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https://previsionsocial-my.sharepoint.com/personal/amanda_martinez_previsionsocial_gob_cl/Documents/Informe Mensual/2022/2. Febrero 2022/"/>
    </mc:Choice>
  </mc:AlternateContent>
  <xr:revisionPtr revIDLastSave="11" documentId="8_{84DFF3AD-DB29-4688-90B9-EB62C5E35513}" xr6:coauthVersionLast="47" xr6:coauthVersionMax="47" xr10:uidLastSave="{6438BB7F-A20E-4F7F-938D-8D7E3718A8EC}"/>
  <bookViews>
    <workbookView xWindow="20370" yWindow="-120" windowWidth="29040" windowHeight="15840" tabRatio="941" firstSheet="1" activeTab="1" xr2:uid="{00000000-000D-0000-FFFF-FFFF00000000}"/>
  </bookViews>
  <sheets>
    <sheet name="datos" sheetId="21" state="hidden" r:id="rId1"/>
    <sheet name="Índice" sheetId="23" r:id="rId2"/>
    <sheet name="Índice Pensiones Solidarias" sheetId="20" r:id="rId3"/>
    <sheet name="Solicitudes Nacional" sheetId="1" r:id="rId4"/>
    <sheet name="Concesiones Nacional" sheetId="2" r:id="rId5"/>
    <sheet name="Solicitudes Regiones" sheetId="3" r:id="rId6"/>
    <sheet name="Concesiones Regiones" sheetId="4" r:id="rId7"/>
    <sheet name="XV" sheetId="5" r:id="rId8"/>
    <sheet name="I" sheetId="6" r:id="rId9"/>
    <sheet name="II" sheetId="7" r:id="rId10"/>
    <sheet name="III" sheetId="8" r:id="rId11"/>
    <sheet name="IV" sheetId="9" r:id="rId12"/>
    <sheet name="V" sheetId="10" r:id="rId13"/>
    <sheet name="VI" sheetId="11" r:id="rId14"/>
    <sheet name="VII" sheetId="12" r:id="rId15"/>
    <sheet name="XVI" sheetId="34" r:id="rId16"/>
    <sheet name="VIII" sheetId="13" r:id="rId17"/>
    <sheet name="IX" sheetId="14" r:id="rId18"/>
    <sheet name="XIV" sheetId="15" r:id="rId19"/>
    <sheet name="X" sheetId="16" r:id="rId20"/>
    <sheet name="XI" sheetId="17" r:id="rId21"/>
    <sheet name="XII" sheetId="18" r:id="rId22"/>
    <sheet name="XIII" sheetId="19" r:id="rId23"/>
    <sheet name="Índice BxH" sheetId="22" r:id="rId24"/>
    <sheet name="Concesiones Mensuales BxH" sheetId="25" r:id="rId25"/>
    <sheet name="Solicitudes y Rechazos BxH" sheetId="26" r:id="rId26"/>
    <sheet name="Concesiones Mensuales Regional" sheetId="27" r:id="rId27"/>
    <sheet name="Índice STJ" sheetId="24" r:id="rId28"/>
    <sheet name="Contratación Solicitudes" sheetId="29" r:id="rId29"/>
    <sheet name="Contratación Trámite" sheetId="30" r:id="rId30"/>
    <sheet name="Cotización Solicitudes" sheetId="31" r:id="rId31"/>
    <sheet name="Cotización Trámite" sheetId="32" r:id="rId32"/>
    <sheet name="Subsidios Pagados" sheetId="33" r:id="rId33"/>
  </sheets>
  <definedNames>
    <definedName name="_xlnm.Print_Area" localSheetId="8">I!$B$1:$L$37</definedName>
    <definedName name="_xlnm.Print_Area" localSheetId="9">II!$B$1:$L$41</definedName>
    <definedName name="_xlnm.Print_Area" localSheetId="10">III!$B$1:$L$41</definedName>
    <definedName name="_xlnm.Print_Area" localSheetId="11">IV!$B$1:$L$53</definedName>
    <definedName name="_xlnm.Print_Area" localSheetId="17">IX!$B$1:$L$86</definedName>
    <definedName name="_xlnm.Print_Area" localSheetId="12">V!$B$1:$L$99</definedName>
    <definedName name="_xlnm.Print_Area" localSheetId="13">VI!$B$1:$L$89</definedName>
    <definedName name="_xlnm.Print_Area" localSheetId="14">VII!$B$1:$L$82</definedName>
    <definedName name="_xlnm.Print_Area" localSheetId="16">VIII!$B$1:$L$88</definedName>
    <definedName name="_xlnm.Print_Area" localSheetId="19">X!$B$1:$L$82</definedName>
    <definedName name="_xlnm.Print_Area" localSheetId="20">XI!$B$1:$L$42</definedName>
    <definedName name="_xlnm.Print_Area" localSheetId="21">XII!$B$1:$L$44</definedName>
    <definedName name="_xlnm.Print_Area" localSheetId="22">XIII!$B$1:$L$127</definedName>
    <definedName name="_xlnm.Print_Area" localSheetId="18">XIV!$B$1:$L$46</definedName>
    <definedName name="_xlnm.Print_Area" localSheetId="15">XVI!$B$1:$L$64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6" i="32" l="1"/>
  <c r="H166" i="33"/>
  <c r="L132" i="32"/>
  <c r="K132" i="32"/>
  <c r="H132" i="32"/>
  <c r="E132" i="32"/>
  <c r="K131" i="32"/>
  <c r="H131" i="32"/>
  <c r="E131" i="32"/>
  <c r="L131" i="32" s="1"/>
  <c r="B132" i="32"/>
  <c r="D131" i="31"/>
  <c r="C131" i="31"/>
  <c r="E130" i="31"/>
  <c r="B131" i="31"/>
  <c r="F130" i="30"/>
  <c r="D130" i="30"/>
  <c r="E130" i="30"/>
  <c r="C130" i="30"/>
  <c r="F129" i="30"/>
  <c r="F135" i="29"/>
  <c r="E135" i="29"/>
  <c r="D135" i="29"/>
  <c r="C135" i="29"/>
  <c r="F134" i="29"/>
  <c r="E121" i="26" l="1"/>
  <c r="D121" i="26"/>
  <c r="C121" i="26"/>
  <c r="E120" i="26"/>
  <c r="E119" i="26"/>
  <c r="J134" i="25"/>
  <c r="I134" i="25"/>
  <c r="J133" i="25"/>
  <c r="I133" i="25"/>
  <c r="J132" i="25"/>
  <c r="I132" i="25"/>
  <c r="H134" i="25"/>
  <c r="G134" i="25"/>
  <c r="F134" i="25"/>
  <c r="E134" i="25"/>
  <c r="D134" i="25"/>
  <c r="C134" i="25"/>
  <c r="B121" i="26"/>
  <c r="P27" i="4"/>
  <c r="L27" i="4"/>
  <c r="M27" i="3"/>
  <c r="Q27" i="3"/>
  <c r="E129" i="31"/>
  <c r="E131" i="31"/>
  <c r="C101" i="30"/>
  <c r="F128" i="30"/>
  <c r="Q27" i="4" l="1"/>
  <c r="P27" i="3"/>
  <c r="O27" i="3"/>
  <c r="S27" i="3"/>
  <c r="N27" i="3"/>
  <c r="R27" i="3"/>
  <c r="K27" i="4"/>
  <c r="O27" i="4"/>
  <c r="S27" i="4"/>
  <c r="N27" i="4"/>
  <c r="R27" i="4"/>
  <c r="M27" i="4"/>
  <c r="C131" i="25"/>
  <c r="H164" i="33" l="1"/>
  <c r="K128" i="32"/>
  <c r="H128" i="32"/>
  <c r="E128" i="32"/>
  <c r="L128" i="32" s="1"/>
  <c r="D128" i="31"/>
  <c r="C128" i="31"/>
  <c r="E128" i="31" s="1"/>
  <c r="E127" i="31"/>
  <c r="D127" i="30"/>
  <c r="E127" i="30"/>
  <c r="C127" i="30"/>
  <c r="F126" i="30"/>
  <c r="D132" i="29"/>
  <c r="E132" i="29"/>
  <c r="C132" i="29"/>
  <c r="F131" i="29"/>
  <c r="D118" i="26" l="1"/>
  <c r="C118" i="26"/>
  <c r="H131" i="25"/>
  <c r="G131" i="25"/>
  <c r="F131" i="25"/>
  <c r="E131" i="25"/>
  <c r="D131" i="25"/>
  <c r="E117" i="26"/>
  <c r="I130" i="25"/>
  <c r="J130" i="25"/>
  <c r="J131" i="25" l="1"/>
  <c r="I131" i="25"/>
  <c r="H163" i="33" l="1"/>
  <c r="K127" i="32"/>
  <c r="H127" i="32"/>
  <c r="E127" i="32"/>
  <c r="L127" i="32" s="1"/>
  <c r="E126" i="31"/>
  <c r="F125" i="30"/>
  <c r="F130" i="29"/>
  <c r="E116" i="26"/>
  <c r="J129" i="25"/>
  <c r="I129" i="25"/>
  <c r="H162" i="33" l="1"/>
  <c r="H161" i="33"/>
  <c r="H160" i="33"/>
  <c r="K126" i="32"/>
  <c r="H126" i="32"/>
  <c r="E126" i="32"/>
  <c r="E125" i="31"/>
  <c r="F124" i="30"/>
  <c r="F129" i="29"/>
  <c r="L126" i="32" l="1"/>
  <c r="E115" i="26" l="1"/>
  <c r="I128" i="25"/>
  <c r="J128" i="25"/>
  <c r="H159" i="33"/>
  <c r="H158" i="33"/>
  <c r="K125" i="32"/>
  <c r="H125" i="32"/>
  <c r="E125" i="32"/>
  <c r="E124" i="31"/>
  <c r="F123" i="30"/>
  <c r="F128" i="29"/>
  <c r="L125" i="32" l="1"/>
  <c r="E114" i="26" l="1"/>
  <c r="I127" i="25"/>
  <c r="J127" i="25"/>
  <c r="K124" i="32" l="1"/>
  <c r="H124" i="32"/>
  <c r="E124" i="32"/>
  <c r="E123" i="31"/>
  <c r="F122" i="30"/>
  <c r="L124" i="32" l="1"/>
  <c r="F127" i="29"/>
  <c r="E113" i="26"/>
  <c r="J126" i="25"/>
  <c r="I126" i="25"/>
  <c r="K123" i="32" l="1"/>
  <c r="H123" i="32"/>
  <c r="E123" i="32"/>
  <c r="L123" i="32" s="1"/>
  <c r="E122" i="31"/>
  <c r="F121" i="30"/>
  <c r="F126" i="29"/>
  <c r="E112" i="26"/>
  <c r="J125" i="25"/>
  <c r="I125" i="25"/>
  <c r="H157" i="33"/>
  <c r="H156" i="33"/>
  <c r="H155" i="33"/>
  <c r="H154" i="33"/>
  <c r="H153" i="33"/>
  <c r="H152" i="33"/>
  <c r="H151" i="33"/>
  <c r="H150" i="33"/>
  <c r="H149" i="33"/>
  <c r="H148" i="33"/>
  <c r="H147" i="33"/>
  <c r="H146" i="33"/>
  <c r="H145" i="33"/>
  <c r="H144" i="33"/>
  <c r="H127" i="33"/>
  <c r="H126" i="33"/>
  <c r="H125" i="33"/>
  <c r="H124" i="33"/>
  <c r="H123" i="33"/>
  <c r="H122" i="33"/>
  <c r="H121" i="33"/>
  <c r="H120" i="33"/>
  <c r="H119" i="33"/>
  <c r="H118" i="33"/>
  <c r="H117" i="33"/>
  <c r="H116" i="33"/>
  <c r="H115" i="33"/>
  <c r="H114" i="33"/>
  <c r="H113" i="33"/>
  <c r="H112" i="33"/>
  <c r="H111" i="33"/>
  <c r="H110" i="33"/>
  <c r="H109" i="33"/>
  <c r="H108" i="33"/>
  <c r="H107" i="33"/>
  <c r="H106" i="33"/>
  <c r="H105" i="33"/>
  <c r="H104" i="33"/>
  <c r="H103" i="33"/>
  <c r="H102" i="33"/>
  <c r="H101" i="33"/>
  <c r="H100" i="33"/>
  <c r="H99" i="33"/>
  <c r="H98" i="33"/>
  <c r="H97" i="33"/>
  <c r="K122" i="32" l="1"/>
  <c r="H122" i="32"/>
  <c r="E122" i="32"/>
  <c r="E121" i="31"/>
  <c r="F120" i="30"/>
  <c r="L122" i="32" l="1"/>
  <c r="F125" i="29" l="1"/>
  <c r="E111" i="26"/>
  <c r="I124" i="25" l="1"/>
  <c r="J124" i="25"/>
  <c r="K121" i="32" l="1"/>
  <c r="H121" i="32"/>
  <c r="E121" i="32"/>
  <c r="E120" i="31"/>
  <c r="F119" i="30"/>
  <c r="F124" i="29"/>
  <c r="E110" i="26"/>
  <c r="I123" i="25"/>
  <c r="J123" i="25"/>
  <c r="L121" i="32" l="1"/>
  <c r="K120" i="32"/>
  <c r="H120" i="32"/>
  <c r="E120" i="32"/>
  <c r="E119" i="31"/>
  <c r="F118" i="30"/>
  <c r="F123" i="29"/>
  <c r="L120" i="32" l="1"/>
  <c r="E109" i="26" l="1"/>
  <c r="J122" i="25"/>
  <c r="I122" i="25"/>
  <c r="E118" i="26" l="1"/>
  <c r="E108" i="26"/>
  <c r="J121" i="25"/>
  <c r="I121" i="25"/>
  <c r="K119" i="32" l="1"/>
  <c r="H119" i="32"/>
  <c r="E119" i="32"/>
  <c r="E118" i="31"/>
  <c r="F127" i="30"/>
  <c r="F117" i="30"/>
  <c r="F132" i="29"/>
  <c r="F122" i="29"/>
  <c r="K118" i="32"/>
  <c r="H118" i="32"/>
  <c r="E118" i="32"/>
  <c r="E117" i="31"/>
  <c r="F116" i="30"/>
  <c r="F121" i="29"/>
  <c r="E107" i="26"/>
  <c r="J120" i="25"/>
  <c r="I120" i="25"/>
  <c r="L119" i="32" l="1"/>
  <c r="L118" i="32"/>
  <c r="B129" i="32"/>
  <c r="K117" i="32"/>
  <c r="K129" i="32" s="1"/>
  <c r="H117" i="32"/>
  <c r="H129" i="32" s="1"/>
  <c r="E117" i="32"/>
  <c r="E129" i="32" s="1"/>
  <c r="B128" i="31"/>
  <c r="E116" i="31"/>
  <c r="F115" i="30"/>
  <c r="F120" i="29"/>
  <c r="L129" i="32" l="1"/>
  <c r="L117" i="32"/>
  <c r="B118" i="26"/>
  <c r="E106" i="26"/>
  <c r="J119" i="25"/>
  <c r="I119" i="25"/>
  <c r="K115" i="32" l="1"/>
  <c r="H115" i="32"/>
  <c r="E115" i="32"/>
  <c r="D115" i="31"/>
  <c r="C115" i="31"/>
  <c r="E114" i="31"/>
  <c r="D114" i="30"/>
  <c r="E114" i="30"/>
  <c r="C114" i="30"/>
  <c r="F113" i="30"/>
  <c r="D119" i="29"/>
  <c r="E119" i="29"/>
  <c r="C119" i="29"/>
  <c r="F118" i="29"/>
  <c r="L115" i="32" l="1"/>
  <c r="D105" i="26"/>
  <c r="C105" i="26"/>
  <c r="E104" i="26"/>
  <c r="H118" i="25"/>
  <c r="G118" i="25"/>
  <c r="F118" i="25"/>
  <c r="E118" i="25"/>
  <c r="D118" i="25"/>
  <c r="C118" i="25"/>
  <c r="J117" i="25"/>
  <c r="I117" i="25"/>
  <c r="K114" i="32"/>
  <c r="H114" i="32"/>
  <c r="E114" i="32"/>
  <c r="L114" i="32" s="1"/>
  <c r="E113" i="31"/>
  <c r="F112" i="30"/>
  <c r="F117" i="29"/>
  <c r="E103" i="26" l="1"/>
  <c r="J116" i="25"/>
  <c r="I116" i="25"/>
  <c r="K113" i="32" l="1"/>
  <c r="H113" i="32"/>
  <c r="E113" i="32"/>
  <c r="L113" i="32" s="1"/>
  <c r="E112" i="31"/>
  <c r="F111" i="30"/>
  <c r="B115" i="31"/>
  <c r="F116" i="29"/>
  <c r="H43" i="27"/>
  <c r="G43" i="27"/>
  <c r="F43" i="27"/>
  <c r="E43" i="27"/>
  <c r="H42" i="27"/>
  <c r="G42" i="27"/>
  <c r="F42" i="27"/>
  <c r="E42" i="27"/>
  <c r="I41" i="27"/>
  <c r="I40" i="27"/>
  <c r="I39" i="27"/>
  <c r="I38" i="27"/>
  <c r="I37" i="27"/>
  <c r="I36" i="27"/>
  <c r="I35" i="27"/>
  <c r="I34" i="27"/>
  <c r="I33" i="27"/>
  <c r="I32" i="27"/>
  <c r="I31" i="27"/>
  <c r="I30" i="27"/>
  <c r="I29" i="27"/>
  <c r="I28" i="27"/>
  <c r="I27" i="27"/>
  <c r="I26" i="27"/>
  <c r="I25" i="27"/>
  <c r="I24" i="27"/>
  <c r="I23" i="27"/>
  <c r="I22" i="27"/>
  <c r="I21" i="27"/>
  <c r="I20" i="27"/>
  <c r="I19" i="27"/>
  <c r="I18" i="27"/>
  <c r="I17" i="27"/>
  <c r="I16" i="27"/>
  <c r="I15" i="27"/>
  <c r="I14" i="27"/>
  <c r="I13" i="27"/>
  <c r="I12" i="27"/>
  <c r="I11" i="27"/>
  <c r="I10" i="27"/>
  <c r="E102" i="26"/>
  <c r="I115" i="25"/>
  <c r="J115" i="25"/>
  <c r="I43" i="27" l="1"/>
  <c r="I42" i="27"/>
  <c r="K112" i="32" l="1"/>
  <c r="H112" i="32"/>
  <c r="E112" i="32"/>
  <c r="E111" i="31"/>
  <c r="E115" i="31"/>
  <c r="F110" i="30"/>
  <c r="L112" i="32" l="1"/>
  <c r="F115" i="29"/>
  <c r="E101" i="26"/>
  <c r="I114" i="25"/>
  <c r="J114" i="25"/>
  <c r="K111" i="32" l="1"/>
  <c r="H111" i="32"/>
  <c r="E111" i="32"/>
  <c r="E110" i="31"/>
  <c r="F109" i="30"/>
  <c r="F114" i="29"/>
  <c r="L111" i="32" l="1"/>
  <c r="E100" i="26"/>
  <c r="J113" i="25"/>
  <c r="I113" i="25"/>
  <c r="K110" i="32" l="1"/>
  <c r="H110" i="32"/>
  <c r="E110" i="32"/>
  <c r="E109" i="31"/>
  <c r="F108" i="30"/>
  <c r="F113" i="29"/>
  <c r="L110" i="32" l="1"/>
  <c r="E99" i="26"/>
  <c r="I112" i="25"/>
  <c r="J112" i="25"/>
  <c r="K109" i="32" l="1"/>
  <c r="H109" i="32"/>
  <c r="E109" i="32"/>
  <c r="E108" i="31"/>
  <c r="F107" i="30"/>
  <c r="F119" i="29"/>
  <c r="F112" i="29"/>
  <c r="L109" i="32" l="1"/>
  <c r="E105" i="26"/>
  <c r="E98" i="26"/>
  <c r="J111" i="25"/>
  <c r="I111" i="25"/>
  <c r="K108" i="32" l="1"/>
  <c r="H108" i="32"/>
  <c r="E108" i="32"/>
  <c r="E107" i="31"/>
  <c r="F106" i="30"/>
  <c r="F111" i="29"/>
  <c r="L108" i="32" l="1"/>
  <c r="E97" i="26"/>
  <c r="J110" i="25"/>
  <c r="I110" i="25"/>
  <c r="K107" i="32" l="1"/>
  <c r="H107" i="32"/>
  <c r="E107" i="32"/>
  <c r="B116" i="32"/>
  <c r="E106" i="31"/>
  <c r="F105" i="30"/>
  <c r="F110" i="29"/>
  <c r="L107" i="32" l="1"/>
  <c r="B105" i="26"/>
  <c r="E96" i="26"/>
  <c r="J109" i="25"/>
  <c r="I109" i="25"/>
  <c r="K106" i="32" l="1"/>
  <c r="H106" i="32"/>
  <c r="E106" i="32"/>
  <c r="E105" i="31"/>
  <c r="F104" i="30"/>
  <c r="F109" i="29"/>
  <c r="L106" i="32" l="1"/>
  <c r="E95" i="26"/>
  <c r="I108" i="25"/>
  <c r="J108" i="25"/>
  <c r="L38" i="7" l="1"/>
  <c r="L29" i="5"/>
  <c r="L80" i="12"/>
  <c r="L44" i="13"/>
  <c r="M25" i="5"/>
  <c r="L20" i="8"/>
  <c r="L26" i="9"/>
  <c r="L50" i="9"/>
  <c r="L34" i="6"/>
  <c r="L38" i="8"/>
  <c r="L15" i="5"/>
  <c r="L18" i="6"/>
  <c r="L20" i="7"/>
  <c r="L49" i="10"/>
  <c r="L96" i="10"/>
  <c r="L44" i="11"/>
  <c r="L41" i="12"/>
  <c r="L32" i="34"/>
  <c r="L86" i="11"/>
  <c r="L62" i="34"/>
  <c r="L86" i="13"/>
  <c r="L42" i="18"/>
  <c r="L22" i="18"/>
  <c r="L124" i="19"/>
  <c r="L63" i="19"/>
  <c r="L40" i="17"/>
  <c r="L21" i="17"/>
  <c r="L80" i="16"/>
  <c r="L41" i="16"/>
  <c r="L44" i="15"/>
  <c r="L23" i="15"/>
  <c r="L84" i="14"/>
  <c r="L43" i="14"/>
  <c r="K105" i="32"/>
  <c r="H105" i="32"/>
  <c r="E105" i="32"/>
  <c r="E104" i="31"/>
  <c r="F114" i="30"/>
  <c r="F103" i="30"/>
  <c r="F108" i="29"/>
  <c r="L105" i="32" l="1"/>
  <c r="E94" i="26"/>
  <c r="J107" i="25"/>
  <c r="I107" i="25"/>
  <c r="K104" i="32" l="1"/>
  <c r="H104" i="32"/>
  <c r="H116" i="32" s="1"/>
  <c r="E104" i="32"/>
  <c r="E116" i="32" s="1"/>
  <c r="K103" i="32"/>
  <c r="H103" i="32"/>
  <c r="E103" i="32"/>
  <c r="L102" i="32"/>
  <c r="L101" i="32"/>
  <c r="L100" i="32"/>
  <c r="L99" i="32"/>
  <c r="L98" i="32"/>
  <c r="L97" i="32"/>
  <c r="L96" i="32"/>
  <c r="L95" i="32"/>
  <c r="L94" i="32"/>
  <c r="L93" i="32"/>
  <c r="L92" i="32"/>
  <c r="L91" i="32"/>
  <c r="L89" i="32"/>
  <c r="K88" i="32"/>
  <c r="H88" i="32"/>
  <c r="E88" i="32"/>
  <c r="K87" i="32"/>
  <c r="H87" i="32"/>
  <c r="E87" i="32"/>
  <c r="K86" i="32"/>
  <c r="H86" i="32"/>
  <c r="E86" i="32"/>
  <c r="K85" i="32"/>
  <c r="H85" i="32"/>
  <c r="E85" i="32"/>
  <c r="K84" i="32"/>
  <c r="H84" i="32"/>
  <c r="E84" i="32"/>
  <c r="K83" i="32"/>
  <c r="H83" i="32"/>
  <c r="E83" i="32"/>
  <c r="K82" i="32"/>
  <c r="H82" i="32"/>
  <c r="E82" i="32"/>
  <c r="K81" i="32"/>
  <c r="H81" i="32"/>
  <c r="E81" i="32"/>
  <c r="K80" i="32"/>
  <c r="H80" i="32"/>
  <c r="E80" i="32"/>
  <c r="K79" i="32"/>
  <c r="H79" i="32"/>
  <c r="E79" i="32"/>
  <c r="K78" i="32"/>
  <c r="H78" i="32"/>
  <c r="E78" i="32"/>
  <c r="K76" i="32"/>
  <c r="H76" i="32"/>
  <c r="E76" i="32"/>
  <c r="K75" i="32"/>
  <c r="H75" i="32"/>
  <c r="E75" i="32"/>
  <c r="K74" i="32"/>
  <c r="H74" i="32"/>
  <c r="E74" i="32"/>
  <c r="K73" i="32"/>
  <c r="H73" i="32"/>
  <c r="E73" i="32"/>
  <c r="K72" i="32"/>
  <c r="H72" i="32"/>
  <c r="E72" i="32"/>
  <c r="K71" i="32"/>
  <c r="H71" i="32"/>
  <c r="E71" i="32"/>
  <c r="K70" i="32"/>
  <c r="H70" i="32"/>
  <c r="E70" i="32"/>
  <c r="K69" i="32"/>
  <c r="H69" i="32"/>
  <c r="E69" i="32"/>
  <c r="K68" i="32"/>
  <c r="H68" i="32"/>
  <c r="E68" i="32"/>
  <c r="K67" i="32"/>
  <c r="H67" i="32"/>
  <c r="E67" i="32"/>
  <c r="K66" i="32"/>
  <c r="H66" i="32"/>
  <c r="E66" i="32"/>
  <c r="K65" i="32"/>
  <c r="H65" i="32"/>
  <c r="E65" i="32"/>
  <c r="K63" i="32"/>
  <c r="H63" i="32"/>
  <c r="E63" i="32"/>
  <c r="L63" i="32" s="1"/>
  <c r="K62" i="32"/>
  <c r="H62" i="32"/>
  <c r="E62" i="32"/>
  <c r="K61" i="32"/>
  <c r="H61" i="32"/>
  <c r="E61" i="32"/>
  <c r="K60" i="32"/>
  <c r="H60" i="32"/>
  <c r="E60" i="32"/>
  <c r="K59" i="32"/>
  <c r="H59" i="32"/>
  <c r="E59" i="32"/>
  <c r="L59" i="32" s="1"/>
  <c r="K58" i="32"/>
  <c r="H58" i="32"/>
  <c r="E58" i="32"/>
  <c r="K57" i="32"/>
  <c r="H57" i="32"/>
  <c r="E57" i="32"/>
  <c r="K56" i="32"/>
  <c r="H56" i="32"/>
  <c r="E56" i="32"/>
  <c r="L55" i="32"/>
  <c r="L54" i="32"/>
  <c r="L53" i="32"/>
  <c r="L52" i="32"/>
  <c r="K51" i="32"/>
  <c r="H51" i="32"/>
  <c r="E51" i="32"/>
  <c r="L50" i="32"/>
  <c r="L49" i="32"/>
  <c r="L48" i="32"/>
  <c r="L47" i="32"/>
  <c r="L46" i="32"/>
  <c r="L45" i="32"/>
  <c r="L44" i="32"/>
  <c r="L43" i="32"/>
  <c r="L42" i="32"/>
  <c r="L41" i="32"/>
  <c r="L40" i="32"/>
  <c r="L39" i="32"/>
  <c r="K38" i="32"/>
  <c r="H38" i="32"/>
  <c r="E38" i="32"/>
  <c r="L37" i="32"/>
  <c r="L36" i="32"/>
  <c r="L35" i="32"/>
  <c r="L34" i="32"/>
  <c r="L33" i="32"/>
  <c r="L32" i="32"/>
  <c r="L31" i="32"/>
  <c r="L30" i="32"/>
  <c r="L29" i="32"/>
  <c r="L28" i="32"/>
  <c r="L27" i="32"/>
  <c r="L26" i="32"/>
  <c r="K25" i="32"/>
  <c r="H25" i="32"/>
  <c r="E25" i="32"/>
  <c r="L24" i="32"/>
  <c r="L23" i="32"/>
  <c r="L22" i="32"/>
  <c r="L21" i="32"/>
  <c r="L20" i="32"/>
  <c r="L19" i="32"/>
  <c r="L18" i="32"/>
  <c r="L17" i="32"/>
  <c r="L16" i="32"/>
  <c r="L15" i="32"/>
  <c r="L14" i="32"/>
  <c r="L13" i="32"/>
  <c r="L12" i="32"/>
  <c r="K11" i="32"/>
  <c r="H11" i="32"/>
  <c r="E11" i="32"/>
  <c r="E103" i="31"/>
  <c r="E102" i="31"/>
  <c r="D102" i="31"/>
  <c r="C102" i="31"/>
  <c r="F102" i="30"/>
  <c r="E101" i="30"/>
  <c r="D101" i="30"/>
  <c r="F107" i="29"/>
  <c r="F106" i="29"/>
  <c r="E106" i="29"/>
  <c r="D106" i="29"/>
  <c r="C106" i="29"/>
  <c r="F15" i="29"/>
  <c r="C28" i="29"/>
  <c r="F28" i="29"/>
  <c r="C41" i="29"/>
  <c r="F41" i="29"/>
  <c r="C54" i="29"/>
  <c r="F54" i="29"/>
  <c r="F59" i="29"/>
  <c r="F61" i="29"/>
  <c r="F62" i="29"/>
  <c r="F63" i="29"/>
  <c r="F64" i="29"/>
  <c r="F65" i="29"/>
  <c r="F66" i="29"/>
  <c r="C67" i="29"/>
  <c r="F68" i="29"/>
  <c r="F69" i="29"/>
  <c r="F70" i="29"/>
  <c r="F71" i="29"/>
  <c r="F72" i="29"/>
  <c r="F73" i="29"/>
  <c r="F74" i="29"/>
  <c r="F75" i="29"/>
  <c r="F76" i="29"/>
  <c r="F77" i="29"/>
  <c r="F78" i="29"/>
  <c r="F79" i="29"/>
  <c r="C80" i="29"/>
  <c r="D80" i="29"/>
  <c r="E80" i="29"/>
  <c r="F81" i="29"/>
  <c r="F82" i="29"/>
  <c r="F83" i="29"/>
  <c r="F84" i="29"/>
  <c r="F85" i="29"/>
  <c r="F86" i="29"/>
  <c r="F87" i="29"/>
  <c r="F88" i="29"/>
  <c r="F89" i="29"/>
  <c r="F90" i="29"/>
  <c r="F91" i="29"/>
  <c r="C93" i="29"/>
  <c r="D93" i="29"/>
  <c r="E93" i="29"/>
  <c r="E136" i="29" l="1"/>
  <c r="C136" i="29"/>
  <c r="D136" i="29"/>
  <c r="L68" i="32"/>
  <c r="E64" i="32"/>
  <c r="L60" i="32"/>
  <c r="E77" i="32"/>
  <c r="L69" i="32"/>
  <c r="L73" i="32"/>
  <c r="E90" i="32"/>
  <c r="L83" i="32"/>
  <c r="L87" i="32"/>
  <c r="L72" i="32"/>
  <c r="L76" i="32"/>
  <c r="L81" i="32"/>
  <c r="H64" i="32"/>
  <c r="H77" i="32"/>
  <c r="H90" i="32"/>
  <c r="L82" i="32"/>
  <c r="L86" i="32"/>
  <c r="K64" i="32"/>
  <c r="L58" i="32"/>
  <c r="L62" i="32"/>
  <c r="K77" i="32"/>
  <c r="L67" i="32"/>
  <c r="L71" i="32"/>
  <c r="L75" i="32"/>
  <c r="K90" i="32"/>
  <c r="L80" i="32"/>
  <c r="L85" i="32"/>
  <c r="L57" i="32"/>
  <c r="L61" i="32"/>
  <c r="L66" i="32"/>
  <c r="L70" i="32"/>
  <c r="L74" i="32"/>
  <c r="L79" i="32"/>
  <c r="L84" i="32"/>
  <c r="L88" i="32"/>
  <c r="F80" i="29"/>
  <c r="F67" i="29"/>
  <c r="F136" i="29" s="1"/>
  <c r="L38" i="32"/>
  <c r="F93" i="29"/>
  <c r="L25" i="32"/>
  <c r="L104" i="32"/>
  <c r="L116" i="32" s="1"/>
  <c r="L11" i="32"/>
  <c r="L56" i="32"/>
  <c r="L65" i="32"/>
  <c r="L78" i="32"/>
  <c r="L103" i="32"/>
  <c r="F101" i="30"/>
  <c r="L51" i="32"/>
  <c r="E93" i="26"/>
  <c r="E92" i="26"/>
  <c r="D92" i="26"/>
  <c r="C92" i="26"/>
  <c r="D79" i="26"/>
  <c r="C79" i="26"/>
  <c r="E76" i="26"/>
  <c r="E75" i="26"/>
  <c r="E74" i="26"/>
  <c r="E73" i="26"/>
  <c r="E72" i="26"/>
  <c r="E71" i="26"/>
  <c r="E70" i="26"/>
  <c r="E68" i="26"/>
  <c r="E67" i="26"/>
  <c r="D66" i="26"/>
  <c r="E65" i="26"/>
  <c r="E64" i="26"/>
  <c r="E63" i="26"/>
  <c r="E62" i="26"/>
  <c r="E61" i="26"/>
  <c r="E60" i="26"/>
  <c r="C66" i="26"/>
  <c r="E58" i="26"/>
  <c r="E57" i="26"/>
  <c r="E56" i="26"/>
  <c r="E55" i="26"/>
  <c r="E54" i="26"/>
  <c r="D53" i="26"/>
  <c r="C53" i="26"/>
  <c r="E52" i="26"/>
  <c r="E51" i="26"/>
  <c r="E50" i="26"/>
  <c r="E49" i="26"/>
  <c r="E48" i="26"/>
  <c r="E47" i="26"/>
  <c r="E46" i="26"/>
  <c r="E45" i="26"/>
  <c r="E44" i="26"/>
  <c r="E43" i="26"/>
  <c r="E42" i="26"/>
  <c r="E41" i="26"/>
  <c r="D40" i="26"/>
  <c r="C40" i="26"/>
  <c r="E39" i="26"/>
  <c r="E38" i="26"/>
  <c r="E37" i="26"/>
  <c r="E36" i="26"/>
  <c r="E35" i="26"/>
  <c r="E34" i="26"/>
  <c r="E33" i="26"/>
  <c r="E32" i="26"/>
  <c r="E31" i="26"/>
  <c r="E30" i="26"/>
  <c r="E29" i="26"/>
  <c r="E28" i="26"/>
  <c r="E27" i="26"/>
  <c r="D27" i="26"/>
  <c r="C27" i="26"/>
  <c r="E14" i="26"/>
  <c r="E13" i="26"/>
  <c r="E12" i="26"/>
  <c r="E11" i="26"/>
  <c r="E10" i="26"/>
  <c r="J106" i="25"/>
  <c r="J118" i="25" s="1"/>
  <c r="I106" i="25"/>
  <c r="I118" i="25" s="1"/>
  <c r="J105" i="25"/>
  <c r="I105" i="25"/>
  <c r="H105" i="25"/>
  <c r="G105" i="25"/>
  <c r="F105" i="25"/>
  <c r="E105" i="25"/>
  <c r="D105" i="25"/>
  <c r="C105" i="25"/>
  <c r="H92" i="25"/>
  <c r="G92" i="25"/>
  <c r="F92" i="25"/>
  <c r="E92" i="25"/>
  <c r="D92" i="25"/>
  <c r="C92" i="25"/>
  <c r="J89" i="25"/>
  <c r="I89" i="25"/>
  <c r="J88" i="25"/>
  <c r="I88" i="25"/>
  <c r="J87" i="25"/>
  <c r="I87" i="25"/>
  <c r="J86" i="25"/>
  <c r="I86" i="25"/>
  <c r="J85" i="25"/>
  <c r="I85" i="25"/>
  <c r="J84" i="25"/>
  <c r="I84" i="25"/>
  <c r="J83" i="25"/>
  <c r="I83" i="25"/>
  <c r="J82" i="25"/>
  <c r="I82" i="25"/>
  <c r="J81" i="25"/>
  <c r="I81" i="25"/>
  <c r="J80" i="25"/>
  <c r="I80" i="25"/>
  <c r="H79" i="25"/>
  <c r="G79" i="25"/>
  <c r="F79" i="25"/>
  <c r="E79" i="25"/>
  <c r="D79" i="25"/>
  <c r="C79" i="25"/>
  <c r="J78" i="25"/>
  <c r="I78" i="25"/>
  <c r="J77" i="25"/>
  <c r="I77" i="25"/>
  <c r="J76" i="25"/>
  <c r="I76" i="25"/>
  <c r="J75" i="25"/>
  <c r="I75" i="25"/>
  <c r="J74" i="25"/>
  <c r="I74" i="25"/>
  <c r="J73" i="25"/>
  <c r="I73" i="25"/>
  <c r="J72" i="25"/>
  <c r="I72" i="25"/>
  <c r="J71" i="25"/>
  <c r="I71" i="25"/>
  <c r="J70" i="25"/>
  <c r="I70" i="25"/>
  <c r="J69" i="25"/>
  <c r="I69" i="25"/>
  <c r="J68" i="25"/>
  <c r="I68" i="25"/>
  <c r="J67" i="25"/>
  <c r="I67" i="25"/>
  <c r="H66" i="25"/>
  <c r="G66" i="25"/>
  <c r="F66" i="25"/>
  <c r="E66" i="25"/>
  <c r="D66" i="25"/>
  <c r="C66" i="25"/>
  <c r="J65" i="25"/>
  <c r="I65" i="25"/>
  <c r="J64" i="25"/>
  <c r="I64" i="25"/>
  <c r="J63" i="25"/>
  <c r="I63" i="25"/>
  <c r="J62" i="25"/>
  <c r="I62" i="25"/>
  <c r="J61" i="25"/>
  <c r="I61" i="25"/>
  <c r="J60" i="25"/>
  <c r="I60" i="25"/>
  <c r="J59" i="25"/>
  <c r="I59" i="25"/>
  <c r="J58" i="25"/>
  <c r="I58" i="25"/>
  <c r="J57" i="25"/>
  <c r="I57" i="25"/>
  <c r="J56" i="25"/>
  <c r="I56" i="25"/>
  <c r="J55" i="25"/>
  <c r="I55" i="25"/>
  <c r="J54" i="25"/>
  <c r="I54" i="25"/>
  <c r="H53" i="25"/>
  <c r="G53" i="25"/>
  <c r="F53" i="25"/>
  <c r="E53" i="25"/>
  <c r="D53" i="25"/>
  <c r="C53" i="25"/>
  <c r="J52" i="25"/>
  <c r="I52" i="25"/>
  <c r="J51" i="25"/>
  <c r="I51" i="25"/>
  <c r="J50" i="25"/>
  <c r="I50" i="25"/>
  <c r="J49" i="25"/>
  <c r="I49" i="25"/>
  <c r="J48" i="25"/>
  <c r="I48" i="25"/>
  <c r="J47" i="25"/>
  <c r="I47" i="25"/>
  <c r="J46" i="25"/>
  <c r="I46" i="25"/>
  <c r="J45" i="25"/>
  <c r="I45" i="25"/>
  <c r="J44" i="25"/>
  <c r="I44" i="25"/>
  <c r="J43" i="25"/>
  <c r="I43" i="25"/>
  <c r="J42" i="25"/>
  <c r="I42" i="25"/>
  <c r="J41" i="25"/>
  <c r="I41" i="25"/>
  <c r="H40" i="25"/>
  <c r="G40" i="25"/>
  <c r="F40" i="25"/>
  <c r="E40" i="25"/>
  <c r="D40" i="25"/>
  <c r="C40" i="25"/>
  <c r="J39" i="25"/>
  <c r="I39" i="25"/>
  <c r="J38" i="25"/>
  <c r="I38" i="25"/>
  <c r="J37" i="25"/>
  <c r="I37" i="25"/>
  <c r="J36" i="25"/>
  <c r="I36" i="25"/>
  <c r="J35" i="25"/>
  <c r="I35" i="25"/>
  <c r="J27" i="25"/>
  <c r="I27" i="25"/>
  <c r="C122" i="26" l="1"/>
  <c r="D122" i="26"/>
  <c r="L64" i="32"/>
  <c r="I40" i="25"/>
  <c r="I135" i="25" s="1"/>
  <c r="I79" i="25"/>
  <c r="I53" i="25"/>
  <c r="L90" i="32"/>
  <c r="L77" i="32"/>
  <c r="J66" i="25"/>
  <c r="J92" i="25"/>
  <c r="E79" i="26"/>
  <c r="E40" i="26"/>
  <c r="E122" i="26" s="1"/>
  <c r="E53" i="26"/>
  <c r="J53" i="25"/>
  <c r="J79" i="25"/>
  <c r="J40" i="25"/>
  <c r="J135" i="25" s="1"/>
  <c r="I66" i="25"/>
  <c r="I92" i="25"/>
  <c r="E59" i="26"/>
  <c r="E66" i="26" s="1"/>
  <c r="F100" i="30" l="1"/>
  <c r="F97" i="30" l="1"/>
  <c r="F96" i="30" l="1"/>
  <c r="F95" i="30" l="1"/>
  <c r="F94" i="30" l="1"/>
  <c r="F93" i="30"/>
  <c r="D89" i="31" l="1"/>
  <c r="C89" i="31"/>
  <c r="E87" i="31"/>
  <c r="E86" i="31"/>
  <c r="E85" i="31"/>
  <c r="E84" i="31"/>
  <c r="E83" i="31"/>
  <c r="E82" i="31"/>
  <c r="E81" i="31"/>
  <c r="E80" i="31"/>
  <c r="E79" i="31"/>
  <c r="E78" i="31"/>
  <c r="E77" i="31"/>
  <c r="D76" i="31"/>
  <c r="C76" i="31"/>
  <c r="E75" i="31"/>
  <c r="E74" i="31"/>
  <c r="E73" i="31"/>
  <c r="E72" i="31"/>
  <c r="E71" i="31"/>
  <c r="E70" i="31"/>
  <c r="E69" i="31"/>
  <c r="E68" i="31"/>
  <c r="E67" i="31"/>
  <c r="E66" i="31"/>
  <c r="E65" i="31"/>
  <c r="E64" i="31"/>
  <c r="E62" i="31"/>
  <c r="E61" i="31"/>
  <c r="E60" i="31"/>
  <c r="E59" i="31"/>
  <c r="E58" i="31"/>
  <c r="E57" i="31"/>
  <c r="E56" i="31"/>
  <c r="E55" i="31"/>
  <c r="E50" i="31"/>
  <c r="E37" i="31"/>
  <c r="E24" i="31"/>
  <c r="E10" i="31"/>
  <c r="F89" i="30"/>
  <c r="E88" i="30"/>
  <c r="D88" i="30"/>
  <c r="C88" i="30"/>
  <c r="F87" i="30"/>
  <c r="F86" i="30"/>
  <c r="F85" i="30"/>
  <c r="F84" i="30"/>
  <c r="F83" i="30"/>
  <c r="F82" i="30"/>
  <c r="F81" i="30"/>
  <c r="F80" i="30"/>
  <c r="F79" i="30"/>
  <c r="F78" i="30"/>
  <c r="F77" i="30"/>
  <c r="F76" i="30"/>
  <c r="E75" i="30"/>
  <c r="D75" i="30"/>
  <c r="C75" i="30"/>
  <c r="F74" i="30"/>
  <c r="F73" i="30"/>
  <c r="F72" i="30"/>
  <c r="F71" i="30"/>
  <c r="F70" i="30"/>
  <c r="F69" i="30"/>
  <c r="F68" i="30"/>
  <c r="F67" i="30"/>
  <c r="F66" i="30"/>
  <c r="F65" i="30"/>
  <c r="F64" i="30"/>
  <c r="F63" i="30"/>
  <c r="E62" i="30"/>
  <c r="D62" i="30"/>
  <c r="C62" i="30"/>
  <c r="F61" i="30"/>
  <c r="F60" i="30"/>
  <c r="F59" i="30"/>
  <c r="F58" i="30"/>
  <c r="F57" i="30"/>
  <c r="F56" i="30"/>
  <c r="F55" i="30"/>
  <c r="F54" i="30"/>
  <c r="F53" i="30"/>
  <c r="F52" i="30"/>
  <c r="F51" i="30"/>
  <c r="F50" i="30"/>
  <c r="E49" i="30"/>
  <c r="D49" i="30"/>
  <c r="C49" i="30"/>
  <c r="F48" i="30"/>
  <c r="F47" i="30"/>
  <c r="F46" i="30"/>
  <c r="F45" i="30"/>
  <c r="F44" i="30"/>
  <c r="F43" i="30"/>
  <c r="F42" i="30"/>
  <c r="F41" i="30"/>
  <c r="F40" i="30"/>
  <c r="F39" i="30"/>
  <c r="F38" i="30"/>
  <c r="F37" i="30"/>
  <c r="E36" i="30"/>
  <c r="D36" i="30"/>
  <c r="C36" i="30"/>
  <c r="F35" i="30"/>
  <c r="F34" i="30"/>
  <c r="F33" i="30"/>
  <c r="F32" i="30"/>
  <c r="F31" i="30"/>
  <c r="F30" i="30"/>
  <c r="F29" i="30"/>
  <c r="F28" i="30"/>
  <c r="F27" i="30"/>
  <c r="F26" i="30"/>
  <c r="F25" i="30"/>
  <c r="F24" i="30"/>
  <c r="E23" i="30"/>
  <c r="D23" i="30"/>
  <c r="C23" i="30"/>
  <c r="F22" i="30"/>
  <c r="F21" i="30"/>
  <c r="F20" i="30"/>
  <c r="F19" i="30"/>
  <c r="F18" i="30"/>
  <c r="F17" i="30"/>
  <c r="F16" i="30"/>
  <c r="F15" i="30"/>
  <c r="F14" i="30"/>
  <c r="F13" i="30"/>
  <c r="F12" i="30"/>
  <c r="F11" i="30"/>
  <c r="F10" i="30"/>
  <c r="F49" i="30" l="1"/>
  <c r="E63" i="31"/>
  <c r="E132" i="31" s="1"/>
  <c r="E76" i="31"/>
  <c r="E89" i="31"/>
  <c r="F36" i="30"/>
  <c r="F75" i="30"/>
  <c r="F88" i="30"/>
  <c r="F23" i="30"/>
  <c r="F62" i="30"/>
  <c r="E61" i="34" l="1"/>
  <c r="E60" i="34"/>
  <c r="E59" i="34"/>
  <c r="E58" i="34"/>
  <c r="E57" i="34"/>
  <c r="E56" i="34"/>
  <c r="E55" i="34"/>
  <c r="E54" i="34"/>
  <c r="E53" i="34"/>
  <c r="E52" i="34"/>
  <c r="E51" i="34"/>
  <c r="E50" i="34"/>
  <c r="E49" i="34"/>
  <c r="E48" i="34"/>
  <c r="E47" i="34"/>
  <c r="E46" i="34"/>
  <c r="E45" i="34"/>
  <c r="E44" i="34"/>
  <c r="E43" i="34"/>
  <c r="E42" i="34"/>
  <c r="E41" i="34"/>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I28" i="5"/>
  <c r="I27" i="5"/>
  <c r="I26" i="5"/>
  <c r="I58" i="34" l="1"/>
  <c r="I50" i="34"/>
  <c r="I48" i="34"/>
  <c r="I47" i="34"/>
  <c r="K47" i="34" s="1"/>
  <c r="M47" i="34" s="1"/>
  <c r="I46" i="34"/>
  <c r="I42" i="34"/>
  <c r="I31" i="34"/>
  <c r="I30" i="34"/>
  <c r="I28" i="34"/>
  <c r="I27" i="34"/>
  <c r="I24" i="34"/>
  <c r="I23" i="34"/>
  <c r="I20" i="34"/>
  <c r="I19" i="34"/>
  <c r="I16" i="34"/>
  <c r="I15" i="34"/>
  <c r="I12" i="34"/>
  <c r="I11" i="34"/>
  <c r="E31" i="34"/>
  <c r="E28" i="34"/>
  <c r="E27" i="34"/>
  <c r="E26" i="34"/>
  <c r="E24" i="34"/>
  <c r="E23" i="34"/>
  <c r="E22" i="34"/>
  <c r="E21" i="34"/>
  <c r="E20" i="34"/>
  <c r="E19" i="34"/>
  <c r="E18" i="34"/>
  <c r="E16" i="34"/>
  <c r="E15" i="34"/>
  <c r="E14" i="34"/>
  <c r="E12" i="34"/>
  <c r="B36" i="34"/>
  <c r="B6" i="34"/>
  <c r="D32" i="34" l="1"/>
  <c r="I51" i="34"/>
  <c r="K51" i="34" s="1"/>
  <c r="M51" i="34" s="1"/>
  <c r="I52" i="34"/>
  <c r="K52" i="34" s="1"/>
  <c r="M52" i="34" s="1"/>
  <c r="I53" i="34"/>
  <c r="K53" i="34" s="1"/>
  <c r="M53" i="34" s="1"/>
  <c r="I54" i="34"/>
  <c r="K54" i="34" s="1"/>
  <c r="M54" i="34" s="1"/>
  <c r="I59" i="34"/>
  <c r="K59" i="34" s="1"/>
  <c r="M59" i="34" s="1"/>
  <c r="G62" i="34"/>
  <c r="I43" i="34"/>
  <c r="K43" i="34" s="1"/>
  <c r="M43" i="34" s="1"/>
  <c r="I44" i="34"/>
  <c r="K44" i="34" s="1"/>
  <c r="M44" i="34" s="1"/>
  <c r="I45" i="34"/>
  <c r="K45" i="34" s="1"/>
  <c r="M45" i="34" s="1"/>
  <c r="E11" i="34"/>
  <c r="K11" i="34" s="1"/>
  <c r="M11" i="34" s="1"/>
  <c r="H32" i="34"/>
  <c r="I55" i="34"/>
  <c r="K55" i="34" s="1"/>
  <c r="M55" i="34" s="1"/>
  <c r="I56" i="34"/>
  <c r="K56" i="34" s="1"/>
  <c r="M56" i="34" s="1"/>
  <c r="I57" i="34"/>
  <c r="K57" i="34" s="1"/>
  <c r="M57" i="34" s="1"/>
  <c r="E30" i="34"/>
  <c r="K30" i="34" s="1"/>
  <c r="M30" i="34" s="1"/>
  <c r="E29" i="34"/>
  <c r="I18" i="34"/>
  <c r="K18" i="34" s="1"/>
  <c r="M18" i="34" s="1"/>
  <c r="I17" i="34"/>
  <c r="I14" i="34"/>
  <c r="K14" i="34" s="1"/>
  <c r="M14" i="34" s="1"/>
  <c r="C62" i="34"/>
  <c r="I60" i="34"/>
  <c r="K60" i="34" s="1"/>
  <c r="M60" i="34" s="1"/>
  <c r="I61" i="34"/>
  <c r="K61" i="34" s="1"/>
  <c r="M61" i="34" s="1"/>
  <c r="I26" i="34"/>
  <c r="K26" i="34" s="1"/>
  <c r="M26" i="34" s="1"/>
  <c r="I25" i="34"/>
  <c r="I22" i="34"/>
  <c r="K22" i="34" s="1"/>
  <c r="M22" i="34" s="1"/>
  <c r="I49" i="34"/>
  <c r="K49" i="34" s="1"/>
  <c r="M49" i="34" s="1"/>
  <c r="E13" i="34"/>
  <c r="K20" i="34"/>
  <c r="M20" i="34" s="1"/>
  <c r="K28" i="34"/>
  <c r="M28" i="34" s="1"/>
  <c r="K12" i="34"/>
  <c r="M12" i="34" s="1"/>
  <c r="C32" i="34"/>
  <c r="K31" i="34"/>
  <c r="M31" i="34" s="1"/>
  <c r="I29" i="34"/>
  <c r="E25" i="34"/>
  <c r="K24" i="34"/>
  <c r="M24" i="34" s="1"/>
  <c r="K23" i="34"/>
  <c r="M23" i="34" s="1"/>
  <c r="I21" i="34"/>
  <c r="E17" i="34"/>
  <c r="K16" i="34"/>
  <c r="M16" i="34" s="1"/>
  <c r="K15" i="34"/>
  <c r="M15" i="34" s="1"/>
  <c r="G32" i="34"/>
  <c r="K27" i="34"/>
  <c r="M27" i="34" s="1"/>
  <c r="K19" i="34"/>
  <c r="M19" i="34" s="1"/>
  <c r="I13" i="34"/>
  <c r="K42" i="34"/>
  <c r="M42" i="34" s="1"/>
  <c r="K58" i="34"/>
  <c r="M58" i="34" s="1"/>
  <c r="D62" i="34"/>
  <c r="K48" i="34"/>
  <c r="M48" i="34" s="1"/>
  <c r="K50" i="34"/>
  <c r="M50" i="34" s="1"/>
  <c r="H62" i="34"/>
  <c r="I41" i="34"/>
  <c r="K46" i="34"/>
  <c r="M46" i="34" s="1"/>
  <c r="I62" i="34" l="1"/>
  <c r="K21" i="34"/>
  <c r="M21" i="34" s="1"/>
  <c r="K25" i="34"/>
  <c r="M25" i="34" s="1"/>
  <c r="K29" i="34"/>
  <c r="M29" i="34" s="1"/>
  <c r="K13" i="34"/>
  <c r="M13" i="34" s="1"/>
  <c r="I32" i="34"/>
  <c r="E32" i="34"/>
  <c r="K17" i="34"/>
  <c r="M17" i="34" s="1"/>
  <c r="E62" i="34"/>
  <c r="K41" i="34"/>
  <c r="M41" i="34" s="1"/>
  <c r="J13" i="34" l="1"/>
  <c r="F17" i="34"/>
  <c r="J54" i="34"/>
  <c r="J47" i="34"/>
  <c r="J55" i="34"/>
  <c r="J51" i="34"/>
  <c r="J42" i="34"/>
  <c r="J43" i="34"/>
  <c r="J59" i="34"/>
  <c r="J41" i="34"/>
  <c r="J50" i="34"/>
  <c r="J57" i="34"/>
  <c r="J61" i="34"/>
  <c r="J58" i="34"/>
  <c r="J49" i="34"/>
  <c r="J53" i="34"/>
  <c r="J45" i="34"/>
  <c r="J62" i="34"/>
  <c r="J48" i="34"/>
  <c r="J44" i="34"/>
  <c r="J56" i="34"/>
  <c r="J46" i="34"/>
  <c r="J60" i="34"/>
  <c r="J52" i="34"/>
  <c r="J29" i="34"/>
  <c r="J21" i="34"/>
  <c r="F32" i="34"/>
  <c r="F11" i="34"/>
  <c r="K32" i="34"/>
  <c r="F15" i="34"/>
  <c r="F22" i="34"/>
  <c r="F23" i="34"/>
  <c r="F30" i="34"/>
  <c r="F31" i="34"/>
  <c r="F14" i="34"/>
  <c r="F24" i="34"/>
  <c r="F21" i="34"/>
  <c r="F26" i="34"/>
  <c r="F13" i="34"/>
  <c r="F16" i="34"/>
  <c r="F29" i="34"/>
  <c r="F27" i="34"/>
  <c r="F20" i="34"/>
  <c r="F28" i="34"/>
  <c r="F18" i="34"/>
  <c r="F12" i="34"/>
  <c r="F19" i="34"/>
  <c r="J32" i="34"/>
  <c r="J11" i="34"/>
  <c r="J22" i="34"/>
  <c r="J30" i="34"/>
  <c r="J15" i="34"/>
  <c r="J23" i="34"/>
  <c r="J31" i="34"/>
  <c r="J16" i="34"/>
  <c r="J12" i="34"/>
  <c r="J24" i="34"/>
  <c r="J14" i="34"/>
  <c r="J18" i="34"/>
  <c r="J26" i="34"/>
  <c r="J27" i="34"/>
  <c r="J28" i="34"/>
  <c r="J17" i="34"/>
  <c r="J19" i="34"/>
  <c r="J20" i="34"/>
  <c r="J25" i="34"/>
  <c r="F25" i="34"/>
  <c r="F62" i="34"/>
  <c r="F60" i="34"/>
  <c r="F56" i="34"/>
  <c r="F52" i="34"/>
  <c r="F48" i="34"/>
  <c r="F44" i="34"/>
  <c r="F61" i="34"/>
  <c r="F57" i="34"/>
  <c r="F53" i="34"/>
  <c r="F49" i="34"/>
  <c r="F45" i="34"/>
  <c r="F41" i="34"/>
  <c r="F58" i="34"/>
  <c r="F54" i="34"/>
  <c r="F50" i="34"/>
  <c r="F46" i="34"/>
  <c r="F42" i="34"/>
  <c r="K62" i="34"/>
  <c r="F59" i="34"/>
  <c r="F43" i="34"/>
  <c r="F47" i="34"/>
  <c r="F51" i="34"/>
  <c r="F55" i="34"/>
  <c r="M62" i="34" l="1"/>
  <c r="K63" i="34" s="1"/>
  <c r="M32" i="34"/>
  <c r="K33" i="34" s="1"/>
  <c r="I123" i="19"/>
  <c r="E123" i="19"/>
  <c r="I122" i="19"/>
  <c r="E122" i="19"/>
  <c r="I121" i="19"/>
  <c r="E121" i="19"/>
  <c r="I120" i="19"/>
  <c r="E120" i="19"/>
  <c r="I119" i="19"/>
  <c r="E119" i="19"/>
  <c r="I118" i="19"/>
  <c r="E118" i="19"/>
  <c r="I117" i="19"/>
  <c r="E117" i="19"/>
  <c r="I116" i="19"/>
  <c r="E116" i="19"/>
  <c r="I115" i="19"/>
  <c r="E115" i="19"/>
  <c r="I114" i="19"/>
  <c r="E114" i="19"/>
  <c r="I113" i="19"/>
  <c r="E113" i="19"/>
  <c r="I112" i="19"/>
  <c r="E112" i="19"/>
  <c r="I111" i="19"/>
  <c r="E111" i="19"/>
  <c r="I110" i="19"/>
  <c r="E110" i="19"/>
  <c r="I109" i="19"/>
  <c r="E109" i="19"/>
  <c r="I108" i="19"/>
  <c r="E108" i="19"/>
  <c r="I107" i="19"/>
  <c r="E107" i="19"/>
  <c r="I106" i="19"/>
  <c r="E106" i="19"/>
  <c r="I105" i="19"/>
  <c r="E105" i="19"/>
  <c r="I104" i="19"/>
  <c r="E104" i="19"/>
  <c r="I103" i="19"/>
  <c r="E103" i="19"/>
  <c r="I102" i="19"/>
  <c r="E102" i="19"/>
  <c r="I101" i="19"/>
  <c r="E101" i="19"/>
  <c r="I100" i="19"/>
  <c r="E100" i="19"/>
  <c r="I99" i="19"/>
  <c r="E99" i="19"/>
  <c r="I98" i="19"/>
  <c r="E98" i="19"/>
  <c r="I97" i="19"/>
  <c r="E97" i="19"/>
  <c r="I96" i="19"/>
  <c r="E96" i="19"/>
  <c r="I95" i="19"/>
  <c r="E95" i="19"/>
  <c r="I94" i="19"/>
  <c r="E94" i="19"/>
  <c r="I93" i="19"/>
  <c r="E93" i="19"/>
  <c r="I92" i="19"/>
  <c r="E92" i="19"/>
  <c r="I91" i="19"/>
  <c r="E91" i="19"/>
  <c r="I90" i="19"/>
  <c r="E90" i="19"/>
  <c r="I89" i="19"/>
  <c r="E89" i="19"/>
  <c r="I88" i="19"/>
  <c r="E88" i="19"/>
  <c r="I87" i="19"/>
  <c r="E87" i="19"/>
  <c r="I86" i="19"/>
  <c r="E86" i="19"/>
  <c r="I85" i="19"/>
  <c r="E85" i="19"/>
  <c r="I84" i="19"/>
  <c r="E84" i="19"/>
  <c r="I83" i="19"/>
  <c r="E83" i="19"/>
  <c r="I82" i="19"/>
  <c r="E82" i="19"/>
  <c r="I81" i="19"/>
  <c r="E81" i="19"/>
  <c r="I80" i="19"/>
  <c r="E80" i="19"/>
  <c r="I79" i="19"/>
  <c r="E79" i="19"/>
  <c r="I78" i="19"/>
  <c r="E78" i="19"/>
  <c r="I77" i="19"/>
  <c r="E77" i="19"/>
  <c r="I76" i="19"/>
  <c r="E76" i="19"/>
  <c r="I75" i="19"/>
  <c r="E75" i="19"/>
  <c r="I74" i="19"/>
  <c r="E74" i="19"/>
  <c r="I73" i="19"/>
  <c r="E73" i="19"/>
  <c r="I72" i="19"/>
  <c r="E72" i="19"/>
  <c r="I62" i="19"/>
  <c r="E62" i="19"/>
  <c r="I61" i="19"/>
  <c r="E61" i="19"/>
  <c r="I60" i="19"/>
  <c r="E60" i="19"/>
  <c r="I59" i="19"/>
  <c r="E59" i="19"/>
  <c r="I58" i="19"/>
  <c r="E58" i="19"/>
  <c r="I57" i="19"/>
  <c r="E57" i="19"/>
  <c r="I56" i="19"/>
  <c r="E56" i="19"/>
  <c r="I55" i="19"/>
  <c r="E55" i="19"/>
  <c r="I54" i="19"/>
  <c r="E54" i="19"/>
  <c r="I53" i="19"/>
  <c r="E53" i="19"/>
  <c r="I52" i="19"/>
  <c r="E52" i="19"/>
  <c r="I51" i="19"/>
  <c r="E51" i="19"/>
  <c r="I50" i="19"/>
  <c r="E50" i="19"/>
  <c r="I49" i="19"/>
  <c r="E49" i="19"/>
  <c r="I48" i="19"/>
  <c r="E48" i="19"/>
  <c r="I47" i="19"/>
  <c r="E47" i="19"/>
  <c r="I46" i="19"/>
  <c r="E46" i="19"/>
  <c r="I45" i="19"/>
  <c r="E45" i="19"/>
  <c r="I44" i="19"/>
  <c r="E44" i="19"/>
  <c r="I43" i="19"/>
  <c r="E43" i="19"/>
  <c r="I42" i="19"/>
  <c r="E42" i="19"/>
  <c r="I41" i="19"/>
  <c r="E41" i="19"/>
  <c r="I40" i="19"/>
  <c r="E40" i="19"/>
  <c r="I39" i="19"/>
  <c r="E39" i="19"/>
  <c r="I38" i="19"/>
  <c r="E38" i="19"/>
  <c r="I37" i="19"/>
  <c r="E37" i="19"/>
  <c r="I36" i="19"/>
  <c r="E36" i="19"/>
  <c r="I35" i="19"/>
  <c r="E35" i="19"/>
  <c r="I34" i="19"/>
  <c r="E34" i="19"/>
  <c r="I33" i="19"/>
  <c r="E33" i="19"/>
  <c r="I32" i="19"/>
  <c r="E32" i="19"/>
  <c r="I31" i="19"/>
  <c r="E31" i="19"/>
  <c r="I30" i="19"/>
  <c r="E30" i="19"/>
  <c r="I29" i="19"/>
  <c r="E29" i="19"/>
  <c r="I28" i="19"/>
  <c r="E28" i="19"/>
  <c r="I27" i="19"/>
  <c r="E27" i="19"/>
  <c r="I26" i="19"/>
  <c r="E26" i="19"/>
  <c r="I25" i="19"/>
  <c r="E25" i="19"/>
  <c r="I24" i="19"/>
  <c r="E24" i="19"/>
  <c r="I23" i="19"/>
  <c r="E23" i="19"/>
  <c r="I22" i="19"/>
  <c r="E22" i="19"/>
  <c r="I21" i="19"/>
  <c r="E21" i="19"/>
  <c r="I20" i="19"/>
  <c r="E20" i="19"/>
  <c r="I19" i="19"/>
  <c r="E19" i="19"/>
  <c r="I18" i="19"/>
  <c r="E18" i="19"/>
  <c r="I17" i="19"/>
  <c r="E17" i="19"/>
  <c r="I16" i="19"/>
  <c r="E16" i="19"/>
  <c r="I15" i="19"/>
  <c r="E15" i="19"/>
  <c r="I14" i="19"/>
  <c r="E14" i="19"/>
  <c r="I13" i="19"/>
  <c r="E13" i="19"/>
  <c r="I12" i="19"/>
  <c r="E12" i="19"/>
  <c r="I11" i="19"/>
  <c r="E11" i="19"/>
  <c r="I41" i="18"/>
  <c r="E41" i="18"/>
  <c r="I40" i="18"/>
  <c r="E40" i="18"/>
  <c r="I39" i="18"/>
  <c r="E39" i="18"/>
  <c r="I38" i="18"/>
  <c r="E38" i="18"/>
  <c r="I37" i="18"/>
  <c r="E37" i="18"/>
  <c r="I36" i="18"/>
  <c r="E36" i="18"/>
  <c r="I35" i="18"/>
  <c r="E35" i="18"/>
  <c r="I34" i="18"/>
  <c r="E34" i="18"/>
  <c r="I33" i="18"/>
  <c r="E33" i="18"/>
  <c r="I32" i="18"/>
  <c r="E32" i="18"/>
  <c r="I31" i="18"/>
  <c r="E31" i="18"/>
  <c r="I21" i="18"/>
  <c r="E21" i="18"/>
  <c r="I20" i="18"/>
  <c r="E20" i="18"/>
  <c r="I19" i="18"/>
  <c r="E19" i="18"/>
  <c r="I18" i="18"/>
  <c r="E18" i="18"/>
  <c r="I17" i="18"/>
  <c r="E17" i="18"/>
  <c r="I16" i="18"/>
  <c r="E16" i="18"/>
  <c r="I15" i="18"/>
  <c r="E15" i="18"/>
  <c r="I14" i="18"/>
  <c r="E14" i="18"/>
  <c r="I13" i="18"/>
  <c r="E13" i="18"/>
  <c r="I12" i="18"/>
  <c r="E12" i="18"/>
  <c r="I11" i="18"/>
  <c r="E11" i="18"/>
  <c r="I39" i="17"/>
  <c r="E39" i="17"/>
  <c r="I38" i="17"/>
  <c r="E38" i="17"/>
  <c r="I37" i="17"/>
  <c r="E37" i="17"/>
  <c r="I36" i="17"/>
  <c r="E36" i="17"/>
  <c r="I35" i="17"/>
  <c r="E35" i="17"/>
  <c r="I34" i="17"/>
  <c r="E34" i="17"/>
  <c r="I33" i="17"/>
  <c r="E33" i="17"/>
  <c r="I32" i="17"/>
  <c r="E32" i="17"/>
  <c r="I31" i="17"/>
  <c r="E31" i="17"/>
  <c r="I30" i="17"/>
  <c r="E30" i="17"/>
  <c r="I20" i="17"/>
  <c r="E20" i="17"/>
  <c r="I19" i="17"/>
  <c r="E19" i="17"/>
  <c r="I18" i="17"/>
  <c r="E18" i="17"/>
  <c r="I17" i="17"/>
  <c r="E17" i="17"/>
  <c r="I16" i="17"/>
  <c r="E16" i="17"/>
  <c r="I15" i="17"/>
  <c r="E15" i="17"/>
  <c r="I14" i="17"/>
  <c r="E14" i="17"/>
  <c r="I13" i="17"/>
  <c r="E13" i="17"/>
  <c r="I12" i="17"/>
  <c r="E12" i="17"/>
  <c r="I11" i="17"/>
  <c r="E11" i="17"/>
  <c r="I79" i="16"/>
  <c r="E79" i="16"/>
  <c r="I78" i="16"/>
  <c r="E78" i="16"/>
  <c r="I77" i="16"/>
  <c r="E77" i="16"/>
  <c r="I76" i="16"/>
  <c r="E76" i="16"/>
  <c r="I75" i="16"/>
  <c r="E75" i="16"/>
  <c r="I74" i="16"/>
  <c r="E74" i="16"/>
  <c r="I73" i="16"/>
  <c r="E73" i="16"/>
  <c r="I72" i="16"/>
  <c r="E72" i="16"/>
  <c r="I71" i="16"/>
  <c r="E71" i="16"/>
  <c r="I70" i="16"/>
  <c r="E70" i="16"/>
  <c r="I69" i="16"/>
  <c r="E69" i="16"/>
  <c r="I68" i="16"/>
  <c r="E68" i="16"/>
  <c r="I67" i="16"/>
  <c r="E67" i="16"/>
  <c r="I66" i="16"/>
  <c r="E66" i="16"/>
  <c r="I65" i="16"/>
  <c r="E65" i="16"/>
  <c r="I64" i="16"/>
  <c r="E64" i="16"/>
  <c r="I63" i="16"/>
  <c r="E63" i="16"/>
  <c r="I62" i="16"/>
  <c r="E62" i="16"/>
  <c r="I61" i="16"/>
  <c r="E61" i="16"/>
  <c r="I60" i="16"/>
  <c r="E60" i="16"/>
  <c r="I59" i="16"/>
  <c r="E59" i="16"/>
  <c r="I58" i="16"/>
  <c r="E58" i="16"/>
  <c r="I57" i="16"/>
  <c r="E57" i="16"/>
  <c r="I56" i="16"/>
  <c r="E56" i="16"/>
  <c r="I55" i="16"/>
  <c r="E55" i="16"/>
  <c r="I54" i="16"/>
  <c r="E54" i="16"/>
  <c r="I53" i="16"/>
  <c r="E53" i="16"/>
  <c r="I52" i="16"/>
  <c r="E52" i="16"/>
  <c r="I51" i="16"/>
  <c r="E51" i="16"/>
  <c r="I50" i="16"/>
  <c r="E50" i="16"/>
  <c r="I40" i="16"/>
  <c r="E40" i="16"/>
  <c r="I39" i="16"/>
  <c r="E39" i="16"/>
  <c r="I38" i="16"/>
  <c r="E38" i="16"/>
  <c r="I37" i="16"/>
  <c r="E37" i="16"/>
  <c r="I36" i="16"/>
  <c r="E36" i="16"/>
  <c r="I35" i="16"/>
  <c r="E35" i="16"/>
  <c r="I34" i="16"/>
  <c r="E34" i="16"/>
  <c r="I33" i="16"/>
  <c r="E33" i="16"/>
  <c r="I32" i="16"/>
  <c r="E32" i="16"/>
  <c r="I31" i="16"/>
  <c r="E31" i="16"/>
  <c r="I30" i="16"/>
  <c r="E30" i="16"/>
  <c r="I29" i="16"/>
  <c r="E29" i="16"/>
  <c r="I28" i="16"/>
  <c r="E28" i="16"/>
  <c r="I27" i="16"/>
  <c r="E27" i="16"/>
  <c r="I26" i="16"/>
  <c r="E26" i="16"/>
  <c r="I25" i="16"/>
  <c r="E25" i="16"/>
  <c r="I24" i="16"/>
  <c r="E24" i="16"/>
  <c r="I23" i="16"/>
  <c r="E23" i="16"/>
  <c r="I22" i="16"/>
  <c r="E22" i="16"/>
  <c r="I21" i="16"/>
  <c r="E21" i="16"/>
  <c r="I20" i="16"/>
  <c r="E20" i="16"/>
  <c r="I19" i="16"/>
  <c r="E19" i="16"/>
  <c r="I18" i="16"/>
  <c r="E18" i="16"/>
  <c r="I17" i="16"/>
  <c r="E17" i="16"/>
  <c r="I16" i="16"/>
  <c r="E16" i="16"/>
  <c r="I15" i="16"/>
  <c r="E15" i="16"/>
  <c r="I14" i="16"/>
  <c r="E14" i="16"/>
  <c r="I13" i="16"/>
  <c r="E13" i="16"/>
  <c r="I12" i="16"/>
  <c r="E12" i="16"/>
  <c r="I11" i="16"/>
  <c r="E11" i="16"/>
  <c r="I43" i="15"/>
  <c r="E43" i="15"/>
  <c r="I42" i="15"/>
  <c r="E42" i="15"/>
  <c r="I41" i="15"/>
  <c r="E41" i="15"/>
  <c r="I40" i="15"/>
  <c r="E40" i="15"/>
  <c r="I39" i="15"/>
  <c r="E39" i="15"/>
  <c r="I38" i="15"/>
  <c r="E38" i="15"/>
  <c r="I37" i="15"/>
  <c r="E37" i="15"/>
  <c r="I36" i="15"/>
  <c r="E36" i="15"/>
  <c r="I35" i="15"/>
  <c r="E35" i="15"/>
  <c r="I34" i="15"/>
  <c r="E34" i="15"/>
  <c r="I33" i="15"/>
  <c r="E33" i="15"/>
  <c r="I32" i="15"/>
  <c r="E32" i="15"/>
  <c r="I22" i="15"/>
  <c r="E22" i="15"/>
  <c r="I21" i="15"/>
  <c r="E21" i="15"/>
  <c r="I20" i="15"/>
  <c r="E20" i="15"/>
  <c r="I19" i="15"/>
  <c r="E19" i="15"/>
  <c r="I18" i="15"/>
  <c r="E18" i="15"/>
  <c r="I17" i="15"/>
  <c r="E17" i="15"/>
  <c r="I16" i="15"/>
  <c r="E16" i="15"/>
  <c r="I15" i="15"/>
  <c r="E15" i="15"/>
  <c r="I14" i="15"/>
  <c r="E14" i="15"/>
  <c r="I13" i="15"/>
  <c r="E13" i="15"/>
  <c r="I12" i="15"/>
  <c r="E12" i="15"/>
  <c r="I11" i="15"/>
  <c r="E11" i="15"/>
  <c r="I83" i="14"/>
  <c r="E83" i="14"/>
  <c r="I82" i="14"/>
  <c r="E82" i="14"/>
  <c r="I81" i="14"/>
  <c r="E81" i="14"/>
  <c r="I80" i="14"/>
  <c r="E80" i="14"/>
  <c r="I79" i="14"/>
  <c r="E79" i="14"/>
  <c r="I78" i="14"/>
  <c r="E78" i="14"/>
  <c r="I77" i="14"/>
  <c r="E77" i="14"/>
  <c r="I76" i="14"/>
  <c r="E76" i="14"/>
  <c r="I75" i="14"/>
  <c r="E75" i="14"/>
  <c r="I74" i="14"/>
  <c r="E74" i="14"/>
  <c r="I73" i="14"/>
  <c r="E73" i="14"/>
  <c r="I72" i="14"/>
  <c r="E72" i="14"/>
  <c r="I71" i="14"/>
  <c r="E71" i="14"/>
  <c r="I70" i="14"/>
  <c r="E70" i="14"/>
  <c r="I69" i="14"/>
  <c r="E69" i="14"/>
  <c r="I68" i="14"/>
  <c r="E68" i="14"/>
  <c r="I67" i="14"/>
  <c r="E67" i="14"/>
  <c r="I66" i="14"/>
  <c r="E66" i="14"/>
  <c r="I65" i="14"/>
  <c r="E65" i="14"/>
  <c r="I64" i="14"/>
  <c r="E64" i="14"/>
  <c r="I63" i="14"/>
  <c r="E63" i="14"/>
  <c r="I62" i="14"/>
  <c r="E62" i="14"/>
  <c r="I61" i="14"/>
  <c r="E61" i="14"/>
  <c r="I60" i="14"/>
  <c r="E60" i="14"/>
  <c r="I59" i="14"/>
  <c r="E59" i="14"/>
  <c r="I58" i="14"/>
  <c r="E58" i="14"/>
  <c r="I57" i="14"/>
  <c r="E57" i="14"/>
  <c r="I56" i="14"/>
  <c r="E56" i="14"/>
  <c r="I55" i="14"/>
  <c r="E55" i="14"/>
  <c r="I54" i="14"/>
  <c r="E54" i="14"/>
  <c r="I53" i="14"/>
  <c r="E53" i="14"/>
  <c r="I52" i="14"/>
  <c r="E52" i="14"/>
  <c r="I42" i="14"/>
  <c r="E42" i="14"/>
  <c r="I41" i="14"/>
  <c r="E41" i="14"/>
  <c r="I40" i="14"/>
  <c r="E40" i="14"/>
  <c r="I39" i="14"/>
  <c r="E39" i="14"/>
  <c r="I38" i="14"/>
  <c r="E38" i="14"/>
  <c r="I37" i="14"/>
  <c r="E37" i="14"/>
  <c r="I36" i="14"/>
  <c r="E36" i="14"/>
  <c r="I35" i="14"/>
  <c r="E35" i="14"/>
  <c r="I34" i="14"/>
  <c r="E34" i="14"/>
  <c r="I33" i="14"/>
  <c r="E33" i="14"/>
  <c r="I32" i="14"/>
  <c r="E32" i="14"/>
  <c r="I31" i="14"/>
  <c r="E31" i="14"/>
  <c r="I30" i="14"/>
  <c r="E30" i="14"/>
  <c r="I29" i="14"/>
  <c r="E29" i="14"/>
  <c r="I28" i="14"/>
  <c r="E28" i="14"/>
  <c r="I27" i="14"/>
  <c r="E27" i="14"/>
  <c r="I26" i="14"/>
  <c r="E26" i="14"/>
  <c r="I25" i="14"/>
  <c r="E25" i="14"/>
  <c r="I24" i="14"/>
  <c r="E24" i="14"/>
  <c r="I23" i="14"/>
  <c r="E23" i="14"/>
  <c r="I22" i="14"/>
  <c r="E22" i="14"/>
  <c r="I21" i="14"/>
  <c r="E21" i="14"/>
  <c r="I20" i="14"/>
  <c r="E20" i="14"/>
  <c r="I19" i="14"/>
  <c r="E19" i="14"/>
  <c r="I18" i="14"/>
  <c r="E18" i="14"/>
  <c r="I17" i="14"/>
  <c r="E17" i="14"/>
  <c r="I16" i="14"/>
  <c r="E16" i="14"/>
  <c r="I15" i="14"/>
  <c r="E15" i="14"/>
  <c r="I14" i="14"/>
  <c r="E14" i="14"/>
  <c r="I13" i="14"/>
  <c r="E13" i="14"/>
  <c r="I12" i="14"/>
  <c r="E12" i="14"/>
  <c r="I11" i="14"/>
  <c r="E11" i="14"/>
  <c r="I85" i="13"/>
  <c r="E85" i="13"/>
  <c r="I84" i="13"/>
  <c r="E84" i="13"/>
  <c r="I83" i="13"/>
  <c r="E83" i="13"/>
  <c r="I82" i="13"/>
  <c r="E82" i="13"/>
  <c r="I81" i="13"/>
  <c r="E81" i="13"/>
  <c r="I80" i="13"/>
  <c r="E80" i="13"/>
  <c r="I79" i="13"/>
  <c r="E79" i="13"/>
  <c r="I78" i="13"/>
  <c r="E78" i="13"/>
  <c r="I77" i="13"/>
  <c r="E77" i="13"/>
  <c r="I76" i="13"/>
  <c r="E76" i="13"/>
  <c r="I75" i="13"/>
  <c r="E75" i="13"/>
  <c r="I74" i="13"/>
  <c r="E74" i="13"/>
  <c r="I73" i="13"/>
  <c r="E73" i="13"/>
  <c r="I72" i="13"/>
  <c r="E72" i="13"/>
  <c r="I71" i="13"/>
  <c r="E71" i="13"/>
  <c r="I70" i="13"/>
  <c r="E70" i="13"/>
  <c r="I69" i="13"/>
  <c r="E69" i="13"/>
  <c r="I68" i="13"/>
  <c r="E68" i="13"/>
  <c r="I67" i="13"/>
  <c r="E67" i="13"/>
  <c r="I66" i="13"/>
  <c r="E66" i="13"/>
  <c r="I65" i="13"/>
  <c r="E65" i="13"/>
  <c r="I64" i="13"/>
  <c r="E64" i="13"/>
  <c r="I63" i="13"/>
  <c r="E63" i="13"/>
  <c r="I62" i="13"/>
  <c r="E62" i="13"/>
  <c r="I61" i="13"/>
  <c r="E61" i="13"/>
  <c r="I60" i="13"/>
  <c r="E60" i="13"/>
  <c r="I59" i="13"/>
  <c r="E59" i="13"/>
  <c r="I58" i="13"/>
  <c r="E58" i="13"/>
  <c r="I57" i="13"/>
  <c r="E57" i="13"/>
  <c r="I56" i="13"/>
  <c r="E56" i="13"/>
  <c r="I55" i="13"/>
  <c r="E55" i="13"/>
  <c r="I54" i="13"/>
  <c r="E54" i="13"/>
  <c r="I53" i="13"/>
  <c r="E53" i="13"/>
  <c r="I43" i="13"/>
  <c r="E43" i="13"/>
  <c r="I42" i="13"/>
  <c r="E42" i="13"/>
  <c r="I41" i="13"/>
  <c r="E41" i="13"/>
  <c r="I40" i="13"/>
  <c r="E40" i="13"/>
  <c r="I39" i="13"/>
  <c r="E39" i="13"/>
  <c r="I38" i="13"/>
  <c r="E38" i="13"/>
  <c r="I37" i="13"/>
  <c r="E37" i="13"/>
  <c r="I36" i="13"/>
  <c r="E36" i="13"/>
  <c r="I35" i="13"/>
  <c r="E35" i="13"/>
  <c r="I34" i="13"/>
  <c r="E34" i="13"/>
  <c r="I33" i="13"/>
  <c r="E33" i="13"/>
  <c r="I32" i="13"/>
  <c r="E32" i="13"/>
  <c r="I31" i="13"/>
  <c r="E31" i="13"/>
  <c r="I30" i="13"/>
  <c r="E30" i="13"/>
  <c r="I29" i="13"/>
  <c r="E29" i="13"/>
  <c r="I28" i="13"/>
  <c r="E28" i="13"/>
  <c r="I27" i="13"/>
  <c r="E27" i="13"/>
  <c r="I26" i="13"/>
  <c r="E26" i="13"/>
  <c r="I25" i="13"/>
  <c r="E25" i="13"/>
  <c r="I24" i="13"/>
  <c r="E24" i="13"/>
  <c r="I23" i="13"/>
  <c r="E23" i="13"/>
  <c r="I22" i="13"/>
  <c r="E22" i="13"/>
  <c r="I21" i="13"/>
  <c r="E21" i="13"/>
  <c r="I20" i="13"/>
  <c r="E20" i="13"/>
  <c r="I19" i="13"/>
  <c r="E19" i="13"/>
  <c r="I18" i="13"/>
  <c r="E18" i="13"/>
  <c r="I17" i="13"/>
  <c r="E17" i="13"/>
  <c r="I16" i="13"/>
  <c r="E16" i="13"/>
  <c r="I15" i="13"/>
  <c r="E15" i="13"/>
  <c r="I14" i="13"/>
  <c r="E14" i="13"/>
  <c r="I13" i="13"/>
  <c r="E13" i="13"/>
  <c r="I12" i="13"/>
  <c r="E12" i="13"/>
  <c r="I11" i="13"/>
  <c r="E11" i="13"/>
  <c r="I79" i="12"/>
  <c r="K79" i="12" s="1"/>
  <c r="M79" i="12" s="1"/>
  <c r="I78" i="12"/>
  <c r="K78" i="12" s="1"/>
  <c r="M78" i="12" s="1"/>
  <c r="I77" i="12"/>
  <c r="K77" i="12" s="1"/>
  <c r="M77" i="12" s="1"/>
  <c r="I76" i="12"/>
  <c r="K76" i="12" s="1"/>
  <c r="M76" i="12" s="1"/>
  <c r="I75" i="12"/>
  <c r="K75" i="12" s="1"/>
  <c r="M75" i="12" s="1"/>
  <c r="I74" i="12"/>
  <c r="K74" i="12" s="1"/>
  <c r="M74" i="12" s="1"/>
  <c r="I73" i="12"/>
  <c r="K73" i="12" s="1"/>
  <c r="M73" i="12" s="1"/>
  <c r="I72" i="12"/>
  <c r="K72" i="12" s="1"/>
  <c r="M72" i="12" s="1"/>
  <c r="I71" i="12"/>
  <c r="K71" i="12" s="1"/>
  <c r="M71" i="12" s="1"/>
  <c r="I70" i="12"/>
  <c r="K70" i="12" s="1"/>
  <c r="M70" i="12" s="1"/>
  <c r="I69" i="12"/>
  <c r="K69" i="12" s="1"/>
  <c r="M69" i="12" s="1"/>
  <c r="I68" i="12"/>
  <c r="K68" i="12" s="1"/>
  <c r="M68" i="12" s="1"/>
  <c r="I67" i="12"/>
  <c r="K67" i="12" s="1"/>
  <c r="M67" i="12" s="1"/>
  <c r="I66" i="12"/>
  <c r="K66" i="12" s="1"/>
  <c r="M66" i="12" s="1"/>
  <c r="I65" i="12"/>
  <c r="K65" i="12" s="1"/>
  <c r="M65" i="12" s="1"/>
  <c r="I64" i="12"/>
  <c r="K64" i="12" s="1"/>
  <c r="M64" i="12" s="1"/>
  <c r="I63" i="12"/>
  <c r="K63" i="12" s="1"/>
  <c r="M63" i="12" s="1"/>
  <c r="I62" i="12"/>
  <c r="K62" i="12" s="1"/>
  <c r="M62" i="12" s="1"/>
  <c r="I61" i="12"/>
  <c r="K61" i="12" s="1"/>
  <c r="M61" i="12" s="1"/>
  <c r="I60" i="12"/>
  <c r="K60" i="12" s="1"/>
  <c r="M60" i="12" s="1"/>
  <c r="I59" i="12"/>
  <c r="K59" i="12" s="1"/>
  <c r="M59" i="12" s="1"/>
  <c r="I58" i="12"/>
  <c r="K58" i="12" s="1"/>
  <c r="M58" i="12" s="1"/>
  <c r="I57" i="12"/>
  <c r="K57" i="12" s="1"/>
  <c r="M57" i="12" s="1"/>
  <c r="I56" i="12"/>
  <c r="K56" i="12" s="1"/>
  <c r="M56" i="12" s="1"/>
  <c r="I55" i="12"/>
  <c r="K55" i="12" s="1"/>
  <c r="M55" i="12" s="1"/>
  <c r="I54" i="12"/>
  <c r="K54" i="12" s="1"/>
  <c r="M54" i="12" s="1"/>
  <c r="I53" i="12"/>
  <c r="K53" i="12" s="1"/>
  <c r="M53" i="12" s="1"/>
  <c r="I52" i="12"/>
  <c r="K52" i="12" s="1"/>
  <c r="M52" i="12" s="1"/>
  <c r="I51" i="12"/>
  <c r="K51" i="12" s="1"/>
  <c r="M51" i="12" s="1"/>
  <c r="I50" i="12"/>
  <c r="K50" i="12" s="1"/>
  <c r="M50" i="12" s="1"/>
  <c r="I40" i="12"/>
  <c r="E40" i="12"/>
  <c r="I39" i="12"/>
  <c r="E39" i="12"/>
  <c r="I38" i="12"/>
  <c r="E38" i="12"/>
  <c r="I37" i="12"/>
  <c r="E37" i="12"/>
  <c r="I36" i="12"/>
  <c r="E36" i="12"/>
  <c r="I35" i="12"/>
  <c r="E35" i="12"/>
  <c r="I34" i="12"/>
  <c r="E34" i="12"/>
  <c r="I33" i="12"/>
  <c r="E33" i="12"/>
  <c r="I32" i="12"/>
  <c r="E32" i="12"/>
  <c r="I31" i="12"/>
  <c r="E31" i="12"/>
  <c r="I30" i="12"/>
  <c r="E30" i="12"/>
  <c r="I29" i="12"/>
  <c r="E29" i="12"/>
  <c r="I28" i="12"/>
  <c r="E28" i="12"/>
  <c r="I27" i="12"/>
  <c r="E27" i="12"/>
  <c r="I26" i="12"/>
  <c r="E26" i="12"/>
  <c r="I25" i="12"/>
  <c r="E25" i="12"/>
  <c r="I24" i="12"/>
  <c r="E24" i="12"/>
  <c r="I23" i="12"/>
  <c r="E23" i="12"/>
  <c r="I22" i="12"/>
  <c r="E22" i="12"/>
  <c r="I21" i="12"/>
  <c r="E21" i="12"/>
  <c r="I20" i="12"/>
  <c r="E20" i="12"/>
  <c r="I19" i="12"/>
  <c r="E19" i="12"/>
  <c r="I18" i="12"/>
  <c r="E18" i="12"/>
  <c r="I17" i="12"/>
  <c r="E17" i="12"/>
  <c r="I16" i="12"/>
  <c r="E16" i="12"/>
  <c r="I15" i="12"/>
  <c r="E15" i="12"/>
  <c r="I14" i="12"/>
  <c r="E14" i="12"/>
  <c r="I13" i="12"/>
  <c r="E13" i="12"/>
  <c r="I12" i="12"/>
  <c r="E12" i="12"/>
  <c r="I11" i="12"/>
  <c r="E11" i="12"/>
  <c r="I85" i="11"/>
  <c r="E85" i="11"/>
  <c r="I84" i="11"/>
  <c r="E84" i="11"/>
  <c r="I83" i="11"/>
  <c r="E83" i="11"/>
  <c r="I82" i="11"/>
  <c r="E82" i="11"/>
  <c r="I81" i="11"/>
  <c r="E81" i="11"/>
  <c r="I80" i="11"/>
  <c r="E80" i="11"/>
  <c r="I79" i="11"/>
  <c r="E79" i="11"/>
  <c r="I78" i="11"/>
  <c r="E78" i="11"/>
  <c r="I77" i="11"/>
  <c r="E77" i="11"/>
  <c r="I76" i="11"/>
  <c r="E76" i="11"/>
  <c r="I75" i="11"/>
  <c r="E75" i="11"/>
  <c r="I74" i="11"/>
  <c r="E74" i="11"/>
  <c r="I73" i="11"/>
  <c r="E73" i="11"/>
  <c r="I72" i="11"/>
  <c r="E72" i="11"/>
  <c r="I71" i="11"/>
  <c r="E71" i="11"/>
  <c r="I70" i="11"/>
  <c r="E70" i="11"/>
  <c r="I69" i="11"/>
  <c r="E69" i="11"/>
  <c r="I68" i="11"/>
  <c r="E68" i="11"/>
  <c r="I67" i="11"/>
  <c r="E67" i="11"/>
  <c r="I66" i="11"/>
  <c r="E66" i="11"/>
  <c r="I65" i="11"/>
  <c r="E65" i="11"/>
  <c r="I64" i="11"/>
  <c r="E64" i="11"/>
  <c r="I63" i="11"/>
  <c r="E63" i="11"/>
  <c r="I62" i="11"/>
  <c r="E62" i="11"/>
  <c r="I61" i="11"/>
  <c r="E61" i="11"/>
  <c r="I60" i="11"/>
  <c r="E60" i="11"/>
  <c r="I59" i="11"/>
  <c r="E59" i="11"/>
  <c r="I58" i="11"/>
  <c r="E58" i="11"/>
  <c r="I57" i="11"/>
  <c r="E57" i="11"/>
  <c r="I56" i="11"/>
  <c r="E56" i="11"/>
  <c r="I55" i="11"/>
  <c r="E55" i="11"/>
  <c r="I54" i="11"/>
  <c r="E54" i="11"/>
  <c r="I53" i="11"/>
  <c r="E53" i="11"/>
  <c r="I43" i="11"/>
  <c r="E43" i="11"/>
  <c r="I42" i="11"/>
  <c r="E42" i="11"/>
  <c r="I41" i="11"/>
  <c r="E41" i="11"/>
  <c r="I40" i="11"/>
  <c r="E40" i="11"/>
  <c r="I39" i="11"/>
  <c r="E39" i="11"/>
  <c r="I38" i="11"/>
  <c r="E38" i="11"/>
  <c r="I37" i="11"/>
  <c r="E37" i="11"/>
  <c r="I36" i="11"/>
  <c r="E36" i="11"/>
  <c r="I35" i="11"/>
  <c r="E35" i="11"/>
  <c r="I34" i="11"/>
  <c r="E34" i="11"/>
  <c r="I33" i="11"/>
  <c r="E33" i="11"/>
  <c r="I32" i="11"/>
  <c r="E32" i="11"/>
  <c r="I31" i="11"/>
  <c r="E31" i="11"/>
  <c r="I30" i="11"/>
  <c r="E30" i="11"/>
  <c r="I29" i="11"/>
  <c r="E29" i="11"/>
  <c r="I28" i="11"/>
  <c r="E28" i="11"/>
  <c r="I27" i="11"/>
  <c r="E27" i="11"/>
  <c r="I26" i="11"/>
  <c r="E26" i="11"/>
  <c r="I25" i="11"/>
  <c r="E25" i="11"/>
  <c r="I24" i="11"/>
  <c r="E24" i="11"/>
  <c r="I23" i="11"/>
  <c r="E23" i="11"/>
  <c r="I22" i="11"/>
  <c r="E22" i="11"/>
  <c r="I21" i="11"/>
  <c r="E21" i="11"/>
  <c r="I20" i="11"/>
  <c r="E20" i="11"/>
  <c r="I19" i="11"/>
  <c r="E19" i="11"/>
  <c r="I18" i="11"/>
  <c r="E18" i="11"/>
  <c r="I17" i="11"/>
  <c r="E17" i="11"/>
  <c r="I16" i="11"/>
  <c r="E16" i="11"/>
  <c r="I15" i="11"/>
  <c r="E15" i="11"/>
  <c r="I14" i="11"/>
  <c r="E14" i="11"/>
  <c r="I13" i="11"/>
  <c r="E13" i="11"/>
  <c r="I12" i="11"/>
  <c r="E12" i="11"/>
  <c r="I11" i="11"/>
  <c r="E11" i="11"/>
  <c r="L33" i="34" l="1"/>
  <c r="M33" i="34" s="1"/>
  <c r="H33" i="34"/>
  <c r="C33" i="34"/>
  <c r="G33" i="34"/>
  <c r="D33" i="34"/>
  <c r="I33" i="34"/>
  <c r="E33" i="34"/>
  <c r="L63" i="34"/>
  <c r="M63" i="34" s="1"/>
  <c r="D63" i="34"/>
  <c r="C63" i="34"/>
  <c r="H63" i="34"/>
  <c r="G63" i="34"/>
  <c r="E63" i="34"/>
  <c r="I63" i="34"/>
  <c r="K14" i="11"/>
  <c r="M14" i="11" s="1"/>
  <c r="K38" i="11"/>
  <c r="M38" i="11" s="1"/>
  <c r="K42" i="11"/>
  <c r="M42" i="11" s="1"/>
  <c r="K57" i="11"/>
  <c r="M57" i="11" s="1"/>
  <c r="K16" i="13"/>
  <c r="M16" i="13" s="1"/>
  <c r="K55" i="13"/>
  <c r="M55" i="13" s="1"/>
  <c r="K34" i="15"/>
  <c r="M34" i="15" s="1"/>
  <c r="K36" i="15"/>
  <c r="M36" i="15" s="1"/>
  <c r="K38" i="15"/>
  <c r="M38" i="15" s="1"/>
  <c r="K40" i="15"/>
  <c r="M40" i="15" s="1"/>
  <c r="K11" i="18"/>
  <c r="M11" i="18" s="1"/>
  <c r="K13" i="18"/>
  <c r="M13" i="18" s="1"/>
  <c r="K15" i="18"/>
  <c r="M15" i="18" s="1"/>
  <c r="K17" i="18"/>
  <c r="M17" i="18" s="1"/>
  <c r="K19" i="18"/>
  <c r="M19" i="18" s="1"/>
  <c r="K21" i="18"/>
  <c r="M21" i="18" s="1"/>
  <c r="K58" i="11"/>
  <c r="M58" i="11" s="1"/>
  <c r="K17" i="12"/>
  <c r="M17" i="12" s="1"/>
  <c r="K58" i="13"/>
  <c r="M58" i="13" s="1"/>
  <c r="K60" i="13"/>
  <c r="M60" i="13" s="1"/>
  <c r="K32" i="18"/>
  <c r="M32" i="18" s="1"/>
  <c r="K79" i="13"/>
  <c r="M79" i="13" s="1"/>
  <c r="K54" i="11"/>
  <c r="M54" i="11" s="1"/>
  <c r="K32" i="13"/>
  <c r="M32" i="13" s="1"/>
  <c r="K18" i="11"/>
  <c r="M18" i="11" s="1"/>
  <c r="K22" i="11"/>
  <c r="M22" i="11" s="1"/>
  <c r="K26" i="11"/>
  <c r="M26" i="11" s="1"/>
  <c r="K30" i="11"/>
  <c r="M30" i="11" s="1"/>
  <c r="K34" i="11"/>
  <c r="M34" i="11" s="1"/>
  <c r="K19" i="13"/>
  <c r="M19" i="13" s="1"/>
  <c r="K23" i="13"/>
  <c r="M23" i="13" s="1"/>
  <c r="K64" i="13"/>
  <c r="M64" i="13" s="1"/>
  <c r="K72" i="13"/>
  <c r="M72" i="13" s="1"/>
  <c r="K82" i="13"/>
  <c r="M82" i="13" s="1"/>
  <c r="K84" i="13"/>
  <c r="M84" i="13" s="1"/>
  <c r="K63" i="13"/>
  <c r="M63" i="13" s="1"/>
  <c r="K67" i="13"/>
  <c r="M67" i="13" s="1"/>
  <c r="K71" i="13"/>
  <c r="M71" i="13" s="1"/>
  <c r="K75" i="13"/>
  <c r="M75" i="13" s="1"/>
  <c r="K34" i="13"/>
  <c r="M34" i="13" s="1"/>
  <c r="K40" i="13"/>
  <c r="M40" i="13" s="1"/>
  <c r="K42" i="13"/>
  <c r="M42" i="13" s="1"/>
  <c r="K59" i="13"/>
  <c r="M59" i="13" s="1"/>
  <c r="K74" i="13"/>
  <c r="M74" i="13" s="1"/>
  <c r="K76" i="13"/>
  <c r="M76" i="13" s="1"/>
  <c r="K15" i="13"/>
  <c r="M15" i="13" s="1"/>
  <c r="K80" i="13"/>
  <c r="M80" i="13" s="1"/>
  <c r="K61" i="11"/>
  <c r="M61" i="11" s="1"/>
  <c r="K65" i="11"/>
  <c r="M65" i="11" s="1"/>
  <c r="K69" i="11"/>
  <c r="M69" i="11" s="1"/>
  <c r="K73" i="11"/>
  <c r="M73" i="11" s="1"/>
  <c r="K77" i="11"/>
  <c r="M77" i="11" s="1"/>
  <c r="K81" i="11"/>
  <c r="M81" i="11" s="1"/>
  <c r="K85" i="11"/>
  <c r="M85" i="11" s="1"/>
  <c r="K31" i="13"/>
  <c r="M31" i="13" s="1"/>
  <c r="K56" i="13"/>
  <c r="M56" i="13" s="1"/>
  <c r="K66" i="13"/>
  <c r="M66" i="13" s="1"/>
  <c r="K68" i="13"/>
  <c r="M68" i="13" s="1"/>
  <c r="K83" i="13"/>
  <c r="M83" i="13" s="1"/>
  <c r="K12" i="14"/>
  <c r="M12" i="14" s="1"/>
  <c r="K14" i="14"/>
  <c r="M14" i="14" s="1"/>
  <c r="K16" i="14"/>
  <c r="M16" i="14" s="1"/>
  <c r="K18" i="14"/>
  <c r="M18" i="14" s="1"/>
  <c r="K20" i="14"/>
  <c r="M20" i="14" s="1"/>
  <c r="K22" i="14"/>
  <c r="M22" i="14" s="1"/>
  <c r="K24" i="14"/>
  <c r="M24" i="14" s="1"/>
  <c r="K26" i="14"/>
  <c r="M26" i="14" s="1"/>
  <c r="K28" i="14"/>
  <c r="M28" i="14" s="1"/>
  <c r="K30" i="14"/>
  <c r="M30" i="14" s="1"/>
  <c r="K32" i="14"/>
  <c r="M32" i="14" s="1"/>
  <c r="K34" i="14"/>
  <c r="M34" i="14" s="1"/>
  <c r="K36" i="14"/>
  <c r="M36" i="14" s="1"/>
  <c r="K15" i="16"/>
  <c r="M15" i="16" s="1"/>
  <c r="K38" i="14"/>
  <c r="M38" i="14" s="1"/>
  <c r="K40" i="14"/>
  <c r="M40" i="14" s="1"/>
  <c r="K42" i="14"/>
  <c r="M42" i="14" s="1"/>
  <c r="K53" i="14"/>
  <c r="M53" i="14" s="1"/>
  <c r="K55" i="14"/>
  <c r="M55" i="14" s="1"/>
  <c r="K57" i="14"/>
  <c r="M57" i="14" s="1"/>
  <c r="K59" i="14"/>
  <c r="M59" i="14" s="1"/>
  <c r="K61" i="14"/>
  <c r="M61" i="14" s="1"/>
  <c r="K63" i="14"/>
  <c r="M63" i="14" s="1"/>
  <c r="K65" i="14"/>
  <c r="M65" i="14" s="1"/>
  <c r="K67" i="14"/>
  <c r="M67" i="14" s="1"/>
  <c r="K69" i="14"/>
  <c r="M69" i="14" s="1"/>
  <c r="K71" i="14"/>
  <c r="M71" i="14" s="1"/>
  <c r="K73" i="14"/>
  <c r="M73" i="14" s="1"/>
  <c r="K75" i="14"/>
  <c r="M75" i="14" s="1"/>
  <c r="K77" i="14"/>
  <c r="M77" i="14" s="1"/>
  <c r="K79" i="14"/>
  <c r="M79" i="14" s="1"/>
  <c r="K81" i="14"/>
  <c r="M81" i="14" s="1"/>
  <c r="K83" i="14"/>
  <c r="M83" i="14" s="1"/>
  <c r="K35" i="15"/>
  <c r="M35" i="15" s="1"/>
  <c r="K39" i="15"/>
  <c r="M39" i="15" s="1"/>
  <c r="K43" i="15"/>
  <c r="M43" i="15" s="1"/>
  <c r="K14" i="16"/>
  <c r="M14" i="16" s="1"/>
  <c r="K18" i="16"/>
  <c r="M18" i="16" s="1"/>
  <c r="K22" i="16"/>
  <c r="M22" i="16" s="1"/>
  <c r="K26" i="16"/>
  <c r="M26" i="16" s="1"/>
  <c r="K30" i="16"/>
  <c r="M30" i="16" s="1"/>
  <c r="K34" i="16"/>
  <c r="M34" i="16" s="1"/>
  <c r="K38" i="16"/>
  <c r="M38" i="16" s="1"/>
  <c r="K53" i="16"/>
  <c r="M53" i="16" s="1"/>
  <c r="K57" i="16"/>
  <c r="M57" i="16" s="1"/>
  <c r="K61" i="16"/>
  <c r="M61" i="16" s="1"/>
  <c r="K65" i="16"/>
  <c r="M65" i="16" s="1"/>
  <c r="K69" i="16"/>
  <c r="M69" i="16" s="1"/>
  <c r="K73" i="16"/>
  <c r="M73" i="16" s="1"/>
  <c r="K77" i="16"/>
  <c r="M77" i="16" s="1"/>
  <c r="K33" i="18"/>
  <c r="M33" i="18" s="1"/>
  <c r="K35" i="18"/>
  <c r="M35" i="18" s="1"/>
  <c r="K37" i="18"/>
  <c r="M37" i="18" s="1"/>
  <c r="K39" i="18"/>
  <c r="M39" i="18" s="1"/>
  <c r="K41" i="18"/>
  <c r="M41" i="18" s="1"/>
  <c r="K14" i="19"/>
  <c r="M14" i="19" s="1"/>
  <c r="K16" i="19"/>
  <c r="M16" i="19" s="1"/>
  <c r="K18" i="19"/>
  <c r="M18" i="19" s="1"/>
  <c r="K20" i="19"/>
  <c r="M20" i="19" s="1"/>
  <c r="K22" i="19"/>
  <c r="M22" i="19" s="1"/>
  <c r="K26" i="19"/>
  <c r="M26" i="19" s="1"/>
  <c r="K28" i="19"/>
  <c r="M28" i="19" s="1"/>
  <c r="K30" i="19"/>
  <c r="M30" i="19" s="1"/>
  <c r="K32" i="19"/>
  <c r="M32" i="19" s="1"/>
  <c r="K34" i="19"/>
  <c r="M34" i="19" s="1"/>
  <c r="K36" i="19"/>
  <c r="M36" i="19" s="1"/>
  <c r="K38" i="19"/>
  <c r="M38" i="19" s="1"/>
  <c r="K40" i="19"/>
  <c r="M40" i="19" s="1"/>
  <c r="K42" i="19"/>
  <c r="M42" i="19" s="1"/>
  <c r="K44" i="19"/>
  <c r="M44" i="19" s="1"/>
  <c r="K46" i="19"/>
  <c r="M46" i="19" s="1"/>
  <c r="K50" i="19"/>
  <c r="M50" i="19" s="1"/>
  <c r="K54" i="19"/>
  <c r="M54" i="19" s="1"/>
  <c r="K56" i="19"/>
  <c r="M56" i="19" s="1"/>
  <c r="K58" i="19"/>
  <c r="M58" i="19" s="1"/>
  <c r="K60" i="19"/>
  <c r="M60" i="19" s="1"/>
  <c r="K62" i="19"/>
  <c r="M62" i="19" s="1"/>
  <c r="K73" i="19"/>
  <c r="M73" i="19" s="1"/>
  <c r="K75" i="19"/>
  <c r="M75" i="19" s="1"/>
  <c r="K77" i="19"/>
  <c r="M77" i="19" s="1"/>
  <c r="K79" i="19"/>
  <c r="M79" i="19" s="1"/>
  <c r="K81" i="19"/>
  <c r="M81" i="19" s="1"/>
  <c r="K83" i="19"/>
  <c r="M83" i="19" s="1"/>
  <c r="K85" i="19"/>
  <c r="M85" i="19" s="1"/>
  <c r="K87" i="19"/>
  <c r="M87" i="19" s="1"/>
  <c r="K91" i="19"/>
  <c r="M91" i="19" s="1"/>
  <c r="K95" i="19"/>
  <c r="M95" i="19" s="1"/>
  <c r="K97" i="19"/>
  <c r="M97" i="19" s="1"/>
  <c r="K99" i="19"/>
  <c r="M99" i="19" s="1"/>
  <c r="K103" i="19"/>
  <c r="M103" i="19" s="1"/>
  <c r="K105" i="19"/>
  <c r="M105" i="19" s="1"/>
  <c r="K107" i="19"/>
  <c r="M107" i="19" s="1"/>
  <c r="K109" i="19"/>
  <c r="M109" i="19" s="1"/>
  <c r="K111" i="19"/>
  <c r="M111" i="19" s="1"/>
  <c r="K113" i="19"/>
  <c r="M113" i="19" s="1"/>
  <c r="K115" i="19"/>
  <c r="M115" i="19" s="1"/>
  <c r="K117" i="19"/>
  <c r="M117" i="19" s="1"/>
  <c r="K119" i="19"/>
  <c r="M119" i="19" s="1"/>
  <c r="K123" i="19"/>
  <c r="M123" i="19" s="1"/>
  <c r="K80" i="19"/>
  <c r="M80" i="19" s="1"/>
  <c r="K88" i="19"/>
  <c r="M88" i="19" s="1"/>
  <c r="K96" i="19"/>
  <c r="M96" i="19" s="1"/>
  <c r="K104" i="19"/>
  <c r="M104" i="19" s="1"/>
  <c r="K112" i="19"/>
  <c r="M112" i="19" s="1"/>
  <c r="K116" i="19"/>
  <c r="M116" i="19" s="1"/>
  <c r="K120" i="19"/>
  <c r="M120" i="19" s="1"/>
  <c r="K122" i="19"/>
  <c r="M122" i="19" s="1"/>
  <c r="K11" i="19"/>
  <c r="M11" i="19" s="1"/>
  <c r="K15" i="19"/>
  <c r="M15" i="19" s="1"/>
  <c r="K31" i="19"/>
  <c r="M31" i="19" s="1"/>
  <c r="K35" i="19"/>
  <c r="M35" i="19" s="1"/>
  <c r="K39" i="19"/>
  <c r="M39" i="19" s="1"/>
  <c r="K43" i="19"/>
  <c r="M43" i="19" s="1"/>
  <c r="K51" i="19"/>
  <c r="M51" i="19" s="1"/>
  <c r="K31" i="18"/>
  <c r="M31" i="18" s="1"/>
  <c r="K12" i="18"/>
  <c r="M12" i="18" s="1"/>
  <c r="K30" i="17"/>
  <c r="M30" i="17" s="1"/>
  <c r="K34" i="17"/>
  <c r="M34" i="17" s="1"/>
  <c r="K31" i="17"/>
  <c r="M31" i="17" s="1"/>
  <c r="K33" i="17"/>
  <c r="M33" i="17" s="1"/>
  <c r="K35" i="17"/>
  <c r="M35" i="17" s="1"/>
  <c r="K39" i="17"/>
  <c r="M39" i="17" s="1"/>
  <c r="K14" i="17"/>
  <c r="M14" i="17" s="1"/>
  <c r="K18" i="17"/>
  <c r="M18" i="17" s="1"/>
  <c r="K50" i="16"/>
  <c r="M50" i="16" s="1"/>
  <c r="K54" i="16"/>
  <c r="M54" i="16" s="1"/>
  <c r="K32" i="15"/>
  <c r="M32" i="15" s="1"/>
  <c r="K42" i="15"/>
  <c r="M42" i="15" s="1"/>
  <c r="K13" i="15"/>
  <c r="M13" i="15" s="1"/>
  <c r="K17" i="15"/>
  <c r="M17" i="15" s="1"/>
  <c r="K21" i="15"/>
  <c r="M21" i="15" s="1"/>
  <c r="K11" i="13"/>
  <c r="M11" i="13" s="1"/>
  <c r="K18" i="13"/>
  <c r="M18" i="13" s="1"/>
  <c r="K24" i="13"/>
  <c r="M24" i="13" s="1"/>
  <c r="K26" i="13"/>
  <c r="M26" i="13" s="1"/>
  <c r="K39" i="13"/>
  <c r="M39" i="13" s="1"/>
  <c r="K12" i="12"/>
  <c r="M12" i="12" s="1"/>
  <c r="K16" i="12"/>
  <c r="M16" i="12" s="1"/>
  <c r="K20" i="12"/>
  <c r="M20" i="12" s="1"/>
  <c r="K24" i="12"/>
  <c r="M24" i="12" s="1"/>
  <c r="K28" i="12"/>
  <c r="M28" i="12" s="1"/>
  <c r="K32" i="12"/>
  <c r="M32" i="12" s="1"/>
  <c r="K36" i="12"/>
  <c r="M36" i="12" s="1"/>
  <c r="K40" i="12"/>
  <c r="M40" i="12" s="1"/>
  <c r="K53" i="11"/>
  <c r="M53" i="11" s="1"/>
  <c r="K70" i="11"/>
  <c r="M70" i="11" s="1"/>
  <c r="K15" i="11"/>
  <c r="M15" i="11" s="1"/>
  <c r="K19" i="11"/>
  <c r="M19" i="11" s="1"/>
  <c r="K72" i="19"/>
  <c r="M72" i="19" s="1"/>
  <c r="K76" i="19"/>
  <c r="M76" i="19" s="1"/>
  <c r="K84" i="19"/>
  <c r="M84" i="19" s="1"/>
  <c r="K92" i="19"/>
  <c r="M92" i="19" s="1"/>
  <c r="K100" i="19"/>
  <c r="M100" i="19" s="1"/>
  <c r="K108" i="19"/>
  <c r="M108" i="19" s="1"/>
  <c r="K89" i="19"/>
  <c r="M89" i="19" s="1"/>
  <c r="K93" i="19"/>
  <c r="M93" i="19" s="1"/>
  <c r="K101" i="19"/>
  <c r="M101" i="19" s="1"/>
  <c r="K121" i="19"/>
  <c r="M121" i="19" s="1"/>
  <c r="K74" i="19"/>
  <c r="M74" i="19" s="1"/>
  <c r="K78" i="19"/>
  <c r="M78" i="19" s="1"/>
  <c r="K82" i="19"/>
  <c r="M82" i="19" s="1"/>
  <c r="K86" i="19"/>
  <c r="M86" i="19" s="1"/>
  <c r="K90" i="19"/>
  <c r="M90" i="19" s="1"/>
  <c r="K94" i="19"/>
  <c r="M94" i="19" s="1"/>
  <c r="K98" i="19"/>
  <c r="M98" i="19" s="1"/>
  <c r="K102" i="19"/>
  <c r="M102" i="19" s="1"/>
  <c r="K106" i="19"/>
  <c r="M106" i="19" s="1"/>
  <c r="K110" i="19"/>
  <c r="M110" i="19" s="1"/>
  <c r="K114" i="19"/>
  <c r="M114" i="19" s="1"/>
  <c r="K118" i="19"/>
  <c r="M118" i="19" s="1"/>
  <c r="K19" i="19"/>
  <c r="M19" i="19" s="1"/>
  <c r="K23" i="19"/>
  <c r="M23" i="19" s="1"/>
  <c r="K27" i="19"/>
  <c r="M27" i="19" s="1"/>
  <c r="K55" i="19"/>
  <c r="M55" i="19" s="1"/>
  <c r="K12" i="19"/>
  <c r="M12" i="19" s="1"/>
  <c r="K24" i="19"/>
  <c r="M24" i="19" s="1"/>
  <c r="K48" i="19"/>
  <c r="M48" i="19" s="1"/>
  <c r="K52" i="19"/>
  <c r="M52" i="19" s="1"/>
  <c r="K13" i="19"/>
  <c r="M13" i="19" s="1"/>
  <c r="K17" i="19"/>
  <c r="M17" i="19" s="1"/>
  <c r="K21" i="19"/>
  <c r="M21" i="19" s="1"/>
  <c r="K25" i="19"/>
  <c r="M25" i="19" s="1"/>
  <c r="K29" i="19"/>
  <c r="M29" i="19" s="1"/>
  <c r="K33" i="19"/>
  <c r="M33" i="19" s="1"/>
  <c r="K37" i="19"/>
  <c r="M37" i="19" s="1"/>
  <c r="K41" i="19"/>
  <c r="M41" i="19" s="1"/>
  <c r="K45" i="19"/>
  <c r="M45" i="19" s="1"/>
  <c r="K49" i="19"/>
  <c r="M49" i="19" s="1"/>
  <c r="K53" i="19"/>
  <c r="M53" i="19" s="1"/>
  <c r="K57" i="19"/>
  <c r="M57" i="19" s="1"/>
  <c r="K61" i="19"/>
  <c r="M61" i="19" s="1"/>
  <c r="K47" i="19"/>
  <c r="M47" i="19" s="1"/>
  <c r="K59" i="19"/>
  <c r="M59" i="19" s="1"/>
  <c r="K34" i="18"/>
  <c r="M34" i="18" s="1"/>
  <c r="K36" i="18"/>
  <c r="M36" i="18" s="1"/>
  <c r="K40" i="18"/>
  <c r="M40" i="18" s="1"/>
  <c r="K38" i="18"/>
  <c r="M38" i="18" s="1"/>
  <c r="K14" i="18"/>
  <c r="M14" i="18" s="1"/>
  <c r="K16" i="18"/>
  <c r="M16" i="18" s="1"/>
  <c r="K20" i="18"/>
  <c r="M20" i="18" s="1"/>
  <c r="K18" i="18"/>
  <c r="M18" i="18" s="1"/>
  <c r="K32" i="17"/>
  <c r="M32" i="17" s="1"/>
  <c r="K36" i="17"/>
  <c r="M36" i="17" s="1"/>
  <c r="K37" i="17"/>
  <c r="M37" i="17" s="1"/>
  <c r="K38" i="17"/>
  <c r="M38" i="17" s="1"/>
  <c r="K11" i="17"/>
  <c r="M11" i="17" s="1"/>
  <c r="K15" i="17"/>
  <c r="M15" i="17" s="1"/>
  <c r="K19" i="17"/>
  <c r="M19" i="17" s="1"/>
  <c r="K12" i="17"/>
  <c r="M12" i="17" s="1"/>
  <c r="K16" i="17"/>
  <c r="M16" i="17" s="1"/>
  <c r="K20" i="17"/>
  <c r="M20" i="17" s="1"/>
  <c r="K13" i="17"/>
  <c r="M13" i="17" s="1"/>
  <c r="K17" i="17"/>
  <c r="M17" i="17" s="1"/>
  <c r="K58" i="16"/>
  <c r="M58" i="16" s="1"/>
  <c r="K62" i="16"/>
  <c r="M62" i="16" s="1"/>
  <c r="K66" i="16"/>
  <c r="M66" i="16" s="1"/>
  <c r="K70" i="16"/>
  <c r="M70" i="16" s="1"/>
  <c r="K74" i="16"/>
  <c r="M74" i="16" s="1"/>
  <c r="K78" i="16"/>
  <c r="M78" i="16" s="1"/>
  <c r="K51" i="16"/>
  <c r="M51" i="16" s="1"/>
  <c r="K55" i="16"/>
  <c r="M55" i="16" s="1"/>
  <c r="K59" i="16"/>
  <c r="M59" i="16" s="1"/>
  <c r="K63" i="16"/>
  <c r="M63" i="16" s="1"/>
  <c r="K67" i="16"/>
  <c r="M67" i="16" s="1"/>
  <c r="K71" i="16"/>
  <c r="M71" i="16" s="1"/>
  <c r="K75" i="16"/>
  <c r="M75" i="16" s="1"/>
  <c r="K79" i="16"/>
  <c r="M79" i="16" s="1"/>
  <c r="K52" i="16"/>
  <c r="M52" i="16" s="1"/>
  <c r="K56" i="16"/>
  <c r="M56" i="16" s="1"/>
  <c r="K60" i="16"/>
  <c r="M60" i="16" s="1"/>
  <c r="K64" i="16"/>
  <c r="M64" i="16" s="1"/>
  <c r="K68" i="16"/>
  <c r="M68" i="16" s="1"/>
  <c r="K72" i="16"/>
  <c r="M72" i="16" s="1"/>
  <c r="K76" i="16"/>
  <c r="M76" i="16" s="1"/>
  <c r="K11" i="16"/>
  <c r="M11" i="16" s="1"/>
  <c r="K19" i="16"/>
  <c r="M19" i="16" s="1"/>
  <c r="K23" i="16"/>
  <c r="M23" i="16" s="1"/>
  <c r="K27" i="16"/>
  <c r="M27" i="16" s="1"/>
  <c r="K31" i="16"/>
  <c r="M31" i="16" s="1"/>
  <c r="K35" i="16"/>
  <c r="M35" i="16" s="1"/>
  <c r="K39" i="16"/>
  <c r="M39" i="16" s="1"/>
  <c r="K12" i="16"/>
  <c r="M12" i="16" s="1"/>
  <c r="K16" i="16"/>
  <c r="M16" i="16" s="1"/>
  <c r="K20" i="16"/>
  <c r="M20" i="16" s="1"/>
  <c r="K24" i="16"/>
  <c r="M24" i="16" s="1"/>
  <c r="K28" i="16"/>
  <c r="M28" i="16" s="1"/>
  <c r="K32" i="16"/>
  <c r="M32" i="16" s="1"/>
  <c r="K36" i="16"/>
  <c r="M36" i="16" s="1"/>
  <c r="K40" i="16"/>
  <c r="M40" i="16" s="1"/>
  <c r="K13" i="16"/>
  <c r="M13" i="16" s="1"/>
  <c r="K17" i="16"/>
  <c r="M17" i="16" s="1"/>
  <c r="K21" i="16"/>
  <c r="M21" i="16" s="1"/>
  <c r="K25" i="16"/>
  <c r="M25" i="16" s="1"/>
  <c r="K29" i="16"/>
  <c r="M29" i="16" s="1"/>
  <c r="K33" i="16"/>
  <c r="M33" i="16" s="1"/>
  <c r="K37" i="16"/>
  <c r="M37" i="16" s="1"/>
  <c r="K33" i="15"/>
  <c r="M33" i="15" s="1"/>
  <c r="K37" i="15"/>
  <c r="M37" i="15" s="1"/>
  <c r="K41" i="15"/>
  <c r="M41" i="15" s="1"/>
  <c r="K14" i="15"/>
  <c r="M14" i="15" s="1"/>
  <c r="K18" i="15"/>
  <c r="M18" i="15" s="1"/>
  <c r="K22" i="15"/>
  <c r="M22" i="15" s="1"/>
  <c r="K11" i="15"/>
  <c r="M11" i="15" s="1"/>
  <c r="K15" i="15"/>
  <c r="M15" i="15" s="1"/>
  <c r="K19" i="15"/>
  <c r="M19" i="15" s="1"/>
  <c r="K12" i="15"/>
  <c r="M12" i="15" s="1"/>
  <c r="K16" i="15"/>
  <c r="M16" i="15" s="1"/>
  <c r="K20" i="15"/>
  <c r="M20" i="15" s="1"/>
  <c r="K52" i="14"/>
  <c r="M52" i="14" s="1"/>
  <c r="K56" i="14"/>
  <c r="M56" i="14" s="1"/>
  <c r="K60" i="14"/>
  <c r="M60" i="14" s="1"/>
  <c r="K64" i="14"/>
  <c r="M64" i="14" s="1"/>
  <c r="K68" i="14"/>
  <c r="M68" i="14" s="1"/>
  <c r="K72" i="14"/>
  <c r="M72" i="14" s="1"/>
  <c r="K76" i="14"/>
  <c r="M76" i="14" s="1"/>
  <c r="K80" i="14"/>
  <c r="M80" i="14" s="1"/>
  <c r="K54" i="14"/>
  <c r="M54" i="14" s="1"/>
  <c r="K58" i="14"/>
  <c r="M58" i="14" s="1"/>
  <c r="K62" i="14"/>
  <c r="M62" i="14" s="1"/>
  <c r="K66" i="14"/>
  <c r="M66" i="14" s="1"/>
  <c r="K70" i="14"/>
  <c r="M70" i="14" s="1"/>
  <c r="K74" i="14"/>
  <c r="M74" i="14" s="1"/>
  <c r="K78" i="14"/>
  <c r="M78" i="14" s="1"/>
  <c r="K82" i="14"/>
  <c r="M82" i="14" s="1"/>
  <c r="K11" i="14"/>
  <c r="M11" i="14" s="1"/>
  <c r="K15" i="14"/>
  <c r="M15" i="14" s="1"/>
  <c r="K19" i="14"/>
  <c r="M19" i="14" s="1"/>
  <c r="K23" i="14"/>
  <c r="M23" i="14" s="1"/>
  <c r="K27" i="14"/>
  <c r="M27" i="14" s="1"/>
  <c r="K31" i="14"/>
  <c r="M31" i="14" s="1"/>
  <c r="K35" i="14"/>
  <c r="M35" i="14" s="1"/>
  <c r="K39" i="14"/>
  <c r="M39" i="14" s="1"/>
  <c r="K13" i="14"/>
  <c r="M13" i="14" s="1"/>
  <c r="K17" i="14"/>
  <c r="M17" i="14" s="1"/>
  <c r="K21" i="14"/>
  <c r="M21" i="14" s="1"/>
  <c r="K25" i="14"/>
  <c r="M25" i="14" s="1"/>
  <c r="K29" i="14"/>
  <c r="M29" i="14" s="1"/>
  <c r="K33" i="14"/>
  <c r="M33" i="14" s="1"/>
  <c r="K37" i="14"/>
  <c r="M37" i="14" s="1"/>
  <c r="K41" i="14"/>
  <c r="M41" i="14" s="1"/>
  <c r="K54" i="13"/>
  <c r="M54" i="13" s="1"/>
  <c r="K62" i="13"/>
  <c r="M62" i="13" s="1"/>
  <c r="K70" i="13"/>
  <c r="M70" i="13" s="1"/>
  <c r="K78" i="13"/>
  <c r="M78" i="13" s="1"/>
  <c r="K53" i="13"/>
  <c r="M53" i="13" s="1"/>
  <c r="K57" i="13"/>
  <c r="M57" i="13" s="1"/>
  <c r="K61" i="13"/>
  <c r="M61" i="13" s="1"/>
  <c r="K65" i="13"/>
  <c r="M65" i="13" s="1"/>
  <c r="K69" i="13"/>
  <c r="M69" i="13" s="1"/>
  <c r="K73" i="13"/>
  <c r="M73" i="13" s="1"/>
  <c r="K77" i="13"/>
  <c r="M77" i="13" s="1"/>
  <c r="K81" i="13"/>
  <c r="M81" i="13" s="1"/>
  <c r="K85" i="13"/>
  <c r="M85" i="13" s="1"/>
  <c r="K28" i="13"/>
  <c r="M28" i="13" s="1"/>
  <c r="K43" i="13"/>
  <c r="M43" i="13" s="1"/>
  <c r="K12" i="13"/>
  <c r="M12" i="13" s="1"/>
  <c r="K36" i="13"/>
  <c r="M36" i="13" s="1"/>
  <c r="K27" i="13"/>
  <c r="M27" i="13" s="1"/>
  <c r="K20" i="13"/>
  <c r="M20" i="13" s="1"/>
  <c r="K35" i="13"/>
  <c r="M35" i="13" s="1"/>
  <c r="K14" i="13"/>
  <c r="M14" i="13" s="1"/>
  <c r="K22" i="13"/>
  <c r="M22" i="13" s="1"/>
  <c r="K30" i="13"/>
  <c r="M30" i="13" s="1"/>
  <c r="K38" i="13"/>
  <c r="M38" i="13" s="1"/>
  <c r="K13" i="13"/>
  <c r="M13" i="13" s="1"/>
  <c r="K17" i="13"/>
  <c r="M17" i="13" s="1"/>
  <c r="K21" i="13"/>
  <c r="M21" i="13" s="1"/>
  <c r="K25" i="13"/>
  <c r="M25" i="13" s="1"/>
  <c r="K29" i="13"/>
  <c r="M29" i="13" s="1"/>
  <c r="K33" i="13"/>
  <c r="M33" i="13" s="1"/>
  <c r="K37" i="13"/>
  <c r="M37" i="13" s="1"/>
  <c r="K41" i="13"/>
  <c r="M41" i="13" s="1"/>
  <c r="K13" i="12"/>
  <c r="M13" i="12" s="1"/>
  <c r="K21" i="12"/>
  <c r="M21" i="12" s="1"/>
  <c r="K25" i="12"/>
  <c r="M25" i="12" s="1"/>
  <c r="K29" i="12"/>
  <c r="M29" i="12" s="1"/>
  <c r="K33" i="12"/>
  <c r="M33" i="12" s="1"/>
  <c r="K37" i="12"/>
  <c r="M37" i="12" s="1"/>
  <c r="K14" i="12"/>
  <c r="M14" i="12" s="1"/>
  <c r="K18" i="12"/>
  <c r="M18" i="12" s="1"/>
  <c r="K22" i="12"/>
  <c r="M22" i="12" s="1"/>
  <c r="K26" i="12"/>
  <c r="M26" i="12" s="1"/>
  <c r="K30" i="12"/>
  <c r="M30" i="12" s="1"/>
  <c r="K34" i="12"/>
  <c r="M34" i="12" s="1"/>
  <c r="K38" i="12"/>
  <c r="M38" i="12" s="1"/>
  <c r="K11" i="12"/>
  <c r="M11" i="12" s="1"/>
  <c r="K15" i="12"/>
  <c r="M15" i="12" s="1"/>
  <c r="K19" i="12"/>
  <c r="M19" i="12" s="1"/>
  <c r="K23" i="12"/>
  <c r="M23" i="12" s="1"/>
  <c r="K27" i="12"/>
  <c r="M27" i="12" s="1"/>
  <c r="K31" i="12"/>
  <c r="M31" i="12" s="1"/>
  <c r="K35" i="12"/>
  <c r="M35" i="12" s="1"/>
  <c r="K39" i="12"/>
  <c r="M39" i="12" s="1"/>
  <c r="K66" i="11"/>
  <c r="M66" i="11" s="1"/>
  <c r="K62" i="11"/>
  <c r="M62" i="11" s="1"/>
  <c r="K74" i="11"/>
  <c r="M74" i="11" s="1"/>
  <c r="K78" i="11"/>
  <c r="M78" i="11" s="1"/>
  <c r="K82" i="11"/>
  <c r="M82" i="11" s="1"/>
  <c r="K55" i="11"/>
  <c r="M55" i="11" s="1"/>
  <c r="K59" i="11"/>
  <c r="M59" i="11" s="1"/>
  <c r="K63" i="11"/>
  <c r="M63" i="11" s="1"/>
  <c r="K67" i="11"/>
  <c r="M67" i="11" s="1"/>
  <c r="K71" i="11"/>
  <c r="M71" i="11" s="1"/>
  <c r="K75" i="11"/>
  <c r="M75" i="11" s="1"/>
  <c r="K79" i="11"/>
  <c r="M79" i="11" s="1"/>
  <c r="K83" i="11"/>
  <c r="M83" i="11" s="1"/>
  <c r="K56" i="11"/>
  <c r="M56" i="11" s="1"/>
  <c r="K60" i="11"/>
  <c r="M60" i="11" s="1"/>
  <c r="K64" i="11"/>
  <c r="M64" i="11" s="1"/>
  <c r="K68" i="11"/>
  <c r="M68" i="11" s="1"/>
  <c r="K72" i="11"/>
  <c r="M72" i="11" s="1"/>
  <c r="K76" i="11"/>
  <c r="M76" i="11" s="1"/>
  <c r="K80" i="11"/>
  <c r="M80" i="11" s="1"/>
  <c r="K84" i="11"/>
  <c r="M84" i="11" s="1"/>
  <c r="K11" i="11"/>
  <c r="M11" i="11" s="1"/>
  <c r="K27" i="11"/>
  <c r="M27" i="11" s="1"/>
  <c r="K23" i="11"/>
  <c r="M23" i="11" s="1"/>
  <c r="K31" i="11"/>
  <c r="M31" i="11" s="1"/>
  <c r="K35" i="11"/>
  <c r="M35" i="11" s="1"/>
  <c r="K39" i="11"/>
  <c r="M39" i="11" s="1"/>
  <c r="K43" i="11"/>
  <c r="M43" i="11" s="1"/>
  <c r="K12" i="11"/>
  <c r="M12" i="11" s="1"/>
  <c r="K16" i="11"/>
  <c r="M16" i="11" s="1"/>
  <c r="K20" i="11"/>
  <c r="M20" i="11" s="1"/>
  <c r="K24" i="11"/>
  <c r="M24" i="11" s="1"/>
  <c r="K28" i="11"/>
  <c r="M28" i="11" s="1"/>
  <c r="K32" i="11"/>
  <c r="M32" i="11" s="1"/>
  <c r="K36" i="11"/>
  <c r="M36" i="11" s="1"/>
  <c r="K40" i="11"/>
  <c r="M40" i="11" s="1"/>
  <c r="K13" i="11"/>
  <c r="M13" i="11" s="1"/>
  <c r="K17" i="11"/>
  <c r="M17" i="11" s="1"/>
  <c r="K21" i="11"/>
  <c r="M21" i="11" s="1"/>
  <c r="K25" i="11"/>
  <c r="M25" i="11" s="1"/>
  <c r="K29" i="11"/>
  <c r="M29" i="11" s="1"/>
  <c r="K33" i="11"/>
  <c r="M33" i="11" s="1"/>
  <c r="K37" i="11"/>
  <c r="M37" i="11" s="1"/>
  <c r="K41" i="11"/>
  <c r="M41" i="11" s="1"/>
  <c r="I95" i="10"/>
  <c r="E95" i="10"/>
  <c r="I94" i="10"/>
  <c r="E94" i="10"/>
  <c r="I93" i="10"/>
  <c r="E93" i="10"/>
  <c r="I92" i="10"/>
  <c r="E92" i="10"/>
  <c r="I91" i="10"/>
  <c r="E91" i="10"/>
  <c r="I90" i="10"/>
  <c r="E90" i="10"/>
  <c r="I89" i="10"/>
  <c r="E89" i="10"/>
  <c r="I88" i="10"/>
  <c r="E88" i="10"/>
  <c r="I87" i="10"/>
  <c r="E87" i="10"/>
  <c r="I86" i="10"/>
  <c r="E86" i="10"/>
  <c r="I85" i="10"/>
  <c r="E85" i="10"/>
  <c r="I84" i="10"/>
  <c r="E84" i="10"/>
  <c r="I83" i="10"/>
  <c r="E83" i="10"/>
  <c r="I82" i="10"/>
  <c r="E82" i="10"/>
  <c r="I81" i="10"/>
  <c r="E81" i="10"/>
  <c r="I80" i="10"/>
  <c r="E80" i="10"/>
  <c r="I79" i="10"/>
  <c r="E79" i="10"/>
  <c r="I78" i="10"/>
  <c r="E78" i="10"/>
  <c r="I77" i="10"/>
  <c r="E77" i="10"/>
  <c r="I76" i="10"/>
  <c r="E76" i="10"/>
  <c r="I75" i="10"/>
  <c r="E75" i="10"/>
  <c r="I74" i="10"/>
  <c r="E74" i="10"/>
  <c r="I73" i="10"/>
  <c r="E73" i="10"/>
  <c r="I72" i="10"/>
  <c r="E72" i="10"/>
  <c r="I71" i="10"/>
  <c r="E71" i="10"/>
  <c r="I70" i="10"/>
  <c r="E70" i="10"/>
  <c r="I69" i="10"/>
  <c r="E69" i="10"/>
  <c r="I68" i="10"/>
  <c r="E68" i="10"/>
  <c r="I67" i="10"/>
  <c r="E67" i="10"/>
  <c r="I66" i="10"/>
  <c r="E66" i="10"/>
  <c r="I65" i="10"/>
  <c r="E65" i="10"/>
  <c r="I64" i="10"/>
  <c r="E64" i="10"/>
  <c r="I63" i="10"/>
  <c r="E63" i="10"/>
  <c r="I62" i="10"/>
  <c r="E62" i="10"/>
  <c r="I61" i="10"/>
  <c r="E61" i="10"/>
  <c r="I60" i="10"/>
  <c r="E60" i="10"/>
  <c r="I59" i="10"/>
  <c r="E59" i="10"/>
  <c r="I58" i="10"/>
  <c r="E58" i="10"/>
  <c r="I48" i="10"/>
  <c r="E48" i="10"/>
  <c r="I47" i="10"/>
  <c r="E47" i="10"/>
  <c r="I46" i="10"/>
  <c r="E46" i="10"/>
  <c r="I45" i="10"/>
  <c r="E45" i="10"/>
  <c r="I44" i="10"/>
  <c r="E44" i="10"/>
  <c r="I43" i="10"/>
  <c r="E43" i="10"/>
  <c r="I42" i="10"/>
  <c r="E42" i="10"/>
  <c r="I41" i="10"/>
  <c r="E41" i="10"/>
  <c r="I40" i="10"/>
  <c r="E40" i="10"/>
  <c r="I39" i="10"/>
  <c r="E39" i="10"/>
  <c r="I38" i="10"/>
  <c r="E38" i="10"/>
  <c r="I37" i="10"/>
  <c r="E37" i="10"/>
  <c r="I36" i="10"/>
  <c r="E36" i="10"/>
  <c r="I35" i="10"/>
  <c r="E35" i="10"/>
  <c r="I34" i="10"/>
  <c r="E34" i="10"/>
  <c r="I33" i="10"/>
  <c r="E33" i="10"/>
  <c r="I32" i="10"/>
  <c r="E32" i="10"/>
  <c r="I31" i="10"/>
  <c r="E31" i="10"/>
  <c r="I30" i="10"/>
  <c r="E30" i="10"/>
  <c r="I29" i="10"/>
  <c r="E29" i="10"/>
  <c r="I28" i="10"/>
  <c r="E28" i="10"/>
  <c r="I27" i="10"/>
  <c r="E27" i="10"/>
  <c r="I26" i="10"/>
  <c r="E26" i="10"/>
  <c r="I25" i="10"/>
  <c r="E25" i="10"/>
  <c r="I24" i="10"/>
  <c r="E24" i="10"/>
  <c r="I23" i="10"/>
  <c r="E23" i="10"/>
  <c r="I22" i="10"/>
  <c r="E22" i="10"/>
  <c r="I21" i="10"/>
  <c r="E21" i="10"/>
  <c r="I20" i="10"/>
  <c r="E20" i="10"/>
  <c r="I19" i="10"/>
  <c r="E19" i="10"/>
  <c r="I18" i="10"/>
  <c r="E18" i="10"/>
  <c r="I17" i="10"/>
  <c r="E17" i="10"/>
  <c r="I16" i="10"/>
  <c r="E16" i="10"/>
  <c r="I15" i="10"/>
  <c r="E15" i="10"/>
  <c r="I14" i="10"/>
  <c r="E14" i="10"/>
  <c r="I13" i="10"/>
  <c r="E13" i="10"/>
  <c r="I12" i="10"/>
  <c r="E12" i="10"/>
  <c r="I11" i="10"/>
  <c r="E11" i="10"/>
  <c r="I49" i="9"/>
  <c r="E49" i="9"/>
  <c r="I48" i="9"/>
  <c r="E48" i="9"/>
  <c r="I47" i="9"/>
  <c r="E47" i="9"/>
  <c r="I46" i="9"/>
  <c r="E46" i="9"/>
  <c r="I45" i="9"/>
  <c r="E45" i="9"/>
  <c r="I44" i="9"/>
  <c r="E44" i="9"/>
  <c r="I43" i="9"/>
  <c r="E43" i="9"/>
  <c r="I42" i="9"/>
  <c r="E42" i="9"/>
  <c r="I41" i="9"/>
  <c r="E41" i="9"/>
  <c r="I40" i="9"/>
  <c r="E40" i="9"/>
  <c r="I39" i="9"/>
  <c r="E39" i="9"/>
  <c r="I38" i="9"/>
  <c r="E38" i="9"/>
  <c r="I37" i="9"/>
  <c r="E37" i="9"/>
  <c r="I36" i="9"/>
  <c r="E36" i="9"/>
  <c r="I35" i="9"/>
  <c r="E35" i="9"/>
  <c r="I25" i="9"/>
  <c r="E25" i="9"/>
  <c r="I24" i="9"/>
  <c r="E24" i="9"/>
  <c r="I23" i="9"/>
  <c r="E23" i="9"/>
  <c r="I22" i="9"/>
  <c r="E22" i="9"/>
  <c r="I21" i="9"/>
  <c r="E21" i="9"/>
  <c r="I20" i="9"/>
  <c r="E20" i="9"/>
  <c r="I19" i="9"/>
  <c r="E19" i="9"/>
  <c r="I18" i="9"/>
  <c r="E18" i="9"/>
  <c r="I17" i="9"/>
  <c r="E17" i="9"/>
  <c r="I16" i="9"/>
  <c r="E16" i="9"/>
  <c r="I15" i="9"/>
  <c r="E15" i="9"/>
  <c r="I14" i="9"/>
  <c r="E14" i="9"/>
  <c r="I13" i="9"/>
  <c r="E13" i="9"/>
  <c r="I12" i="9"/>
  <c r="E12" i="9"/>
  <c r="I11" i="9"/>
  <c r="E11" i="9"/>
  <c r="I37" i="8"/>
  <c r="E37" i="8"/>
  <c r="I36" i="8"/>
  <c r="E36" i="8"/>
  <c r="I35" i="8"/>
  <c r="E35" i="8"/>
  <c r="I34" i="8"/>
  <c r="E34" i="8"/>
  <c r="I33" i="8"/>
  <c r="E33" i="8"/>
  <c r="I32" i="8"/>
  <c r="E32" i="8"/>
  <c r="I31" i="8"/>
  <c r="E31" i="8"/>
  <c r="I30" i="8"/>
  <c r="E30" i="8"/>
  <c r="I29" i="8"/>
  <c r="E29" i="8"/>
  <c r="I19" i="8"/>
  <c r="E19" i="8"/>
  <c r="I18" i="8"/>
  <c r="E18" i="8"/>
  <c r="I17" i="8"/>
  <c r="E17" i="8"/>
  <c r="I16" i="8"/>
  <c r="E16" i="8"/>
  <c r="I15" i="8"/>
  <c r="E15" i="8"/>
  <c r="I14" i="8"/>
  <c r="E14" i="8"/>
  <c r="I13" i="8"/>
  <c r="E13" i="8"/>
  <c r="I12" i="8"/>
  <c r="E12" i="8"/>
  <c r="I11" i="8"/>
  <c r="E11" i="8"/>
  <c r="I37" i="7"/>
  <c r="E37" i="7"/>
  <c r="I36" i="7"/>
  <c r="E36" i="7"/>
  <c r="I35" i="7"/>
  <c r="E35" i="7"/>
  <c r="I34" i="7"/>
  <c r="E34" i="7"/>
  <c r="I33" i="7"/>
  <c r="E33" i="7"/>
  <c r="I32" i="7"/>
  <c r="E32" i="7"/>
  <c r="I31" i="7"/>
  <c r="E31" i="7"/>
  <c r="I30" i="7"/>
  <c r="E30" i="7"/>
  <c r="I29" i="7"/>
  <c r="E29" i="7"/>
  <c r="I19" i="7"/>
  <c r="E19" i="7"/>
  <c r="I18" i="7"/>
  <c r="E18" i="7"/>
  <c r="I17" i="7"/>
  <c r="E17" i="7"/>
  <c r="I16" i="7"/>
  <c r="E16" i="7"/>
  <c r="I15" i="7"/>
  <c r="E15" i="7"/>
  <c r="I14" i="7"/>
  <c r="E14" i="7"/>
  <c r="I13" i="7"/>
  <c r="E13" i="7"/>
  <c r="I12" i="7"/>
  <c r="E12" i="7"/>
  <c r="I11" i="7"/>
  <c r="E11" i="7"/>
  <c r="I33" i="6"/>
  <c r="E33" i="6"/>
  <c r="I32" i="6"/>
  <c r="E32" i="6"/>
  <c r="I31" i="6"/>
  <c r="E31" i="6"/>
  <c r="I30" i="6"/>
  <c r="E30" i="6"/>
  <c r="I29" i="6"/>
  <c r="E29" i="6"/>
  <c r="I28" i="6"/>
  <c r="E28" i="6"/>
  <c r="I27" i="6"/>
  <c r="E27" i="6"/>
  <c r="I17" i="6"/>
  <c r="E17" i="6"/>
  <c r="I16" i="6"/>
  <c r="E16" i="6"/>
  <c r="I15" i="6"/>
  <c r="E15" i="6"/>
  <c r="I14" i="6"/>
  <c r="E14" i="6"/>
  <c r="I13" i="6"/>
  <c r="E13" i="6"/>
  <c r="I12" i="6"/>
  <c r="E12" i="6"/>
  <c r="I11" i="6"/>
  <c r="E11" i="6"/>
  <c r="G29" i="5"/>
  <c r="D29" i="5"/>
  <c r="C29" i="5"/>
  <c r="K27" i="5"/>
  <c r="M27" i="5" s="1"/>
  <c r="H15" i="5"/>
  <c r="G15" i="5"/>
  <c r="D15" i="5"/>
  <c r="C15" i="5"/>
  <c r="I14" i="5"/>
  <c r="E14" i="5"/>
  <c r="I13" i="5"/>
  <c r="E13" i="5"/>
  <c r="I12" i="5"/>
  <c r="E12" i="5"/>
  <c r="I11" i="5"/>
  <c r="E11" i="5"/>
  <c r="B6" i="2"/>
  <c r="I29" i="5" l="1"/>
  <c r="J25" i="5" s="1"/>
  <c r="K26" i="5"/>
  <c r="M26" i="5" s="1"/>
  <c r="K28" i="5"/>
  <c r="M28" i="5" s="1"/>
  <c r="K11" i="6"/>
  <c r="M11" i="6" s="1"/>
  <c r="K13" i="6"/>
  <c r="M13" i="6" s="1"/>
  <c r="K15" i="6"/>
  <c r="M15" i="6" s="1"/>
  <c r="K17" i="6"/>
  <c r="M17" i="6" s="1"/>
  <c r="K13" i="7"/>
  <c r="M13" i="7" s="1"/>
  <c r="K15" i="7"/>
  <c r="M15" i="7" s="1"/>
  <c r="K17" i="7"/>
  <c r="M17" i="7" s="1"/>
  <c r="K11" i="8"/>
  <c r="M11" i="8" s="1"/>
  <c r="K13" i="8"/>
  <c r="M13" i="8" s="1"/>
  <c r="I15" i="5"/>
  <c r="K11" i="5"/>
  <c r="M11" i="5" s="1"/>
  <c r="K13" i="5"/>
  <c r="M13" i="5" s="1"/>
  <c r="K27" i="6"/>
  <c r="M27" i="6" s="1"/>
  <c r="K29" i="6"/>
  <c r="M29" i="6" s="1"/>
  <c r="K31" i="6"/>
  <c r="M31" i="6" s="1"/>
  <c r="K33" i="6"/>
  <c r="M33" i="6" s="1"/>
  <c r="K29" i="7"/>
  <c r="M29" i="7" s="1"/>
  <c r="K31" i="7"/>
  <c r="M31" i="7" s="1"/>
  <c r="K33" i="7"/>
  <c r="M33" i="7" s="1"/>
  <c r="K35" i="7"/>
  <c r="M35" i="7" s="1"/>
  <c r="K37" i="7"/>
  <c r="M37" i="7" s="1"/>
  <c r="K18" i="8"/>
  <c r="M18" i="8" s="1"/>
  <c r="K29" i="8"/>
  <c r="M29" i="8" s="1"/>
  <c r="K33" i="8"/>
  <c r="M33" i="8" s="1"/>
  <c r="K37" i="8"/>
  <c r="M37" i="8" s="1"/>
  <c r="K37" i="9"/>
  <c r="M37" i="9" s="1"/>
  <c r="K39" i="9"/>
  <c r="M39" i="9" s="1"/>
  <c r="K41" i="9"/>
  <c r="M41" i="9" s="1"/>
  <c r="K43" i="9"/>
  <c r="M43" i="9" s="1"/>
  <c r="K45" i="9"/>
  <c r="M45" i="9" s="1"/>
  <c r="K47" i="9"/>
  <c r="M47" i="9" s="1"/>
  <c r="K49" i="9"/>
  <c r="M49" i="9" s="1"/>
  <c r="K59" i="10"/>
  <c r="M59" i="10" s="1"/>
  <c r="K61" i="10"/>
  <c r="M61" i="10" s="1"/>
  <c r="K63" i="10"/>
  <c r="M63" i="10" s="1"/>
  <c r="K65" i="10"/>
  <c r="M65" i="10" s="1"/>
  <c r="K67" i="10"/>
  <c r="M67" i="10" s="1"/>
  <c r="K69" i="10"/>
  <c r="M69" i="10" s="1"/>
  <c r="K71" i="10"/>
  <c r="M71" i="10" s="1"/>
  <c r="K73" i="10"/>
  <c r="M73" i="10" s="1"/>
  <c r="K75" i="10"/>
  <c r="M75" i="10" s="1"/>
  <c r="K77" i="10"/>
  <c r="M77" i="10" s="1"/>
  <c r="K79" i="10"/>
  <c r="M79" i="10" s="1"/>
  <c r="K81" i="10"/>
  <c r="M81" i="10" s="1"/>
  <c r="K83" i="10"/>
  <c r="M83" i="10" s="1"/>
  <c r="K85" i="10"/>
  <c r="M85" i="10" s="1"/>
  <c r="K87" i="10"/>
  <c r="M87" i="10" s="1"/>
  <c r="K89" i="10"/>
  <c r="M89" i="10" s="1"/>
  <c r="K91" i="10"/>
  <c r="M91" i="10" s="1"/>
  <c r="K93" i="10"/>
  <c r="M93" i="10" s="1"/>
  <c r="K95" i="10"/>
  <c r="M95" i="10" s="1"/>
  <c r="K12" i="10"/>
  <c r="M12" i="10" s="1"/>
  <c r="K14" i="10"/>
  <c r="M14" i="10" s="1"/>
  <c r="K16" i="10"/>
  <c r="M16" i="10" s="1"/>
  <c r="K18" i="10"/>
  <c r="M18" i="10" s="1"/>
  <c r="K20" i="10"/>
  <c r="M20" i="10" s="1"/>
  <c r="K22" i="10"/>
  <c r="M22" i="10" s="1"/>
  <c r="K24" i="10"/>
  <c r="M24" i="10" s="1"/>
  <c r="K26" i="10"/>
  <c r="M26" i="10" s="1"/>
  <c r="K28" i="10"/>
  <c r="M28" i="10" s="1"/>
  <c r="K30" i="10"/>
  <c r="M30" i="10" s="1"/>
  <c r="K32" i="10"/>
  <c r="M32" i="10" s="1"/>
  <c r="K34" i="10"/>
  <c r="M34" i="10" s="1"/>
  <c r="K36" i="10"/>
  <c r="M36" i="10" s="1"/>
  <c r="K38" i="10"/>
  <c r="M38" i="10" s="1"/>
  <c r="K40" i="10"/>
  <c r="M40" i="10" s="1"/>
  <c r="K42" i="10"/>
  <c r="M42" i="10" s="1"/>
  <c r="K44" i="10"/>
  <c r="M44" i="10" s="1"/>
  <c r="K46" i="10"/>
  <c r="M46" i="10" s="1"/>
  <c r="K48" i="10"/>
  <c r="M48" i="10" s="1"/>
  <c r="K21" i="10"/>
  <c r="M21" i="10" s="1"/>
  <c r="K37" i="10"/>
  <c r="M37" i="10" s="1"/>
  <c r="K45" i="10"/>
  <c r="M45" i="10" s="1"/>
  <c r="K39" i="10"/>
  <c r="M39" i="10" s="1"/>
  <c r="K42" i="9"/>
  <c r="M42" i="9" s="1"/>
  <c r="K46" i="9"/>
  <c r="M46" i="9" s="1"/>
  <c r="K48" i="9"/>
  <c r="M48" i="9" s="1"/>
  <c r="K11" i="9"/>
  <c r="M11" i="9" s="1"/>
  <c r="K13" i="9"/>
  <c r="M13" i="9" s="1"/>
  <c r="K15" i="9"/>
  <c r="M15" i="9" s="1"/>
  <c r="K17" i="9"/>
  <c r="M17" i="9" s="1"/>
  <c r="K19" i="9"/>
  <c r="M19" i="9" s="1"/>
  <c r="K21" i="9"/>
  <c r="M21" i="9" s="1"/>
  <c r="K23" i="9"/>
  <c r="M23" i="9" s="1"/>
  <c r="K25" i="9"/>
  <c r="M25" i="9" s="1"/>
  <c r="K15" i="8"/>
  <c r="M15" i="8" s="1"/>
  <c r="K17" i="8"/>
  <c r="M17" i="8" s="1"/>
  <c r="K19" i="8"/>
  <c r="M19" i="8" s="1"/>
  <c r="K11" i="7"/>
  <c r="M11" i="7" s="1"/>
  <c r="K19" i="7"/>
  <c r="M19" i="7" s="1"/>
  <c r="E15" i="5"/>
  <c r="K60" i="10"/>
  <c r="M60" i="10" s="1"/>
  <c r="K64" i="10"/>
  <c r="M64" i="10" s="1"/>
  <c r="K68" i="10"/>
  <c r="M68" i="10" s="1"/>
  <c r="K72" i="10"/>
  <c r="M72" i="10" s="1"/>
  <c r="K76" i="10"/>
  <c r="M76" i="10" s="1"/>
  <c r="K80" i="10"/>
  <c r="M80" i="10" s="1"/>
  <c r="K84" i="10"/>
  <c r="M84" i="10" s="1"/>
  <c r="K88" i="10"/>
  <c r="M88" i="10" s="1"/>
  <c r="K92" i="10"/>
  <c r="M92" i="10" s="1"/>
  <c r="K58" i="10"/>
  <c r="M58" i="10" s="1"/>
  <c r="K62" i="10"/>
  <c r="M62" i="10" s="1"/>
  <c r="K66" i="10"/>
  <c r="M66" i="10" s="1"/>
  <c r="K70" i="10"/>
  <c r="M70" i="10" s="1"/>
  <c r="K74" i="10"/>
  <c r="M74" i="10" s="1"/>
  <c r="K78" i="10"/>
  <c r="M78" i="10" s="1"/>
  <c r="K82" i="10"/>
  <c r="M82" i="10" s="1"/>
  <c r="K86" i="10"/>
  <c r="M86" i="10" s="1"/>
  <c r="K90" i="10"/>
  <c r="M90" i="10" s="1"/>
  <c r="K94" i="10"/>
  <c r="M94" i="10" s="1"/>
  <c r="K13" i="10"/>
  <c r="M13" i="10" s="1"/>
  <c r="K17" i="10"/>
  <c r="M17" i="10" s="1"/>
  <c r="K25" i="10"/>
  <c r="M25" i="10" s="1"/>
  <c r="K29" i="10"/>
  <c r="M29" i="10" s="1"/>
  <c r="K33" i="10"/>
  <c r="M33" i="10" s="1"/>
  <c r="K41" i="10"/>
  <c r="M41" i="10" s="1"/>
  <c r="K15" i="10"/>
  <c r="M15" i="10" s="1"/>
  <c r="K19" i="10"/>
  <c r="M19" i="10" s="1"/>
  <c r="K11" i="10"/>
  <c r="M11" i="10" s="1"/>
  <c r="K23" i="10"/>
  <c r="M23" i="10" s="1"/>
  <c r="K27" i="10"/>
  <c r="M27" i="10" s="1"/>
  <c r="K31" i="10"/>
  <c r="M31" i="10" s="1"/>
  <c r="K35" i="10"/>
  <c r="M35" i="10" s="1"/>
  <c r="K43" i="10"/>
  <c r="M43" i="10" s="1"/>
  <c r="K47" i="10"/>
  <c r="M47" i="10" s="1"/>
  <c r="K38" i="9"/>
  <c r="M38" i="9" s="1"/>
  <c r="K35" i="9"/>
  <c r="M35" i="9" s="1"/>
  <c r="K36" i="9"/>
  <c r="M36" i="9" s="1"/>
  <c r="K40" i="9"/>
  <c r="M40" i="9" s="1"/>
  <c r="K44" i="9"/>
  <c r="M44" i="9" s="1"/>
  <c r="K14" i="9"/>
  <c r="M14" i="9" s="1"/>
  <c r="K18" i="9"/>
  <c r="M18" i="9" s="1"/>
  <c r="K22" i="9"/>
  <c r="M22" i="9" s="1"/>
  <c r="K12" i="9"/>
  <c r="M12" i="9" s="1"/>
  <c r="K16" i="9"/>
  <c r="M16" i="9" s="1"/>
  <c r="K20" i="9"/>
  <c r="M20" i="9" s="1"/>
  <c r="K24" i="9"/>
  <c r="M24" i="9" s="1"/>
  <c r="K30" i="8"/>
  <c r="M30" i="8" s="1"/>
  <c r="K34" i="8"/>
  <c r="M34" i="8" s="1"/>
  <c r="K31" i="8"/>
  <c r="M31" i="8" s="1"/>
  <c r="K35" i="8"/>
  <c r="M35" i="8" s="1"/>
  <c r="K32" i="8"/>
  <c r="M32" i="8" s="1"/>
  <c r="K36" i="8"/>
  <c r="M36" i="8" s="1"/>
  <c r="K14" i="8"/>
  <c r="M14" i="8" s="1"/>
  <c r="K12" i="8"/>
  <c r="M12" i="8" s="1"/>
  <c r="K16" i="8"/>
  <c r="M16" i="8" s="1"/>
  <c r="K30" i="7"/>
  <c r="M30" i="7" s="1"/>
  <c r="K34" i="7"/>
  <c r="M34" i="7" s="1"/>
  <c r="K32" i="7"/>
  <c r="M32" i="7" s="1"/>
  <c r="K36" i="7"/>
  <c r="M36" i="7" s="1"/>
  <c r="K12" i="7"/>
  <c r="M12" i="7" s="1"/>
  <c r="K16" i="7"/>
  <c r="M16" i="7" s="1"/>
  <c r="K14" i="7"/>
  <c r="M14" i="7" s="1"/>
  <c r="K18" i="7"/>
  <c r="M18" i="7" s="1"/>
  <c r="K30" i="6"/>
  <c r="M30" i="6" s="1"/>
  <c r="K28" i="6"/>
  <c r="M28" i="6" s="1"/>
  <c r="K32" i="6"/>
  <c r="M32" i="6" s="1"/>
  <c r="K14" i="6"/>
  <c r="M14" i="6" s="1"/>
  <c r="K12" i="6"/>
  <c r="M12" i="6" s="1"/>
  <c r="K16" i="6"/>
  <c r="M16" i="6" s="1"/>
  <c r="K12" i="5"/>
  <c r="M12" i="5" s="1"/>
  <c r="K14" i="5"/>
  <c r="M14" i="5" s="1"/>
  <c r="M29" i="5" l="1"/>
  <c r="H30" i="5" s="1"/>
  <c r="M15" i="5"/>
  <c r="I16" i="5" s="1"/>
  <c r="J12" i="5"/>
  <c r="F12" i="5"/>
  <c r="J27" i="5"/>
  <c r="F26" i="5"/>
  <c r="F27" i="5"/>
  <c r="F28" i="5"/>
  <c r="F25" i="5"/>
  <c r="J26" i="5"/>
  <c r="J28" i="5"/>
  <c r="F13" i="5"/>
  <c r="K29" i="5"/>
  <c r="F15" i="5"/>
  <c r="J13" i="5"/>
  <c r="F11" i="5"/>
  <c r="F14" i="5"/>
  <c r="J29" i="5"/>
  <c r="J15" i="5"/>
  <c r="F29" i="5"/>
  <c r="J11" i="5"/>
  <c r="K15" i="5"/>
  <c r="J14" i="5"/>
  <c r="I30" i="5" l="1"/>
  <c r="K30" i="5"/>
  <c r="E16" i="5"/>
  <c r="G30" i="5"/>
  <c r="D30" i="5"/>
  <c r="L30" i="5"/>
  <c r="C30" i="5"/>
  <c r="E30" i="5"/>
  <c r="L16" i="5"/>
  <c r="D16" i="5"/>
  <c r="H16" i="5"/>
  <c r="C16" i="5"/>
  <c r="B67" i="19"/>
  <c r="B26" i="18"/>
  <c r="B25" i="17"/>
  <c r="B45" i="16"/>
  <c r="B27" i="15"/>
  <c r="B47" i="14"/>
  <c r="B48" i="13"/>
  <c r="B45" i="12"/>
  <c r="B48" i="11"/>
  <c r="B53" i="10"/>
  <c r="B30" i="9"/>
  <c r="B24" i="8"/>
  <c r="B24" i="7"/>
  <c r="B6" i="7"/>
  <c r="B6" i="8"/>
  <c r="B6" i="9"/>
  <c r="B6" i="10"/>
  <c r="B6" i="11"/>
  <c r="B6" i="12"/>
  <c r="B6" i="13"/>
  <c r="B6" i="14"/>
  <c r="B6" i="15"/>
  <c r="B6" i="16"/>
  <c r="B6" i="17"/>
  <c r="B6" i="18"/>
  <c r="B6" i="19"/>
  <c r="B6" i="6"/>
  <c r="M30" i="5" l="1"/>
  <c r="B22" i="6"/>
  <c r="B20" i="5"/>
  <c r="B6" i="5"/>
  <c r="H63" i="19" l="1"/>
  <c r="D63" i="19"/>
  <c r="G124" i="19"/>
  <c r="G63" i="19"/>
  <c r="C63" i="19"/>
  <c r="C124" i="19"/>
  <c r="D124" i="19"/>
  <c r="H124" i="19"/>
  <c r="D42" i="18"/>
  <c r="H42" i="18"/>
  <c r="G42" i="18"/>
  <c r="G22" i="18"/>
  <c r="C22" i="18"/>
  <c r="H22" i="18"/>
  <c r="C42" i="18"/>
  <c r="D22" i="18"/>
  <c r="H21" i="17"/>
  <c r="D40" i="17"/>
  <c r="C21" i="17"/>
  <c r="H40" i="17"/>
  <c r="D21" i="17"/>
  <c r="C40" i="17"/>
  <c r="G40" i="17"/>
  <c r="G21" i="17"/>
  <c r="C41" i="16"/>
  <c r="G80" i="16"/>
  <c r="H41" i="16"/>
  <c r="D41" i="16"/>
  <c r="H80" i="16"/>
  <c r="C80" i="16"/>
  <c r="D80" i="16"/>
  <c r="G41" i="16"/>
  <c r="H44" i="15"/>
  <c r="H23" i="15"/>
  <c r="D44" i="15"/>
  <c r="D23" i="15"/>
  <c r="C44" i="15"/>
  <c r="C23" i="15"/>
  <c r="G44" i="15"/>
  <c r="G23" i="15"/>
  <c r="H43" i="14"/>
  <c r="H84" i="14"/>
  <c r="D84" i="14"/>
  <c r="D43" i="14"/>
  <c r="C43" i="14"/>
  <c r="G84" i="14"/>
  <c r="G43" i="14"/>
  <c r="C84" i="14"/>
  <c r="H44" i="13"/>
  <c r="D44" i="13"/>
  <c r="H86" i="13"/>
  <c r="G44" i="13"/>
  <c r="C44" i="13"/>
  <c r="D86" i="13"/>
  <c r="C86" i="13"/>
  <c r="G86" i="13"/>
  <c r="G41" i="12"/>
  <c r="H41" i="12"/>
  <c r="D80" i="12"/>
  <c r="H80" i="12"/>
  <c r="D41" i="12"/>
  <c r="C41" i="12"/>
  <c r="C80" i="12"/>
  <c r="G80" i="12"/>
  <c r="D44" i="11"/>
  <c r="G44" i="11"/>
  <c r="D86" i="11"/>
  <c r="C86" i="11"/>
  <c r="C44" i="11"/>
  <c r="H86" i="11"/>
  <c r="G86" i="11"/>
  <c r="H44" i="11"/>
  <c r="G49" i="10"/>
  <c r="C49" i="10"/>
  <c r="H96" i="10"/>
  <c r="D96" i="10"/>
  <c r="C96" i="10"/>
  <c r="D49" i="10"/>
  <c r="H49" i="10"/>
  <c r="G96" i="10"/>
  <c r="H50" i="9"/>
  <c r="H26" i="9"/>
  <c r="G26" i="9"/>
  <c r="C26" i="9"/>
  <c r="C50" i="9"/>
  <c r="D50" i="9"/>
  <c r="D26" i="9"/>
  <c r="G50" i="9"/>
  <c r="H20" i="8"/>
  <c r="H38" i="8"/>
  <c r="D20" i="8"/>
  <c r="C20" i="8"/>
  <c r="D38" i="8"/>
  <c r="G38" i="8"/>
  <c r="G20" i="8"/>
  <c r="C38" i="8"/>
  <c r="H38" i="7"/>
  <c r="H20" i="7"/>
  <c r="D20" i="7"/>
  <c r="G20" i="7"/>
  <c r="C38" i="7"/>
  <c r="C20" i="7"/>
  <c r="D38" i="7"/>
  <c r="G38" i="7"/>
  <c r="D34" i="6"/>
  <c r="H18" i="6"/>
  <c r="H34" i="6"/>
  <c r="G34" i="6"/>
  <c r="C34" i="6"/>
  <c r="D18" i="6"/>
  <c r="C18" i="6"/>
  <c r="G18" i="6"/>
  <c r="E44" i="15" l="1"/>
  <c r="E41" i="16"/>
  <c r="E63" i="19"/>
  <c r="E124" i="19"/>
  <c r="I124" i="19"/>
  <c r="I63" i="19"/>
  <c r="I42" i="18"/>
  <c r="E42" i="18"/>
  <c r="E22" i="18"/>
  <c r="I22" i="18"/>
  <c r="E40" i="17"/>
  <c r="E21" i="17"/>
  <c r="I21" i="17"/>
  <c r="I40" i="17"/>
  <c r="I80" i="16"/>
  <c r="E80" i="16"/>
  <c r="I41" i="16"/>
  <c r="I23" i="15"/>
  <c r="I44" i="15"/>
  <c r="E23" i="15"/>
  <c r="F44" i="15"/>
  <c r="I84" i="14"/>
  <c r="E84" i="14"/>
  <c r="E43" i="14"/>
  <c r="I43" i="14"/>
  <c r="I86" i="13"/>
  <c r="I44" i="13"/>
  <c r="E86" i="13"/>
  <c r="E44" i="13"/>
  <c r="I41" i="12"/>
  <c r="I80" i="12"/>
  <c r="E41" i="12"/>
  <c r="E80" i="12"/>
  <c r="E44" i="11"/>
  <c r="I86" i="11"/>
  <c r="E86" i="11"/>
  <c r="I44" i="11"/>
  <c r="E49" i="10"/>
  <c r="I96" i="10"/>
  <c r="E96" i="10"/>
  <c r="I49" i="10"/>
  <c r="I50" i="9"/>
  <c r="E50" i="9"/>
  <c r="E26" i="9"/>
  <c r="I26" i="9"/>
  <c r="E20" i="8"/>
  <c r="E38" i="8"/>
  <c r="I38" i="8"/>
  <c r="I20" i="8"/>
  <c r="I20" i="7"/>
  <c r="I38" i="7"/>
  <c r="E20" i="7"/>
  <c r="E38" i="7"/>
  <c r="E34" i="6"/>
  <c r="I34" i="6"/>
  <c r="E18" i="6"/>
  <c r="I18" i="6"/>
  <c r="F42" i="15" l="1"/>
  <c r="F43" i="15"/>
  <c r="K84" i="14"/>
  <c r="F39" i="15"/>
  <c r="F37" i="15"/>
  <c r="F40" i="15"/>
  <c r="F32" i="15"/>
  <c r="F41" i="15"/>
  <c r="F34" i="15"/>
  <c r="F33" i="15"/>
  <c r="F38" i="15"/>
  <c r="F35" i="15"/>
  <c r="F36" i="15"/>
  <c r="J29" i="6"/>
  <c r="J27" i="6"/>
  <c r="J33" i="6"/>
  <c r="J31" i="6"/>
  <c r="J28" i="6"/>
  <c r="J30" i="6"/>
  <c r="J32" i="6"/>
  <c r="F33" i="6"/>
  <c r="F29" i="6"/>
  <c r="F31" i="6"/>
  <c r="F27" i="6"/>
  <c r="F28" i="6"/>
  <c r="F32" i="6"/>
  <c r="F30" i="6"/>
  <c r="J120" i="19"/>
  <c r="J117" i="19"/>
  <c r="J109" i="19"/>
  <c r="J105" i="19"/>
  <c r="J101" i="19"/>
  <c r="J97" i="19"/>
  <c r="J93" i="19"/>
  <c r="J85" i="19"/>
  <c r="J77" i="19"/>
  <c r="J73" i="19"/>
  <c r="J115" i="19"/>
  <c r="J111" i="19"/>
  <c r="J103" i="19"/>
  <c r="J83" i="19"/>
  <c r="J79" i="19"/>
  <c r="J75" i="19"/>
  <c r="J121" i="19"/>
  <c r="J113" i="19"/>
  <c r="J89" i="19"/>
  <c r="J81" i="19"/>
  <c r="J76" i="19"/>
  <c r="J84" i="19"/>
  <c r="J92" i="19"/>
  <c r="J100" i="19"/>
  <c r="J108" i="19"/>
  <c r="J116" i="19"/>
  <c r="J91" i="19"/>
  <c r="J119" i="19"/>
  <c r="J107" i="19"/>
  <c r="J78" i="19"/>
  <c r="J86" i="19"/>
  <c r="J94" i="19"/>
  <c r="J102" i="19"/>
  <c r="J110" i="19"/>
  <c r="J118" i="19"/>
  <c r="J95" i="19"/>
  <c r="J123" i="19"/>
  <c r="J74" i="19"/>
  <c r="J82" i="19"/>
  <c r="J98" i="19"/>
  <c r="J114" i="19"/>
  <c r="J87" i="19"/>
  <c r="J72" i="19"/>
  <c r="J80" i="19"/>
  <c r="J88" i="19"/>
  <c r="J96" i="19"/>
  <c r="J104" i="19"/>
  <c r="J112" i="19"/>
  <c r="J122" i="19"/>
  <c r="J99" i="19"/>
  <c r="J90" i="19"/>
  <c r="J106" i="19"/>
  <c r="F122" i="19"/>
  <c r="F115" i="19"/>
  <c r="F99" i="19"/>
  <c r="F95" i="19"/>
  <c r="F87" i="19"/>
  <c r="F117" i="19"/>
  <c r="F113" i="19"/>
  <c r="F109" i="19"/>
  <c r="F105" i="19"/>
  <c r="F97" i="19"/>
  <c r="F85" i="19"/>
  <c r="F81" i="19"/>
  <c r="F77" i="19"/>
  <c r="F73" i="19"/>
  <c r="F119" i="19"/>
  <c r="F107" i="19"/>
  <c r="F103" i="19"/>
  <c r="F83" i="19"/>
  <c r="F123" i="19"/>
  <c r="F111" i="19"/>
  <c r="F91" i="19"/>
  <c r="F79" i="19"/>
  <c r="F75" i="19"/>
  <c r="F74" i="19"/>
  <c r="F92" i="19"/>
  <c r="F110" i="19"/>
  <c r="F118" i="19"/>
  <c r="F121" i="19"/>
  <c r="F94" i="19"/>
  <c r="F80" i="19"/>
  <c r="F96" i="19"/>
  <c r="F116" i="19"/>
  <c r="F106" i="19"/>
  <c r="F101" i="19"/>
  <c r="F76" i="19"/>
  <c r="F98" i="19"/>
  <c r="F114" i="19"/>
  <c r="F89" i="19"/>
  <c r="F72" i="19"/>
  <c r="F100" i="19"/>
  <c r="F88" i="19"/>
  <c r="F120" i="19"/>
  <c r="F82" i="19"/>
  <c r="F102" i="19"/>
  <c r="F93" i="19"/>
  <c r="F84" i="19"/>
  <c r="F108" i="19"/>
  <c r="F104" i="19"/>
  <c r="F86" i="19"/>
  <c r="F78" i="19"/>
  <c r="F90" i="19"/>
  <c r="F112" i="19"/>
  <c r="J60" i="19"/>
  <c r="J56" i="19"/>
  <c r="J52" i="19"/>
  <c r="J44" i="19"/>
  <c r="J28" i="19"/>
  <c r="J24" i="19"/>
  <c r="J20" i="19"/>
  <c r="J48" i="19"/>
  <c r="J40" i="19"/>
  <c r="J36" i="19"/>
  <c r="J32" i="19"/>
  <c r="J16" i="19"/>
  <c r="J12" i="19"/>
  <c r="J31" i="19"/>
  <c r="J51" i="19"/>
  <c r="J11" i="19"/>
  <c r="J23" i="19"/>
  <c r="J37" i="19"/>
  <c r="J49" i="19"/>
  <c r="J61" i="19"/>
  <c r="J26" i="19"/>
  <c r="J42" i="19"/>
  <c r="J58" i="19"/>
  <c r="J41" i="19"/>
  <c r="J29" i="19"/>
  <c r="J55" i="19"/>
  <c r="J18" i="19"/>
  <c r="J50" i="19"/>
  <c r="J45" i="19"/>
  <c r="J21" i="19"/>
  <c r="J33" i="19"/>
  <c r="J47" i="19"/>
  <c r="J22" i="19"/>
  <c r="J38" i="19"/>
  <c r="J13" i="19"/>
  <c r="J35" i="19"/>
  <c r="J59" i="19"/>
  <c r="J15" i="19"/>
  <c r="J27" i="19"/>
  <c r="J39" i="19"/>
  <c r="J53" i="19"/>
  <c r="J14" i="19"/>
  <c r="J30" i="19"/>
  <c r="J46" i="19"/>
  <c r="J62" i="19"/>
  <c r="J19" i="19"/>
  <c r="J17" i="19"/>
  <c r="J43" i="19"/>
  <c r="J34" i="19"/>
  <c r="J25" i="19"/>
  <c r="J57" i="19"/>
  <c r="J54" i="19"/>
  <c r="F62" i="19"/>
  <c r="F58" i="19"/>
  <c r="F50" i="19"/>
  <c r="F46" i="19"/>
  <c r="F54" i="19"/>
  <c r="F42" i="19"/>
  <c r="F38" i="19"/>
  <c r="F34" i="19"/>
  <c r="F30" i="19"/>
  <c r="F26" i="19"/>
  <c r="F22" i="19"/>
  <c r="F18" i="19"/>
  <c r="F14" i="19"/>
  <c r="F19" i="19"/>
  <c r="F59" i="19"/>
  <c r="F48" i="19"/>
  <c r="F21" i="19"/>
  <c r="F37" i="19"/>
  <c r="F53" i="19"/>
  <c r="F15" i="19"/>
  <c r="F39" i="19"/>
  <c r="F20" i="19"/>
  <c r="F29" i="19"/>
  <c r="F12" i="19"/>
  <c r="F13" i="19"/>
  <c r="F45" i="19"/>
  <c r="F57" i="19"/>
  <c r="F11" i="19"/>
  <c r="F31" i="19"/>
  <c r="F49" i="19"/>
  <c r="F24" i="19"/>
  <c r="F17" i="19"/>
  <c r="F33" i="19"/>
  <c r="F47" i="19"/>
  <c r="F61" i="19"/>
  <c r="F35" i="19"/>
  <c r="F51" i="19"/>
  <c r="F36" i="19"/>
  <c r="F56" i="19"/>
  <c r="F25" i="19"/>
  <c r="F52" i="19"/>
  <c r="F23" i="19"/>
  <c r="F41" i="19"/>
  <c r="F55" i="19"/>
  <c r="F43" i="19"/>
  <c r="F32" i="19"/>
  <c r="F40" i="19"/>
  <c r="F60" i="19"/>
  <c r="F27" i="19"/>
  <c r="F16" i="19"/>
  <c r="F28" i="19"/>
  <c r="F44" i="19"/>
  <c r="F37" i="18"/>
  <c r="F39" i="18"/>
  <c r="F33" i="18"/>
  <c r="F31" i="18"/>
  <c r="F34" i="18"/>
  <c r="F36" i="18"/>
  <c r="F38" i="18"/>
  <c r="F40" i="18"/>
  <c r="J39" i="18"/>
  <c r="J33" i="18"/>
  <c r="J31" i="18"/>
  <c r="J37" i="18"/>
  <c r="J34" i="18"/>
  <c r="J36" i="18"/>
  <c r="J38" i="18"/>
  <c r="J40" i="18"/>
  <c r="J19" i="18"/>
  <c r="J13" i="18"/>
  <c r="J11" i="18"/>
  <c r="J17" i="18"/>
  <c r="J14" i="18"/>
  <c r="J20" i="18"/>
  <c r="J16" i="18"/>
  <c r="J18" i="18"/>
  <c r="F17" i="18"/>
  <c r="F19" i="18"/>
  <c r="F13" i="18"/>
  <c r="F11" i="18"/>
  <c r="F14" i="18"/>
  <c r="F16" i="18"/>
  <c r="F20" i="18"/>
  <c r="F18" i="18"/>
  <c r="J32" i="17"/>
  <c r="J37" i="17"/>
  <c r="J33" i="17"/>
  <c r="J36" i="17"/>
  <c r="J31" i="17"/>
  <c r="J38" i="17"/>
  <c r="J35" i="17"/>
  <c r="J30" i="17"/>
  <c r="J39" i="17"/>
  <c r="J34" i="17"/>
  <c r="F34" i="17"/>
  <c r="F30" i="17"/>
  <c r="F31" i="17"/>
  <c r="F39" i="17"/>
  <c r="F35" i="17"/>
  <c r="F32" i="17"/>
  <c r="F36" i="17"/>
  <c r="F38" i="17"/>
  <c r="F37" i="17"/>
  <c r="F33" i="17"/>
  <c r="J20" i="17"/>
  <c r="J16" i="17"/>
  <c r="J12" i="17"/>
  <c r="J14" i="17"/>
  <c r="J13" i="17"/>
  <c r="J18" i="17"/>
  <c r="J15" i="17"/>
  <c r="J17" i="17"/>
  <c r="J11" i="17"/>
  <c r="J19" i="17"/>
  <c r="F18" i="17"/>
  <c r="F14" i="17"/>
  <c r="F15" i="17"/>
  <c r="F12" i="17"/>
  <c r="F17" i="17"/>
  <c r="F16" i="17"/>
  <c r="F11" i="17"/>
  <c r="F19" i="17"/>
  <c r="F20" i="17"/>
  <c r="F13" i="17"/>
  <c r="F77" i="16"/>
  <c r="F73" i="16"/>
  <c r="F69" i="16"/>
  <c r="F65" i="16"/>
  <c r="F61" i="16"/>
  <c r="F57" i="16"/>
  <c r="F53" i="16"/>
  <c r="F58" i="16"/>
  <c r="F66" i="16"/>
  <c r="F74" i="16"/>
  <c r="F54" i="16"/>
  <c r="F71" i="16"/>
  <c r="F60" i="16"/>
  <c r="F68" i="16"/>
  <c r="F76" i="16"/>
  <c r="F55" i="16"/>
  <c r="F59" i="16"/>
  <c r="F75" i="16"/>
  <c r="F62" i="16"/>
  <c r="F70" i="16"/>
  <c r="F78" i="16"/>
  <c r="F51" i="16"/>
  <c r="F63" i="16"/>
  <c r="F79" i="16"/>
  <c r="F56" i="16"/>
  <c r="F64" i="16"/>
  <c r="F72" i="16"/>
  <c r="F52" i="16"/>
  <c r="F67" i="16"/>
  <c r="F50" i="16"/>
  <c r="J80" i="16"/>
  <c r="J79" i="16"/>
  <c r="J75" i="16"/>
  <c r="J71" i="16"/>
  <c r="J67" i="16"/>
  <c r="J63" i="16"/>
  <c r="J59" i="16"/>
  <c r="J55" i="16"/>
  <c r="J51" i="16"/>
  <c r="J53" i="16"/>
  <c r="J64" i="16"/>
  <c r="J62" i="16"/>
  <c r="J72" i="16"/>
  <c r="J54" i="16"/>
  <c r="J69" i="16"/>
  <c r="J76" i="16"/>
  <c r="J66" i="16"/>
  <c r="J74" i="16"/>
  <c r="J57" i="16"/>
  <c r="J73" i="16"/>
  <c r="J50" i="16"/>
  <c r="J58" i="16"/>
  <c r="J68" i="16"/>
  <c r="J78" i="16"/>
  <c r="J61" i="16"/>
  <c r="J77" i="16"/>
  <c r="J60" i="16"/>
  <c r="J52" i="16"/>
  <c r="J56" i="16"/>
  <c r="J70" i="16"/>
  <c r="J65" i="16"/>
  <c r="J40" i="16"/>
  <c r="J36" i="16"/>
  <c r="J32" i="16"/>
  <c r="J28" i="16"/>
  <c r="J24" i="16"/>
  <c r="J20" i="16"/>
  <c r="J12" i="16"/>
  <c r="J16" i="16"/>
  <c r="J15" i="16"/>
  <c r="J30" i="16"/>
  <c r="J17" i="16"/>
  <c r="J25" i="16"/>
  <c r="J33" i="16"/>
  <c r="J18" i="16"/>
  <c r="J34" i="16"/>
  <c r="J19" i="16"/>
  <c r="J27" i="16"/>
  <c r="J35" i="16"/>
  <c r="J13" i="16"/>
  <c r="J22" i="16"/>
  <c r="J38" i="16"/>
  <c r="J14" i="16"/>
  <c r="J21" i="16"/>
  <c r="J29" i="16"/>
  <c r="J37" i="16"/>
  <c r="J26" i="16"/>
  <c r="J11" i="16"/>
  <c r="J23" i="16"/>
  <c r="J31" i="16"/>
  <c r="J39" i="16"/>
  <c r="F38" i="16"/>
  <c r="F34" i="16"/>
  <c r="F30" i="16"/>
  <c r="F26" i="16"/>
  <c r="F22" i="16"/>
  <c r="F18" i="16"/>
  <c r="F14" i="16"/>
  <c r="F17" i="16"/>
  <c r="F25" i="16"/>
  <c r="F33" i="16"/>
  <c r="F12" i="16"/>
  <c r="F24" i="16"/>
  <c r="F40" i="16"/>
  <c r="F19" i="16"/>
  <c r="F27" i="16"/>
  <c r="F35" i="16"/>
  <c r="F13" i="16"/>
  <c r="F28" i="16"/>
  <c r="F21" i="16"/>
  <c r="F29" i="16"/>
  <c r="F37" i="16"/>
  <c r="F15" i="16"/>
  <c r="F32" i="16"/>
  <c r="F11" i="16"/>
  <c r="F23" i="16"/>
  <c r="F31" i="16"/>
  <c r="F39" i="16"/>
  <c r="F16" i="16"/>
  <c r="F20" i="16"/>
  <c r="F36" i="16"/>
  <c r="K44" i="15"/>
  <c r="J40" i="15"/>
  <c r="J36" i="15"/>
  <c r="J32" i="15"/>
  <c r="J42" i="15"/>
  <c r="J38" i="15"/>
  <c r="J34" i="15"/>
  <c r="J35" i="15"/>
  <c r="J43" i="15"/>
  <c r="J37" i="15"/>
  <c r="J39" i="15"/>
  <c r="J33" i="15"/>
  <c r="J41" i="15"/>
  <c r="J19" i="15"/>
  <c r="J15" i="15"/>
  <c r="J11" i="15"/>
  <c r="J13" i="15"/>
  <c r="J12" i="15"/>
  <c r="J20" i="15"/>
  <c r="J17" i="15"/>
  <c r="J14" i="15"/>
  <c r="J22" i="15"/>
  <c r="J21" i="15"/>
  <c r="J16" i="15"/>
  <c r="J18" i="15"/>
  <c r="F21" i="15"/>
  <c r="F17" i="15"/>
  <c r="F13" i="15"/>
  <c r="F14" i="15"/>
  <c r="F16" i="15"/>
  <c r="F11" i="15"/>
  <c r="F18" i="15"/>
  <c r="F15" i="15"/>
  <c r="F20" i="15"/>
  <c r="F19" i="15"/>
  <c r="F12" i="15"/>
  <c r="F22" i="15"/>
  <c r="F81" i="14"/>
  <c r="F77" i="14"/>
  <c r="F73" i="14"/>
  <c r="F69" i="14"/>
  <c r="F65" i="14"/>
  <c r="F61" i="14"/>
  <c r="F57" i="14"/>
  <c r="F53" i="14"/>
  <c r="F83" i="14"/>
  <c r="F79" i="14"/>
  <c r="F75" i="14"/>
  <c r="F71" i="14"/>
  <c r="F67" i="14"/>
  <c r="F63" i="14"/>
  <c r="F59" i="14"/>
  <c r="F55" i="14"/>
  <c r="F52" i="14"/>
  <c r="F60" i="14"/>
  <c r="F68" i="14"/>
  <c r="F76" i="14"/>
  <c r="F54" i="14"/>
  <c r="F62" i="14"/>
  <c r="F70" i="14"/>
  <c r="F78" i="14"/>
  <c r="F56" i="14"/>
  <c r="F64" i="14"/>
  <c r="F72" i="14"/>
  <c r="F80" i="14"/>
  <c r="F58" i="14"/>
  <c r="F66" i="14"/>
  <c r="F74" i="14"/>
  <c r="F82" i="14"/>
  <c r="J83" i="14"/>
  <c r="J79" i="14"/>
  <c r="J75" i="14"/>
  <c r="J71" i="14"/>
  <c r="J67" i="14"/>
  <c r="J63" i="14"/>
  <c r="J59" i="14"/>
  <c r="J55" i="14"/>
  <c r="J81" i="14"/>
  <c r="J77" i="14"/>
  <c r="J73" i="14"/>
  <c r="J69" i="14"/>
  <c r="J65" i="14"/>
  <c r="J61" i="14"/>
  <c r="J57" i="14"/>
  <c r="J53" i="14"/>
  <c r="J52" i="14"/>
  <c r="J60" i="14"/>
  <c r="J68" i="14"/>
  <c r="J76" i="14"/>
  <c r="J54" i="14"/>
  <c r="J62" i="14"/>
  <c r="J70" i="14"/>
  <c r="J78" i="14"/>
  <c r="J56" i="14"/>
  <c r="J64" i="14"/>
  <c r="J72" i="14"/>
  <c r="J80" i="14"/>
  <c r="J58" i="14"/>
  <c r="J66" i="14"/>
  <c r="J74" i="14"/>
  <c r="J82" i="14"/>
  <c r="J42" i="14"/>
  <c r="J38" i="14"/>
  <c r="J34" i="14"/>
  <c r="J30" i="14"/>
  <c r="J26" i="14"/>
  <c r="J22" i="14"/>
  <c r="J18" i="14"/>
  <c r="J14" i="14"/>
  <c r="J40" i="14"/>
  <c r="J36" i="14"/>
  <c r="J32" i="14"/>
  <c r="J28" i="14"/>
  <c r="J24" i="14"/>
  <c r="J20" i="14"/>
  <c r="J16" i="14"/>
  <c r="J12" i="14"/>
  <c r="J11" i="14"/>
  <c r="J19" i="14"/>
  <c r="J27" i="14"/>
  <c r="J35" i="14"/>
  <c r="J13" i="14"/>
  <c r="J21" i="14"/>
  <c r="J29" i="14"/>
  <c r="J37" i="14"/>
  <c r="J17" i="14"/>
  <c r="J25" i="14"/>
  <c r="J33" i="14"/>
  <c r="J41" i="14"/>
  <c r="J15" i="14"/>
  <c r="J23" i="14"/>
  <c r="J31" i="14"/>
  <c r="J39" i="14"/>
  <c r="F40" i="14"/>
  <c r="F36" i="14"/>
  <c r="F32" i="14"/>
  <c r="F28" i="14"/>
  <c r="F24" i="14"/>
  <c r="F20" i="14"/>
  <c r="F16" i="14"/>
  <c r="F12" i="14"/>
  <c r="F42" i="14"/>
  <c r="F38" i="14"/>
  <c r="F34" i="14"/>
  <c r="F30" i="14"/>
  <c r="F26" i="14"/>
  <c r="F22" i="14"/>
  <c r="F18" i="14"/>
  <c r="F14" i="14"/>
  <c r="F11" i="14"/>
  <c r="F19" i="14"/>
  <c r="F27" i="14"/>
  <c r="F35" i="14"/>
  <c r="F13" i="14"/>
  <c r="F21" i="14"/>
  <c r="F29" i="14"/>
  <c r="F37" i="14"/>
  <c r="F17" i="14"/>
  <c r="F25" i="14"/>
  <c r="F33" i="14"/>
  <c r="F41" i="14"/>
  <c r="F15" i="14"/>
  <c r="F23" i="14"/>
  <c r="F31" i="14"/>
  <c r="F39" i="14"/>
  <c r="J80" i="13"/>
  <c r="J72" i="13"/>
  <c r="J64" i="13"/>
  <c r="J56" i="13"/>
  <c r="J84" i="13"/>
  <c r="J76" i="13"/>
  <c r="J68" i="13"/>
  <c r="J60" i="13"/>
  <c r="J69" i="13"/>
  <c r="J81" i="13"/>
  <c r="J62" i="13"/>
  <c r="J75" i="13"/>
  <c r="J58" i="13"/>
  <c r="J74" i="13"/>
  <c r="J71" i="13"/>
  <c r="J77" i="13"/>
  <c r="J57" i="13"/>
  <c r="J70" i="13"/>
  <c r="J67" i="13"/>
  <c r="J63" i="13"/>
  <c r="J53" i="13"/>
  <c r="J85" i="13"/>
  <c r="J65" i="13"/>
  <c r="J78" i="13"/>
  <c r="J59" i="13"/>
  <c r="J66" i="13"/>
  <c r="J82" i="13"/>
  <c r="J55" i="13"/>
  <c r="J61" i="13"/>
  <c r="J73" i="13"/>
  <c r="J54" i="13"/>
  <c r="J83" i="13"/>
  <c r="J79" i="13"/>
  <c r="F78" i="13"/>
  <c r="F70" i="13"/>
  <c r="F62" i="13"/>
  <c r="F54" i="13"/>
  <c r="F82" i="13"/>
  <c r="F74" i="13"/>
  <c r="F66" i="13"/>
  <c r="F58" i="13"/>
  <c r="F83" i="13"/>
  <c r="F75" i="13"/>
  <c r="F67" i="13"/>
  <c r="F59" i="13"/>
  <c r="F55" i="13"/>
  <c r="F56" i="13"/>
  <c r="F65" i="13"/>
  <c r="F61" i="13"/>
  <c r="F84" i="13"/>
  <c r="F63" i="13"/>
  <c r="F57" i="13"/>
  <c r="F80" i="13"/>
  <c r="F53" i="13"/>
  <c r="F76" i="13"/>
  <c r="F85" i="13"/>
  <c r="F71" i="13"/>
  <c r="F72" i="13"/>
  <c r="F81" i="13"/>
  <c r="F68" i="13"/>
  <c r="F77" i="13"/>
  <c r="F79" i="13"/>
  <c r="F64" i="13"/>
  <c r="F73" i="13"/>
  <c r="F60" i="13"/>
  <c r="F69" i="13"/>
  <c r="J36" i="13"/>
  <c r="J28" i="13"/>
  <c r="J20" i="13"/>
  <c r="J12" i="13"/>
  <c r="J25" i="13"/>
  <c r="J24" i="13"/>
  <c r="J41" i="13"/>
  <c r="J40" i="13"/>
  <c r="J17" i="13"/>
  <c r="J16" i="13"/>
  <c r="J33" i="13"/>
  <c r="J32" i="13"/>
  <c r="J13" i="13"/>
  <c r="J31" i="13"/>
  <c r="J15" i="13"/>
  <c r="J23" i="13"/>
  <c r="J38" i="13"/>
  <c r="J11" i="13"/>
  <c r="J43" i="13"/>
  <c r="J26" i="13"/>
  <c r="J42" i="13"/>
  <c r="J37" i="13"/>
  <c r="J39" i="13"/>
  <c r="J14" i="13"/>
  <c r="J29" i="13"/>
  <c r="J35" i="13"/>
  <c r="J22" i="13"/>
  <c r="J27" i="13"/>
  <c r="J18" i="13"/>
  <c r="J34" i="13"/>
  <c r="J21" i="13"/>
  <c r="J30" i="13"/>
  <c r="J19" i="13"/>
  <c r="F42" i="13"/>
  <c r="F34" i="13"/>
  <c r="F26" i="13"/>
  <c r="F18" i="13"/>
  <c r="F38" i="13"/>
  <c r="F14" i="13"/>
  <c r="F30" i="13"/>
  <c r="F22" i="13"/>
  <c r="F43" i="13"/>
  <c r="F23" i="13"/>
  <c r="F13" i="13"/>
  <c r="F35" i="13"/>
  <c r="F24" i="13"/>
  <c r="F33" i="13"/>
  <c r="F15" i="13"/>
  <c r="F19" i="13"/>
  <c r="F37" i="13"/>
  <c r="F16" i="13"/>
  <c r="F25" i="13"/>
  <c r="F28" i="13"/>
  <c r="F39" i="13"/>
  <c r="F12" i="13"/>
  <c r="F21" i="13"/>
  <c r="F27" i="13"/>
  <c r="F20" i="13"/>
  <c r="F31" i="13"/>
  <c r="F17" i="13"/>
  <c r="F40" i="13"/>
  <c r="F36" i="13"/>
  <c r="F29" i="13"/>
  <c r="F11" i="13"/>
  <c r="F32" i="13"/>
  <c r="F41" i="13"/>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J79" i="12"/>
  <c r="J78" i="12"/>
  <c r="J77" i="12"/>
  <c r="J76" i="12"/>
  <c r="J75" i="12"/>
  <c r="J74" i="12"/>
  <c r="J73" i="12"/>
  <c r="J72" i="12"/>
  <c r="J71" i="12"/>
  <c r="J70" i="12"/>
  <c r="J69" i="12"/>
  <c r="J68" i="12"/>
  <c r="J67" i="12"/>
  <c r="J66" i="12"/>
  <c r="J65" i="12"/>
  <c r="J64" i="12"/>
  <c r="J63" i="12"/>
  <c r="J62" i="12"/>
  <c r="J61" i="12"/>
  <c r="J60" i="12"/>
  <c r="J59" i="12"/>
  <c r="J58" i="12"/>
  <c r="J57" i="12"/>
  <c r="J56" i="12"/>
  <c r="J55" i="12"/>
  <c r="J54" i="12"/>
  <c r="J53" i="12"/>
  <c r="J52" i="12"/>
  <c r="J51" i="12"/>
  <c r="J50" i="12"/>
  <c r="F40" i="12"/>
  <c r="F36" i="12"/>
  <c r="F32" i="12"/>
  <c r="F28" i="12"/>
  <c r="F24" i="12"/>
  <c r="F20" i="12"/>
  <c r="F12" i="12"/>
  <c r="F16" i="12"/>
  <c r="F21" i="12"/>
  <c r="F29" i="12"/>
  <c r="F37" i="12"/>
  <c r="F30" i="12"/>
  <c r="F13" i="12"/>
  <c r="F23" i="12"/>
  <c r="F31" i="12"/>
  <c r="F39" i="12"/>
  <c r="F18" i="12"/>
  <c r="F34" i="12"/>
  <c r="F14" i="12"/>
  <c r="F25" i="12"/>
  <c r="F33" i="12"/>
  <c r="F22" i="12"/>
  <c r="F38" i="12"/>
  <c r="F19" i="12"/>
  <c r="F27" i="12"/>
  <c r="F35" i="12"/>
  <c r="F15" i="12"/>
  <c r="F26" i="12"/>
  <c r="F11" i="12"/>
  <c r="F17" i="12"/>
  <c r="J38" i="12"/>
  <c r="J34" i="12"/>
  <c r="J30" i="12"/>
  <c r="J26" i="12"/>
  <c r="J22" i="12"/>
  <c r="J18" i="12"/>
  <c r="J14" i="12"/>
  <c r="J11" i="12"/>
  <c r="J21" i="12"/>
  <c r="J29" i="12"/>
  <c r="J37" i="12"/>
  <c r="J16" i="12"/>
  <c r="J12" i="12"/>
  <c r="J20" i="12"/>
  <c r="J36" i="12"/>
  <c r="J23" i="12"/>
  <c r="J31" i="12"/>
  <c r="J39" i="12"/>
  <c r="J24" i="12"/>
  <c r="J40" i="12"/>
  <c r="J17" i="12"/>
  <c r="J13" i="12"/>
  <c r="J25" i="12"/>
  <c r="J33" i="12"/>
  <c r="J15" i="12"/>
  <c r="J28" i="12"/>
  <c r="J19" i="12"/>
  <c r="J27" i="12"/>
  <c r="J35" i="12"/>
  <c r="J32" i="12"/>
  <c r="F85" i="11"/>
  <c r="F81" i="11"/>
  <c r="F77" i="11"/>
  <c r="F73" i="11"/>
  <c r="F61" i="11"/>
  <c r="F65" i="11"/>
  <c r="F69" i="11"/>
  <c r="F53" i="11"/>
  <c r="F57" i="11"/>
  <c r="F74" i="11"/>
  <c r="F82" i="11"/>
  <c r="F59" i="11"/>
  <c r="F55" i="11"/>
  <c r="F75" i="11"/>
  <c r="F67" i="11"/>
  <c r="F60" i="11"/>
  <c r="F66" i="11"/>
  <c r="F76" i="11"/>
  <c r="F84" i="11"/>
  <c r="F68" i="11"/>
  <c r="F79" i="11"/>
  <c r="F78" i="11"/>
  <c r="F56" i="11"/>
  <c r="F62" i="11"/>
  <c r="F58" i="11"/>
  <c r="F83" i="11"/>
  <c r="F64" i="11"/>
  <c r="F70" i="11"/>
  <c r="F63" i="11"/>
  <c r="F72" i="11"/>
  <c r="F80" i="11"/>
  <c r="F71" i="11"/>
  <c r="F54" i="11"/>
  <c r="J83" i="11"/>
  <c r="J79" i="11"/>
  <c r="J75" i="11"/>
  <c r="J71" i="11"/>
  <c r="J59" i="11"/>
  <c r="J63" i="11"/>
  <c r="J67" i="11"/>
  <c r="J55" i="11"/>
  <c r="J54" i="11"/>
  <c r="J64" i="11"/>
  <c r="J72" i="11"/>
  <c r="J80" i="11"/>
  <c r="J58" i="11"/>
  <c r="J77" i="11"/>
  <c r="J60" i="11"/>
  <c r="J74" i="11"/>
  <c r="J82" i="11"/>
  <c r="J56" i="11"/>
  <c r="J68" i="11"/>
  <c r="J81" i="11"/>
  <c r="J61" i="11"/>
  <c r="J70" i="11"/>
  <c r="J76" i="11"/>
  <c r="J84" i="11"/>
  <c r="J69" i="11"/>
  <c r="J85" i="11"/>
  <c r="J57" i="11"/>
  <c r="J66" i="11"/>
  <c r="J78" i="11"/>
  <c r="J53" i="11"/>
  <c r="J62" i="11"/>
  <c r="J65" i="11"/>
  <c r="J73" i="11"/>
  <c r="J40" i="11"/>
  <c r="J36" i="11"/>
  <c r="J32" i="11"/>
  <c r="J20" i="11"/>
  <c r="J24" i="11"/>
  <c r="J28" i="11"/>
  <c r="J12" i="11"/>
  <c r="J16" i="11"/>
  <c r="J18" i="11"/>
  <c r="J27" i="11"/>
  <c r="J42" i="11"/>
  <c r="J19" i="11"/>
  <c r="J35" i="11"/>
  <c r="J43" i="11"/>
  <c r="J15" i="11"/>
  <c r="J25" i="11"/>
  <c r="J30" i="11"/>
  <c r="J17" i="11"/>
  <c r="J29" i="11"/>
  <c r="J37" i="11"/>
  <c r="J11" i="11"/>
  <c r="J21" i="11"/>
  <c r="J34" i="11"/>
  <c r="J13" i="11"/>
  <c r="J31" i="11"/>
  <c r="J39" i="11"/>
  <c r="J22" i="11"/>
  <c r="J38" i="11"/>
  <c r="J14" i="11"/>
  <c r="J23" i="11"/>
  <c r="J26" i="11"/>
  <c r="J33" i="11"/>
  <c r="J41" i="11"/>
  <c r="F42" i="11"/>
  <c r="F38" i="11"/>
  <c r="F34" i="11"/>
  <c r="F30" i="11"/>
  <c r="F22" i="11"/>
  <c r="F26" i="11"/>
  <c r="F14" i="11"/>
  <c r="F18" i="11"/>
  <c r="F11" i="11"/>
  <c r="F24" i="11"/>
  <c r="F36" i="11"/>
  <c r="F16" i="11"/>
  <c r="F35" i="11"/>
  <c r="F43" i="11"/>
  <c r="F28" i="11"/>
  <c r="F40" i="11"/>
  <c r="F20" i="11"/>
  <c r="F29" i="11"/>
  <c r="F37" i="11"/>
  <c r="F12" i="11"/>
  <c r="F21" i="11"/>
  <c r="F27" i="11"/>
  <c r="F13" i="11"/>
  <c r="F19" i="11"/>
  <c r="F31" i="11"/>
  <c r="F39" i="11"/>
  <c r="F25" i="11"/>
  <c r="F32" i="11"/>
  <c r="F17" i="11"/>
  <c r="F23" i="11"/>
  <c r="F33" i="11"/>
  <c r="F41" i="11"/>
  <c r="F15" i="11"/>
  <c r="J95" i="10"/>
  <c r="J91" i="10"/>
  <c r="J87" i="10"/>
  <c r="J83" i="10"/>
  <c r="J79" i="10"/>
  <c r="J75" i="10"/>
  <c r="J71" i="10"/>
  <c r="J67" i="10"/>
  <c r="J63" i="10"/>
  <c r="J59" i="10"/>
  <c r="J93" i="10"/>
  <c r="J89" i="10"/>
  <c r="J85" i="10"/>
  <c r="J81" i="10"/>
  <c r="J77" i="10"/>
  <c r="J73" i="10"/>
  <c r="J69" i="10"/>
  <c r="J65" i="10"/>
  <c r="J61" i="10"/>
  <c r="J64" i="10"/>
  <c r="J74" i="10"/>
  <c r="J82" i="10"/>
  <c r="J90" i="10"/>
  <c r="J58" i="10"/>
  <c r="J66" i="10"/>
  <c r="J76" i="10"/>
  <c r="J84" i="10"/>
  <c r="J94" i="10"/>
  <c r="J68" i="10"/>
  <c r="J60" i="10"/>
  <c r="J70" i="10"/>
  <c r="J78" i="10"/>
  <c r="J86" i="10"/>
  <c r="J92" i="10"/>
  <c r="J62" i="10"/>
  <c r="J72" i="10"/>
  <c r="J80" i="10"/>
  <c r="J88" i="10"/>
  <c r="F93" i="10"/>
  <c r="F89" i="10"/>
  <c r="F85" i="10"/>
  <c r="F81" i="10"/>
  <c r="F77" i="10"/>
  <c r="F73" i="10"/>
  <c r="F69" i="10"/>
  <c r="F65" i="10"/>
  <c r="F61" i="10"/>
  <c r="F59" i="10"/>
  <c r="F95" i="10"/>
  <c r="F91" i="10"/>
  <c r="F87" i="10"/>
  <c r="F83" i="10"/>
  <c r="F79" i="10"/>
  <c r="F75" i="10"/>
  <c r="F71" i="10"/>
  <c r="F67" i="10"/>
  <c r="F63" i="10"/>
  <c r="F62" i="10"/>
  <c r="F94" i="10"/>
  <c r="F58" i="10"/>
  <c r="F70" i="10"/>
  <c r="F82" i="10"/>
  <c r="F90" i="10"/>
  <c r="F66" i="10"/>
  <c r="F60" i="10"/>
  <c r="F74" i="10"/>
  <c r="F84" i="10"/>
  <c r="F92" i="10"/>
  <c r="F72" i="10"/>
  <c r="F64" i="10"/>
  <c r="F76" i="10"/>
  <c r="F86" i="10"/>
  <c r="F80" i="10"/>
  <c r="F68" i="10"/>
  <c r="F78" i="10"/>
  <c r="F88" i="10"/>
  <c r="J48" i="10"/>
  <c r="J44" i="10"/>
  <c r="J40" i="10"/>
  <c r="J36" i="10"/>
  <c r="J32" i="10"/>
  <c r="J28" i="10"/>
  <c r="J24" i="10"/>
  <c r="J20" i="10"/>
  <c r="J16" i="10"/>
  <c r="J12" i="10"/>
  <c r="J34" i="10"/>
  <c r="J26" i="10"/>
  <c r="J22" i="10"/>
  <c r="J14" i="10"/>
  <c r="J46" i="10"/>
  <c r="J42" i="10"/>
  <c r="J38" i="10"/>
  <c r="J30" i="10"/>
  <c r="J18" i="10"/>
  <c r="J13" i="10"/>
  <c r="J21" i="10"/>
  <c r="J29" i="10"/>
  <c r="J37" i="10"/>
  <c r="J47" i="10"/>
  <c r="J19" i="10"/>
  <c r="J15" i="10"/>
  <c r="J23" i="10"/>
  <c r="J31" i="10"/>
  <c r="J41" i="10"/>
  <c r="J11" i="10"/>
  <c r="J35" i="10"/>
  <c r="J17" i="10"/>
  <c r="J25" i="10"/>
  <c r="J33" i="10"/>
  <c r="J43" i="10"/>
  <c r="J39" i="10"/>
  <c r="J27" i="10"/>
  <c r="J45" i="10"/>
  <c r="F46" i="10"/>
  <c r="F42" i="10"/>
  <c r="F38" i="10"/>
  <c r="F34" i="10"/>
  <c r="F30" i="10"/>
  <c r="F22" i="10"/>
  <c r="F14" i="10"/>
  <c r="F48" i="10"/>
  <c r="F44" i="10"/>
  <c r="F40" i="10"/>
  <c r="F26" i="10"/>
  <c r="F18" i="10"/>
  <c r="F24" i="10"/>
  <c r="F36" i="10"/>
  <c r="F32" i="10"/>
  <c r="F28" i="10"/>
  <c r="F20" i="10"/>
  <c r="F16" i="10"/>
  <c r="F12" i="10"/>
  <c r="F13" i="10"/>
  <c r="F33" i="10"/>
  <c r="F35" i="10"/>
  <c r="F41" i="10"/>
  <c r="F21" i="10"/>
  <c r="F19" i="10"/>
  <c r="F39" i="10"/>
  <c r="F11" i="10"/>
  <c r="F15" i="10"/>
  <c r="F47" i="10"/>
  <c r="F37" i="10"/>
  <c r="F27" i="10"/>
  <c r="F23" i="10"/>
  <c r="F43" i="10"/>
  <c r="F17" i="10"/>
  <c r="F25" i="10"/>
  <c r="F29" i="10"/>
  <c r="F31" i="10"/>
  <c r="F45" i="10"/>
  <c r="F48" i="9"/>
  <c r="F49" i="9"/>
  <c r="F45" i="9"/>
  <c r="F37" i="9"/>
  <c r="F41" i="9"/>
  <c r="F38" i="9"/>
  <c r="F36" i="9"/>
  <c r="F39" i="9"/>
  <c r="F44" i="9"/>
  <c r="F35" i="9"/>
  <c r="F46" i="9"/>
  <c r="F43" i="9"/>
  <c r="F40" i="9"/>
  <c r="F47" i="9"/>
  <c r="F42" i="9"/>
  <c r="J47" i="9"/>
  <c r="J43" i="9"/>
  <c r="J39" i="9"/>
  <c r="J35" i="9"/>
  <c r="J40" i="9"/>
  <c r="J37" i="9"/>
  <c r="J46" i="9"/>
  <c r="J44" i="9"/>
  <c r="J45" i="9"/>
  <c r="J48" i="9"/>
  <c r="J36" i="9"/>
  <c r="J42" i="9"/>
  <c r="J41" i="9"/>
  <c r="J38" i="9"/>
  <c r="J49" i="9"/>
  <c r="J25" i="9"/>
  <c r="J21" i="9"/>
  <c r="J17" i="9"/>
  <c r="J13" i="9"/>
  <c r="J23" i="9"/>
  <c r="J19" i="9"/>
  <c r="J15" i="9"/>
  <c r="J11" i="9"/>
  <c r="J12" i="9"/>
  <c r="J20" i="9"/>
  <c r="J14" i="9"/>
  <c r="J24" i="9"/>
  <c r="J22" i="9"/>
  <c r="J16" i="9"/>
  <c r="J18" i="9"/>
  <c r="F23" i="9"/>
  <c r="F19" i="9"/>
  <c r="F15" i="9"/>
  <c r="F11" i="9"/>
  <c r="F25" i="9"/>
  <c r="F21" i="9"/>
  <c r="F17" i="9"/>
  <c r="F13" i="9"/>
  <c r="F14" i="9"/>
  <c r="F16" i="9"/>
  <c r="F22" i="9"/>
  <c r="F18" i="9"/>
  <c r="F20" i="9"/>
  <c r="F12" i="9"/>
  <c r="F24" i="9"/>
  <c r="J35" i="8"/>
  <c r="J31" i="8"/>
  <c r="J30" i="8"/>
  <c r="J37" i="8"/>
  <c r="J32" i="8"/>
  <c r="J36" i="8"/>
  <c r="J34" i="8"/>
  <c r="J29" i="8"/>
  <c r="J33" i="8"/>
  <c r="F37" i="8"/>
  <c r="F33" i="8"/>
  <c r="F29" i="8"/>
  <c r="F30" i="8"/>
  <c r="F31" i="8"/>
  <c r="F32" i="8"/>
  <c r="F35" i="8"/>
  <c r="F34" i="8"/>
  <c r="F36" i="8"/>
  <c r="F19" i="8"/>
  <c r="F15" i="8"/>
  <c r="F11" i="8"/>
  <c r="F17" i="8"/>
  <c r="F13" i="8"/>
  <c r="F12" i="8"/>
  <c r="F14" i="8"/>
  <c r="F16" i="8"/>
  <c r="F18" i="8"/>
  <c r="J11" i="8"/>
  <c r="J17" i="8"/>
  <c r="J13" i="8"/>
  <c r="J19" i="8"/>
  <c r="J15" i="8"/>
  <c r="J12" i="8"/>
  <c r="J14" i="8"/>
  <c r="J16" i="8"/>
  <c r="J18" i="8"/>
  <c r="J38" i="7"/>
  <c r="J37" i="7"/>
  <c r="J33" i="7"/>
  <c r="J29" i="7"/>
  <c r="J35" i="7"/>
  <c r="J31" i="7"/>
  <c r="J30" i="7"/>
  <c r="J34" i="7"/>
  <c r="J32" i="7"/>
  <c r="J36" i="7"/>
  <c r="F38" i="7"/>
  <c r="F35" i="7"/>
  <c r="F31" i="7"/>
  <c r="F37" i="7"/>
  <c r="F33" i="7"/>
  <c r="F29" i="7"/>
  <c r="F32" i="7"/>
  <c r="F30" i="7"/>
  <c r="F34" i="7"/>
  <c r="F36" i="7"/>
  <c r="F17" i="7"/>
  <c r="F13" i="7"/>
  <c r="F19" i="7"/>
  <c r="F15" i="7"/>
  <c r="F11" i="7"/>
  <c r="F14" i="7"/>
  <c r="F18" i="7"/>
  <c r="F12" i="7"/>
  <c r="F16" i="7"/>
  <c r="J19" i="7"/>
  <c r="J15" i="7"/>
  <c r="J11" i="7"/>
  <c r="J17" i="7"/>
  <c r="J13" i="7"/>
  <c r="J16" i="7"/>
  <c r="J18" i="7"/>
  <c r="J14" i="7"/>
  <c r="J12" i="7"/>
  <c r="F15" i="6"/>
  <c r="F11" i="6"/>
  <c r="F17" i="6"/>
  <c r="F13" i="6"/>
  <c r="F12" i="6"/>
  <c r="F14" i="6"/>
  <c r="F16" i="6"/>
  <c r="J17" i="6"/>
  <c r="J13" i="6"/>
  <c r="J15" i="6"/>
  <c r="J11" i="6"/>
  <c r="J14" i="6"/>
  <c r="J12" i="6"/>
  <c r="J16" i="6"/>
  <c r="F41" i="16"/>
  <c r="F49" i="10"/>
  <c r="F21" i="17"/>
  <c r="K21" i="17"/>
  <c r="J124" i="19"/>
  <c r="F124" i="19"/>
  <c r="K124" i="19"/>
  <c r="K63" i="19"/>
  <c r="F63" i="19"/>
  <c r="J63" i="19"/>
  <c r="J22" i="18"/>
  <c r="K22" i="18"/>
  <c r="F22" i="18"/>
  <c r="J42" i="18"/>
  <c r="F42" i="18"/>
  <c r="K42" i="18"/>
  <c r="F40" i="17"/>
  <c r="J40" i="17"/>
  <c r="J21" i="17"/>
  <c r="K40" i="17"/>
  <c r="F80" i="16"/>
  <c r="K80" i="16"/>
  <c r="J41" i="16"/>
  <c r="K41" i="16"/>
  <c r="F23" i="15"/>
  <c r="K23" i="15"/>
  <c r="J23" i="15"/>
  <c r="J44" i="15"/>
  <c r="J84" i="14"/>
  <c r="F84" i="14"/>
  <c r="J43" i="14"/>
  <c r="F43" i="14"/>
  <c r="K43" i="14"/>
  <c r="K86" i="13"/>
  <c r="F86" i="13"/>
  <c r="K44" i="13"/>
  <c r="F44" i="13"/>
  <c r="J44" i="13"/>
  <c r="J86" i="13"/>
  <c r="J41" i="12"/>
  <c r="F80" i="12"/>
  <c r="K80" i="12"/>
  <c r="F41" i="12"/>
  <c r="K41" i="12"/>
  <c r="J80" i="12"/>
  <c r="K44" i="11"/>
  <c r="F44" i="11"/>
  <c r="J44" i="11"/>
  <c r="J86" i="11"/>
  <c r="F86" i="11"/>
  <c r="K86" i="11"/>
  <c r="K49" i="10"/>
  <c r="J49" i="10"/>
  <c r="F96" i="10"/>
  <c r="K96" i="10"/>
  <c r="J96" i="10"/>
  <c r="F50" i="9"/>
  <c r="K50" i="9"/>
  <c r="F26" i="9"/>
  <c r="K26" i="9"/>
  <c r="J50" i="9"/>
  <c r="J26" i="9"/>
  <c r="F20" i="8"/>
  <c r="K20" i="8"/>
  <c r="J38" i="8"/>
  <c r="J20" i="8"/>
  <c r="F38" i="8"/>
  <c r="K38" i="8"/>
  <c r="J20" i="7"/>
  <c r="K20" i="7"/>
  <c r="F20" i="7"/>
  <c r="K38" i="7"/>
  <c r="K34" i="6"/>
  <c r="F18" i="6"/>
  <c r="K18" i="6"/>
  <c r="F34" i="6"/>
  <c r="J18" i="6"/>
  <c r="J34" i="6"/>
  <c r="M34" i="6" l="1"/>
  <c r="M38" i="7"/>
  <c r="M38" i="8"/>
  <c r="K39" i="8" s="1"/>
  <c r="M20" i="8"/>
  <c r="K21" i="8" s="1"/>
  <c r="M26" i="9"/>
  <c r="M49" i="10"/>
  <c r="K50" i="10" s="1"/>
  <c r="M41" i="12"/>
  <c r="M44" i="13"/>
  <c r="K45" i="13" s="1"/>
  <c r="M41" i="16"/>
  <c r="K42" i="16" s="1"/>
  <c r="M40" i="17"/>
  <c r="K41" i="17" s="1"/>
  <c r="M42" i="18"/>
  <c r="K43" i="18" s="1"/>
  <c r="M22" i="18"/>
  <c r="K23" i="18" s="1"/>
  <c r="M63" i="19"/>
  <c r="K64" i="19" s="1"/>
  <c r="M21" i="17"/>
  <c r="K22" i="17" s="1"/>
  <c r="M44" i="15"/>
  <c r="K45" i="15" s="1"/>
  <c r="M43" i="14"/>
  <c r="K44" i="14" s="1"/>
  <c r="M124" i="19"/>
  <c r="K125" i="19" s="1"/>
  <c r="M18" i="6"/>
  <c r="K19" i="6" s="1"/>
  <c r="M96" i="10"/>
  <c r="M86" i="11"/>
  <c r="M20" i="7"/>
  <c r="M50" i="9"/>
  <c r="K51" i="9" s="1"/>
  <c r="M44" i="11"/>
  <c r="K45" i="11" s="1"/>
  <c r="M80" i="12"/>
  <c r="K81" i="12" s="1"/>
  <c r="M86" i="13"/>
  <c r="K87" i="13" s="1"/>
  <c r="M23" i="15"/>
  <c r="K24" i="15" s="1"/>
  <c r="M80" i="16"/>
  <c r="K81" i="16" s="1"/>
  <c r="M84" i="14"/>
  <c r="K85" i="14" s="1"/>
  <c r="G16" i="5"/>
  <c r="L87" i="11" l="1"/>
  <c r="G87" i="11"/>
  <c r="H87" i="11"/>
  <c r="D87" i="11"/>
  <c r="C87" i="11"/>
  <c r="E87" i="11"/>
  <c r="I87" i="11"/>
  <c r="G39" i="7"/>
  <c r="L39" i="7"/>
  <c r="D39" i="7"/>
  <c r="C39" i="7"/>
  <c r="H39" i="7"/>
  <c r="E39" i="7"/>
  <c r="I39" i="7"/>
  <c r="L85" i="14"/>
  <c r="G85" i="14"/>
  <c r="C85" i="14"/>
  <c r="H85" i="14"/>
  <c r="D85" i="14"/>
  <c r="I85" i="14"/>
  <c r="E85" i="14"/>
  <c r="L24" i="15"/>
  <c r="M24" i="15" s="1"/>
  <c r="H24" i="15"/>
  <c r="C24" i="15"/>
  <c r="G24" i="15"/>
  <c r="D24" i="15"/>
  <c r="E24" i="15"/>
  <c r="I24" i="15"/>
  <c r="L81" i="12"/>
  <c r="D81" i="12"/>
  <c r="G81" i="12"/>
  <c r="C81" i="12"/>
  <c r="H81" i="12"/>
  <c r="E81" i="12"/>
  <c r="I81" i="12"/>
  <c r="K87" i="11"/>
  <c r="M87" i="11" s="1"/>
  <c r="L19" i="6"/>
  <c r="H19" i="6"/>
  <c r="C19" i="6"/>
  <c r="G19" i="6"/>
  <c r="D19" i="6"/>
  <c r="I19" i="6"/>
  <c r="E19" i="6"/>
  <c r="L44" i="14"/>
  <c r="M44" i="14" s="1"/>
  <c r="D44" i="14"/>
  <c r="H44" i="14"/>
  <c r="G44" i="14"/>
  <c r="C44" i="14"/>
  <c r="E44" i="14"/>
  <c r="I44" i="14"/>
  <c r="L22" i="17"/>
  <c r="M22" i="17" s="1"/>
  <c r="D22" i="17"/>
  <c r="C22" i="17"/>
  <c r="H22" i="17"/>
  <c r="G22" i="17"/>
  <c r="I22" i="17"/>
  <c r="E22" i="17"/>
  <c r="L23" i="18"/>
  <c r="G23" i="18"/>
  <c r="D23" i="18"/>
  <c r="H23" i="18"/>
  <c r="C23" i="18"/>
  <c r="E23" i="18"/>
  <c r="I23" i="18"/>
  <c r="L41" i="17"/>
  <c r="M41" i="17" s="1"/>
  <c r="G41" i="17"/>
  <c r="D41" i="17"/>
  <c r="H41" i="17"/>
  <c r="C41" i="17"/>
  <c r="E41" i="17"/>
  <c r="I41" i="17"/>
  <c r="L45" i="13"/>
  <c r="M45" i="13" s="1"/>
  <c r="D45" i="13"/>
  <c r="G45" i="13"/>
  <c r="C45" i="13"/>
  <c r="H45" i="13"/>
  <c r="I45" i="13"/>
  <c r="E45" i="13"/>
  <c r="K39" i="7"/>
  <c r="M85" i="14"/>
  <c r="M19" i="6"/>
  <c r="M23" i="18"/>
  <c r="L21" i="8"/>
  <c r="M21" i="8" s="1"/>
  <c r="D21" i="8"/>
  <c r="C21" i="8"/>
  <c r="H21" i="8"/>
  <c r="G21" i="8"/>
  <c r="I21" i="8"/>
  <c r="E21" i="8"/>
  <c r="L21" i="7"/>
  <c r="D21" i="7"/>
  <c r="G21" i="7"/>
  <c r="H21" i="7"/>
  <c r="C21" i="7"/>
  <c r="I21" i="7"/>
  <c r="E21" i="7"/>
  <c r="I42" i="12"/>
  <c r="L42" i="12"/>
  <c r="C42" i="12"/>
  <c r="H42" i="12"/>
  <c r="D42" i="12"/>
  <c r="G42" i="12"/>
  <c r="E42" i="12"/>
  <c r="I27" i="9"/>
  <c r="L27" i="9"/>
  <c r="D27" i="9"/>
  <c r="G27" i="9"/>
  <c r="H27" i="9"/>
  <c r="C27" i="9"/>
  <c r="E27" i="9"/>
  <c r="L35" i="6"/>
  <c r="G35" i="6"/>
  <c r="H35" i="6"/>
  <c r="C35" i="6"/>
  <c r="D35" i="6"/>
  <c r="I35" i="6"/>
  <c r="E35" i="6"/>
  <c r="M81" i="12"/>
  <c r="G51" i="9"/>
  <c r="L51" i="9"/>
  <c r="M51" i="9" s="1"/>
  <c r="D51" i="9"/>
  <c r="C51" i="9"/>
  <c r="H51" i="9"/>
  <c r="E51" i="9"/>
  <c r="I51" i="9"/>
  <c r="L50" i="10"/>
  <c r="M50" i="10" s="1"/>
  <c r="G50" i="10"/>
  <c r="D50" i="10"/>
  <c r="H50" i="10"/>
  <c r="C50" i="10"/>
  <c r="E50" i="10"/>
  <c r="I50" i="10"/>
  <c r="L97" i="10"/>
  <c r="G97" i="10"/>
  <c r="D97" i="10"/>
  <c r="C97" i="10"/>
  <c r="H97" i="10"/>
  <c r="I97" i="10"/>
  <c r="E97" i="10"/>
  <c r="L81" i="16"/>
  <c r="M81" i="16" s="1"/>
  <c r="C81" i="16"/>
  <c r="D81" i="16"/>
  <c r="G81" i="16"/>
  <c r="H81" i="16"/>
  <c r="E81" i="16"/>
  <c r="I81" i="16"/>
  <c r="L87" i="13"/>
  <c r="M87" i="13" s="1"/>
  <c r="G87" i="13"/>
  <c r="C87" i="13"/>
  <c r="H87" i="13"/>
  <c r="D87" i="13"/>
  <c r="E87" i="13"/>
  <c r="I87" i="13"/>
  <c r="L45" i="11"/>
  <c r="M45" i="11" s="1"/>
  <c r="G45" i="11"/>
  <c r="C45" i="11"/>
  <c r="H45" i="11"/>
  <c r="D45" i="11"/>
  <c r="I45" i="11"/>
  <c r="E45" i="11"/>
  <c r="K21" i="7"/>
  <c r="K97" i="10"/>
  <c r="L125" i="19"/>
  <c r="M125" i="19" s="1"/>
  <c r="H125" i="19"/>
  <c r="D125" i="19"/>
  <c r="G125" i="19"/>
  <c r="C125" i="19"/>
  <c r="E125" i="19"/>
  <c r="I125" i="19"/>
  <c r="L45" i="15"/>
  <c r="M45" i="15" s="1"/>
  <c r="G45" i="15"/>
  <c r="C45" i="15"/>
  <c r="D45" i="15"/>
  <c r="H45" i="15"/>
  <c r="E45" i="15"/>
  <c r="I45" i="15"/>
  <c r="L64" i="19"/>
  <c r="M64" i="19" s="1"/>
  <c r="D64" i="19"/>
  <c r="C64" i="19"/>
  <c r="G64" i="19"/>
  <c r="H64" i="19"/>
  <c r="I64" i="19"/>
  <c r="E64" i="19"/>
  <c r="L43" i="18"/>
  <c r="M43" i="18" s="1"/>
  <c r="C43" i="18"/>
  <c r="H43" i="18"/>
  <c r="G43" i="18"/>
  <c r="D43" i="18"/>
  <c r="E43" i="18"/>
  <c r="I43" i="18"/>
  <c r="L42" i="16"/>
  <c r="M42" i="16" s="1"/>
  <c r="G42" i="16"/>
  <c r="H42" i="16"/>
  <c r="C42" i="16"/>
  <c r="D42" i="16"/>
  <c r="I42" i="16"/>
  <c r="E42" i="16"/>
  <c r="K42" i="12"/>
  <c r="K27" i="9"/>
  <c r="L39" i="8"/>
  <c r="M39" i="8" s="1"/>
  <c r="H39" i="8"/>
  <c r="C39" i="8"/>
  <c r="G39" i="8"/>
  <c r="D39" i="8"/>
  <c r="I39" i="8"/>
  <c r="E39" i="8"/>
  <c r="K35" i="6"/>
  <c r="M35" i="6" s="1"/>
  <c r="K16" i="5"/>
  <c r="M16" i="5" s="1"/>
  <c r="M21" i="7" l="1"/>
  <c r="M27" i="9"/>
  <c r="M42" i="12"/>
  <c r="M97" i="10"/>
  <c r="M39" i="7"/>
  <c r="P28" i="4" l="1"/>
  <c r="R28" i="4"/>
  <c r="S28" i="4"/>
  <c r="D28" i="4"/>
  <c r="F28" i="4"/>
  <c r="Q28" i="4"/>
  <c r="M28" i="4"/>
  <c r="N28" i="4"/>
  <c r="G28" i="4"/>
  <c r="C28" i="4"/>
  <c r="O28" i="4"/>
  <c r="K28" i="4" l="1"/>
  <c r="C28" i="3" l="1"/>
  <c r="Q28" i="3" l="1"/>
  <c r="R28" i="3"/>
  <c r="F28" i="3"/>
  <c r="G28" i="3"/>
  <c r="D28" i="3"/>
  <c r="P28" i="3"/>
  <c r="S28" i="3"/>
  <c r="N28" i="3"/>
  <c r="M28" i="3"/>
  <c r="O28" i="3"/>
  <c r="K28" i="3" l="1"/>
</calcChain>
</file>

<file path=xl/sharedStrings.xml><?xml version="1.0" encoding="utf-8"?>
<sst xmlns="http://schemas.openxmlformats.org/spreadsheetml/2006/main" count="1927" uniqueCount="691">
  <si>
    <t>TOTAL SOLICITUDES  (no incluye ex Pasis)</t>
  </si>
  <si>
    <t>PERIODO</t>
  </si>
  <si>
    <t>TOTAL PBS Y APS</t>
  </si>
  <si>
    <t xml:space="preserve">PBSV </t>
  </si>
  <si>
    <t xml:space="preserve">PBSI </t>
  </si>
  <si>
    <t>TOTAL PBS</t>
  </si>
  <si>
    <t>APSV</t>
  </si>
  <si>
    <t xml:space="preserve">APSI </t>
  </si>
  <si>
    <t>TOTAL APS</t>
  </si>
  <si>
    <t>Total PBS + APS</t>
  </si>
  <si>
    <t xml:space="preserve">Femenino </t>
  </si>
  <si>
    <t xml:space="preserve">Masculino </t>
  </si>
  <si>
    <t xml:space="preserve">En IPS </t>
  </si>
  <si>
    <t xml:space="preserve">En AFP </t>
  </si>
  <si>
    <t xml:space="preserve">En Cías. de Seguro </t>
  </si>
  <si>
    <t xml:space="preserve">En Municipio </t>
  </si>
  <si>
    <t>Jul a Dic 2008</t>
  </si>
  <si>
    <t>Total 2009</t>
  </si>
  <si>
    <t>Total 2010</t>
  </si>
  <si>
    <t>Total 2011</t>
  </si>
  <si>
    <t>Total 2012</t>
  </si>
  <si>
    <t>Total 2013</t>
  </si>
  <si>
    <t>Total 2014</t>
  </si>
  <si>
    <t>Total 2015</t>
  </si>
  <si>
    <t>Total 2016</t>
  </si>
  <si>
    <t>Total 2017</t>
  </si>
  <si>
    <t>TOTAL</t>
  </si>
  <si>
    <t>TOTAL CONCEDIDAS  (no incluye ex Pasis)</t>
  </si>
  <si>
    <t>MES</t>
  </si>
  <si>
    <t>Total PBS+APS</t>
  </si>
  <si>
    <t>Femenino</t>
  </si>
  <si>
    <t>REGIÓN</t>
  </si>
  <si>
    <t>ARICA Y PARINACOTA</t>
  </si>
  <si>
    <t>TARAPACA</t>
  </si>
  <si>
    <t>ANTOFAGASTA</t>
  </si>
  <si>
    <t>ATACAMA</t>
  </si>
  <si>
    <t>COQUIMBO</t>
  </si>
  <si>
    <t>VALPARAISO</t>
  </si>
  <si>
    <t>L. G. B. OHIGGINS</t>
  </si>
  <si>
    <t>MAULE</t>
  </si>
  <si>
    <t>BIO-BIO</t>
  </si>
  <si>
    <t>LA ARAUCANIA</t>
  </si>
  <si>
    <t>LOS RIOS</t>
  </si>
  <si>
    <t>LOS LAGOS</t>
  </si>
  <si>
    <t>AYSÉN</t>
  </si>
  <si>
    <t>MAGALLANES Y ANTARTICA</t>
  </si>
  <si>
    <t>METROPOLITANA</t>
  </si>
  <si>
    <t>Totales</t>
  </si>
  <si>
    <t>Participación sobre el total</t>
  </si>
  <si>
    <t>TOTAL CONCEDIDAS  (no incluye ex  Pasis)</t>
  </si>
  <si>
    <t>Número de solicitudes del Sistema de Pensiones Solidarias según región, tipo de beneficio, sexo y origen de tramitación del beneficio</t>
  </si>
  <si>
    <t>Número de concesiones del Sistema de Pensiones Solidarias según región, tipo de beneficio, sexo y origen de tramitación del beneficio</t>
  </si>
  <si>
    <t>Número de solicitudes mensuales recibidas en el Sistema de Pensiones Solidarias, según tipo de beneficio, sexo y origen de tramitación del beneficio</t>
  </si>
  <si>
    <t>Distribución Regional Solicitudes del Pilar Solidario - no incluye ex Pasis</t>
  </si>
  <si>
    <t>COMUNA</t>
  </si>
  <si>
    <t>PBSV</t>
  </si>
  <si>
    <t>PBSI</t>
  </si>
  <si>
    <t>Total PBS</t>
  </si>
  <si>
    <t>% PBS</t>
  </si>
  <si>
    <t>APSI</t>
  </si>
  <si>
    <t>Total APS</t>
  </si>
  <si>
    <t>%APS</t>
  </si>
  <si>
    <t>% respecto del total de solicitudes</t>
  </si>
  <si>
    <t>Concesiones del Pilar Solidario  a nivel comunal</t>
  </si>
  <si>
    <t>% respecto del total de concesiones</t>
  </si>
  <si>
    <t>ARICA</t>
  </si>
  <si>
    <t>CAMARONES</t>
  </si>
  <si>
    <t>PUTRE</t>
  </si>
  <si>
    <t>GENERAL LAGOS</t>
  </si>
  <si>
    <t>Número de Solicitudes de Beneficios del Pilar Solidario según tipo de beneficio - XV Región de Arica y Parinacota</t>
  </si>
  <si>
    <t>ALTO HOSPICIO</t>
  </si>
  <si>
    <t>POZO ALMONTE</t>
  </si>
  <si>
    <t>CAMIÑA</t>
  </si>
  <si>
    <t>COLCHANE</t>
  </si>
  <si>
    <t>HUARA</t>
  </si>
  <si>
    <t>PICA</t>
  </si>
  <si>
    <t>Copiar extraccion TODOS desde casilla A140, luego formatear numeros con punto sindecimales</t>
  </si>
  <si>
    <t>Número de Solicitudes de Beneficios del Pilar Solidario según tipo de beneficio - I Región de Tarapacá</t>
  </si>
  <si>
    <t>Número de Solicitudes de Beneficios del Pilar Solidario según tipo de beneficio - II Región de Antofagasta</t>
  </si>
  <si>
    <t>Número de Concesiones de Beneficios del Pilar Solidario según tipo de beneficio - II Región de Antofagasta</t>
  </si>
  <si>
    <t>Número de Solicitudes de Beneficios del Pilar Solidario según tipo de beneficio - IV Región de Coquimbo</t>
  </si>
  <si>
    <t>Número de Concesiones de Beneficios del Pilar Solidario según tipo de beneficio - IV Región de Coquimbo</t>
  </si>
  <si>
    <t>Número de Solicitudes de Beneficios del Pilar Solidario según tipo de beneficio - V Región de Vaparaíso</t>
  </si>
  <si>
    <t>Número de Concesiones de Beneficios del Pilar Solidario según tipo de beneficio - V Región de Vaparaíso</t>
  </si>
  <si>
    <t>Número de Solicitudes de Beneficios del Pilar Solidario según tipo de beneficio - VI Región de L.G.B. O'Higgins</t>
  </si>
  <si>
    <t>Número de Solicitudes de Beneficios del Pilar Solidario según tipo de beneficio - VII Región del Maule</t>
  </si>
  <si>
    <t>Número de Concesiones de Beneficios del Pilar Solidario según tipo de beneficio - VII Región del Maule</t>
  </si>
  <si>
    <t>Número de Concesiones de Beneficios del Pilar Solidario según tipo de beneficio - VI Región de L.G.B. O'Higgins</t>
  </si>
  <si>
    <t>Número de Solicitudes de Beneficios del Pilar Solidario según tipo de beneficio - IX Región de la Araucanía</t>
  </si>
  <si>
    <t>Número de Concesiones de Beneficios del Pilar Solidario según tipo de beneficio - IX Región de la Araucanía</t>
  </si>
  <si>
    <t>Número de Solicitudes de Beneficios del Pilar Solidario según tipo de beneficio - XIV Región de Los Rios</t>
  </si>
  <si>
    <t>Número de Concesiones de Beneficios del Pilar Solidario según tipo de beneficio - XIV Región de Los Rios</t>
  </si>
  <si>
    <t>Número de Solicitudes de Beneficios del Pilar Solidario según tipo de beneficio - X Región de Los Lagos</t>
  </si>
  <si>
    <t>Número de Concesiones de Beneficios del Pilar Solidario según tipo de beneficio - X Región de Los Lagos</t>
  </si>
  <si>
    <t xml:space="preserve">TOTAL </t>
  </si>
  <si>
    <t>Número de Solicitudes de Beneficios del Pilar Solidario según tipo de beneficio - XI Región de Aysen</t>
  </si>
  <si>
    <t>Número de Conceciones de Beneficios del Pilar Solidario según tipo de beneficio - XI Región de Aysen</t>
  </si>
  <si>
    <t>Número de Solicitudes de Beneficios del Pilar Solidario según tipo de beneficio - XII Región de Magallanes</t>
  </si>
  <si>
    <t>Número de Concesiones de Beneficios del Pilar Solidario según tipo de beneficio - XII Región de Magallanes</t>
  </si>
  <si>
    <t>Subsecretaría de Previsión Social</t>
  </si>
  <si>
    <t>Dirección de Estudios Previsionales</t>
  </si>
  <si>
    <t>XV Arica y Parinacota</t>
  </si>
  <si>
    <t>I Tarapaca</t>
  </si>
  <si>
    <t>III Atacama</t>
  </si>
  <si>
    <t>IV Coquimbo</t>
  </si>
  <si>
    <t>V Valparaiso</t>
  </si>
  <si>
    <t>VI Libertador General Bernardo O'Higgins</t>
  </si>
  <si>
    <t>VII Maule</t>
  </si>
  <si>
    <t>VIII Bio Bio</t>
  </si>
  <si>
    <t>II Antofagasta</t>
  </si>
  <si>
    <t>IX Araucania</t>
  </si>
  <si>
    <t>XIV Los Rios</t>
  </si>
  <si>
    <t>X Los Lagos</t>
  </si>
  <si>
    <t>XI Aysen</t>
  </si>
  <si>
    <t>XII Magallanes</t>
  </si>
  <si>
    <t>XIII Metropolitana</t>
  </si>
  <si>
    <t>Número de concesiones de Beneficios del Pilar Solidario según tipo de beneficio - III Región de Atacama</t>
  </si>
  <si>
    <t>Número de Solicitudes de Beneficios del Pilar Solidario según tipo de beneficio - III Región de Atacama</t>
  </si>
  <si>
    <t>Número de Solicitudes de Beneficios del Pilar Solidario según tipo de beneficio - VIII Región del Bio Bio</t>
  </si>
  <si>
    <t>Número de Concesiones de Beneficios del Pilar Solidario según tipo de beneficio - VIII Región del Bio Bio</t>
  </si>
  <si>
    <t>Número de Solicitudes de Beneficios del Pilar Solidario según tipo de beneficio - XIII Región Metropolitana</t>
  </si>
  <si>
    <t>Número de Concesiones de Beneficios del Pilar Solidario según tipo de beneficio - XIII Región Metropolitana</t>
  </si>
  <si>
    <t>Introducción</t>
  </si>
  <si>
    <t>Nacional</t>
  </si>
  <si>
    <t>Número de Concesiones de Beneficios del Pilar Solidario según tipo de beneficio - XV Región de Arica y Parinacota</t>
  </si>
  <si>
    <t>Regional</t>
  </si>
  <si>
    <t>Número de Concesiones de Beneficios del Pilar Solidario según tipo de beneficio - I Región de Tarapacá</t>
  </si>
  <si>
    <t>Fuente: Elaboración propia sobre la base de información del IPS.</t>
  </si>
  <si>
    <t>Nota: La información estadística reportada del número de solicitudes concesionadas, en trámite, rechazadas y anuladas varía mes a mes por actualización de cifras.</t>
  </si>
  <si>
    <t>IQUIQUE</t>
  </si>
  <si>
    <t>MEJILLONES</t>
  </si>
  <si>
    <t>SIERRA GORDA</t>
  </si>
  <si>
    <t>TALTAL</t>
  </si>
  <si>
    <t>CALAMA</t>
  </si>
  <si>
    <t>OLLAGUE</t>
  </si>
  <si>
    <t>SAN PEDRO DE ATACAMA</t>
  </si>
  <si>
    <t>TOCOPILLA</t>
  </si>
  <si>
    <t>MARIA ELENA</t>
  </si>
  <si>
    <t>COPIAPO</t>
  </si>
  <si>
    <t>CALDERA</t>
  </si>
  <si>
    <t>TIERRA AMARILLA</t>
  </si>
  <si>
    <t>CHAÑARAL</t>
  </si>
  <si>
    <t>DIEGO DE ALMAGRO</t>
  </si>
  <si>
    <t>VALLENAR</t>
  </si>
  <si>
    <t>ALTO DEL CARMEN</t>
  </si>
  <si>
    <t>FREIRINA</t>
  </si>
  <si>
    <t>HUASCO</t>
  </si>
  <si>
    <t>LA SERENA</t>
  </si>
  <si>
    <t>ANDACOLLO</t>
  </si>
  <si>
    <t>LA HIGUERA</t>
  </si>
  <si>
    <t>PAIHUANO</t>
  </si>
  <si>
    <t>VICUÑA</t>
  </si>
  <si>
    <t>ILLAPEL</t>
  </si>
  <si>
    <t>CANELA</t>
  </si>
  <si>
    <t>LOS VILOS</t>
  </si>
  <si>
    <t>SALAMANCA</t>
  </si>
  <si>
    <t>OVALLE</t>
  </si>
  <si>
    <t>COMBARBALA</t>
  </si>
  <si>
    <t>MONTE PATRIA</t>
  </si>
  <si>
    <t>PUNITAQUI</t>
  </si>
  <si>
    <t>RIO HURTADO</t>
  </si>
  <si>
    <t>CONCON</t>
  </si>
  <si>
    <t>PUCHUNCAVI</t>
  </si>
  <si>
    <t>VIÑA DEL MAR</t>
  </si>
  <si>
    <t>ISLA DE PASCUA</t>
  </si>
  <si>
    <t>LOS ANDES</t>
  </si>
  <si>
    <t>RINCONADA</t>
  </si>
  <si>
    <t>SAN ESTEBAN</t>
  </si>
  <si>
    <t>PAPUDO</t>
  </si>
  <si>
    <t>LA CALERA</t>
  </si>
  <si>
    <t>HIJUELAS</t>
  </si>
  <si>
    <t>LA CRUZ</t>
  </si>
  <si>
    <t>SAN ANTONIO</t>
  </si>
  <si>
    <t>CARTAGENA</t>
  </si>
  <si>
    <t>EL QUISCO</t>
  </si>
  <si>
    <t>SAN FELIPE</t>
  </si>
  <si>
    <t>LLAY LLAY</t>
  </si>
  <si>
    <t>PUTAENDO</t>
  </si>
  <si>
    <t>JUAN FERNANDEZ</t>
  </si>
  <si>
    <t>CASABLANCA</t>
  </si>
  <si>
    <t>QUINTERO</t>
  </si>
  <si>
    <t>QUILLOTA</t>
  </si>
  <si>
    <t>LA LIGUA</t>
  </si>
  <si>
    <t>CABILDO</t>
  </si>
  <si>
    <t>NOGALES</t>
  </si>
  <si>
    <t>ZAPALLAR</t>
  </si>
  <si>
    <t>PETORCA</t>
  </si>
  <si>
    <t>ALGARROBO</t>
  </si>
  <si>
    <t>EL TABO</t>
  </si>
  <si>
    <t>SANTO DOMINGO</t>
  </si>
  <si>
    <t>CALLE LARGA</t>
  </si>
  <si>
    <t>CATEMU</t>
  </si>
  <si>
    <t>PANQUEHUE</t>
  </si>
  <si>
    <t>SANTA MARIA</t>
  </si>
  <si>
    <t>QUILPUE</t>
  </si>
  <si>
    <t>LIMACHE</t>
  </si>
  <si>
    <t>OLMUE</t>
  </si>
  <si>
    <t>VILLA ALEMANA</t>
  </si>
  <si>
    <t>RANCAGUA</t>
  </si>
  <si>
    <t>COLTAUCO</t>
  </si>
  <si>
    <t>GRANEROS</t>
  </si>
  <si>
    <t>PICHIDEGUA</t>
  </si>
  <si>
    <t>REQUINOA</t>
  </si>
  <si>
    <t>LITUECHE</t>
  </si>
  <si>
    <t>PAREDONES</t>
  </si>
  <si>
    <t>CHEPICA</t>
  </si>
  <si>
    <t>PALMILLA</t>
  </si>
  <si>
    <t>PLACILLA</t>
  </si>
  <si>
    <t>SANTA CRUZ</t>
  </si>
  <si>
    <t>CODEGUA</t>
  </si>
  <si>
    <t>LAS CABRAS</t>
  </si>
  <si>
    <t>MOSTAZAL</t>
  </si>
  <si>
    <t>PEUMO</t>
  </si>
  <si>
    <t>QUINTA TILCOCO</t>
  </si>
  <si>
    <t>RENGO</t>
  </si>
  <si>
    <t>MARCHIGUE</t>
  </si>
  <si>
    <t>NAVIDAD</t>
  </si>
  <si>
    <t>CHIMBARONGO</t>
  </si>
  <si>
    <t>COINCO</t>
  </si>
  <si>
    <t>DOÑIHUE</t>
  </si>
  <si>
    <t>MACHALI</t>
  </si>
  <si>
    <t>OLIVAR</t>
  </si>
  <si>
    <t>MALLOA</t>
  </si>
  <si>
    <t>SAN FERNANDO</t>
  </si>
  <si>
    <t>NANCAGUA</t>
  </si>
  <si>
    <t>PERALILLO</t>
  </si>
  <si>
    <t>LOLOL</t>
  </si>
  <si>
    <t>PUMANQUE</t>
  </si>
  <si>
    <t>SAN VICENTE</t>
  </si>
  <si>
    <t>PICHILEMU</t>
  </si>
  <si>
    <t>LA ESTRELLA</t>
  </si>
  <si>
    <t>CUREPTO</t>
  </si>
  <si>
    <t>PELARCO</t>
  </si>
  <si>
    <t>SAN RAFAEL</t>
  </si>
  <si>
    <t>PELLUHUE</t>
  </si>
  <si>
    <t>LICANTEN</t>
  </si>
  <si>
    <t>ROMERAL</t>
  </si>
  <si>
    <t>LONGAVI</t>
  </si>
  <si>
    <t>YERBAS BUENAS</t>
  </si>
  <si>
    <t>EMPEDRADO</t>
  </si>
  <si>
    <t>SAN CLEMENTE</t>
  </si>
  <si>
    <t>CAUQUENES</t>
  </si>
  <si>
    <t>MOLINA</t>
  </si>
  <si>
    <t>RAUCO</t>
  </si>
  <si>
    <t>TENO</t>
  </si>
  <si>
    <t>VICHUQUEN</t>
  </si>
  <si>
    <t>LINARES</t>
  </si>
  <si>
    <t>RETIRO</t>
  </si>
  <si>
    <t>VILLA ALEGRE</t>
  </si>
  <si>
    <t>TALCA</t>
  </si>
  <si>
    <t>PENCAHUE</t>
  </si>
  <si>
    <t>RIO CLARO</t>
  </si>
  <si>
    <t>CURICO</t>
  </si>
  <si>
    <t>SAGRADA FAMILIA</t>
  </si>
  <si>
    <t>HUALAÑE</t>
  </si>
  <si>
    <t>CHANCO</t>
  </si>
  <si>
    <t>CONSTITUCION</t>
  </si>
  <si>
    <t>SAN JAVIER</t>
  </si>
  <si>
    <t>COLBUN</t>
  </si>
  <si>
    <t>PARRAL</t>
  </si>
  <si>
    <t>CHIGUAYANTE</t>
  </si>
  <si>
    <t>LOTA</t>
  </si>
  <si>
    <t>HUALPEN</t>
  </si>
  <si>
    <t>LOS ANGELES</t>
  </si>
  <si>
    <t>LAJA</t>
  </si>
  <si>
    <t>SANTA BARBARA</t>
  </si>
  <si>
    <t>ALTO BIOBIO</t>
  </si>
  <si>
    <t>CHILLAN VIEJO</t>
  </si>
  <si>
    <t>PEMUCO</t>
  </si>
  <si>
    <t>RANQUIL</t>
  </si>
  <si>
    <t>SAN NICOLAS</t>
  </si>
  <si>
    <t>CORONEL</t>
  </si>
  <si>
    <t>HUALQUI</t>
  </si>
  <si>
    <t>PENCO</t>
  </si>
  <si>
    <t>SANTA JUANA</t>
  </si>
  <si>
    <t>TALCAHUANO</t>
  </si>
  <si>
    <t>LEBU</t>
  </si>
  <si>
    <t>CONTULMO</t>
  </si>
  <si>
    <t>LOS ALAMOS</t>
  </si>
  <si>
    <t>TIRUA</t>
  </si>
  <si>
    <t>ANTUCO</t>
  </si>
  <si>
    <t>CABRERO</t>
  </si>
  <si>
    <t>MULCHEN</t>
  </si>
  <si>
    <t>NEGRETE</t>
  </si>
  <si>
    <t>QUILACO</t>
  </si>
  <si>
    <t>SAN ROSENDO</t>
  </si>
  <si>
    <t>TUCAPEL</t>
  </si>
  <si>
    <t>YUMBEL</t>
  </si>
  <si>
    <t>CHILLAN</t>
  </si>
  <si>
    <t>BULNES</t>
  </si>
  <si>
    <t>COELEMU</t>
  </si>
  <si>
    <t>COIHUECO</t>
  </si>
  <si>
    <t>EL CARMEN</t>
  </si>
  <si>
    <t>NINHUE</t>
  </si>
  <si>
    <t>ÑIQUEN</t>
  </si>
  <si>
    <t>PINTO</t>
  </si>
  <si>
    <t>QUILLON</t>
  </si>
  <si>
    <t>QUIRIHUE</t>
  </si>
  <si>
    <t>SAN CARLOS</t>
  </si>
  <si>
    <t>SAN IGNACIO</t>
  </si>
  <si>
    <t>TREHUACO</t>
  </si>
  <si>
    <t>YUNGAY</t>
  </si>
  <si>
    <t>CONCEPCION</t>
  </si>
  <si>
    <t>TOME</t>
  </si>
  <si>
    <t>SAN PEDRO DE LA PAZ</t>
  </si>
  <si>
    <t>FLORIDA</t>
  </si>
  <si>
    <t>ARAUCO</t>
  </si>
  <si>
    <t>CAÑETE</t>
  </si>
  <si>
    <t>CURANILAHUE</t>
  </si>
  <si>
    <t>COBQUECURA</t>
  </si>
  <si>
    <t>PORTEZUELO</t>
  </si>
  <si>
    <t>SAN FABIAN</t>
  </si>
  <si>
    <t>NACIMIENTO</t>
  </si>
  <si>
    <t>QUILLECO</t>
  </si>
  <si>
    <t>CARAHUE</t>
  </si>
  <si>
    <t>CURARREHUE</t>
  </si>
  <si>
    <t>PITRUFQUEN</t>
  </si>
  <si>
    <t>TEODORO SCHMIDT</t>
  </si>
  <si>
    <t>VILLARRICA</t>
  </si>
  <si>
    <t>COLLIPULLI</t>
  </si>
  <si>
    <t>TRAIGUEN</t>
  </si>
  <si>
    <t>TEMUCO</t>
  </si>
  <si>
    <t>CUNCO</t>
  </si>
  <si>
    <t>FREIRE</t>
  </si>
  <si>
    <t>GALVARINO</t>
  </si>
  <si>
    <t>LAUTARO</t>
  </si>
  <si>
    <t>MELIPEUCO</t>
  </si>
  <si>
    <t>PADRE LAS CASAS</t>
  </si>
  <si>
    <t>PERQUENCO</t>
  </si>
  <si>
    <t>PUCON</t>
  </si>
  <si>
    <t>SAAVEDRA</t>
  </si>
  <si>
    <t>TOLTEN</t>
  </si>
  <si>
    <t>VILCUN</t>
  </si>
  <si>
    <t>CHOLCHOL</t>
  </si>
  <si>
    <t>ANGOL</t>
  </si>
  <si>
    <t>CURACAUTIN</t>
  </si>
  <si>
    <t>ERCILLA</t>
  </si>
  <si>
    <t>LOS SAUCES</t>
  </si>
  <si>
    <t>LUMACO</t>
  </si>
  <si>
    <t>RENAICO</t>
  </si>
  <si>
    <t>VICTORIA</t>
  </si>
  <si>
    <t>NUEVA IMPERIAL</t>
  </si>
  <si>
    <t>GORBEA</t>
  </si>
  <si>
    <t>PUREN</t>
  </si>
  <si>
    <t>LONQUIMAY</t>
  </si>
  <si>
    <t>LONCOCHE</t>
  </si>
  <si>
    <t>VALDIVIA</t>
  </si>
  <si>
    <t>CORRAL</t>
  </si>
  <si>
    <t>LANCO</t>
  </si>
  <si>
    <t>MAFIL</t>
  </si>
  <si>
    <t>SAN JOSE DE LA MARIQUINA</t>
  </si>
  <si>
    <t>PAILLACO</t>
  </si>
  <si>
    <t>PANGUIPULLI</t>
  </si>
  <si>
    <t>LA UNION</t>
  </si>
  <si>
    <t>FUTRONO</t>
  </si>
  <si>
    <t>LAGO RANCO</t>
  </si>
  <si>
    <t>RIO BUENO</t>
  </si>
  <si>
    <t>CALBUCO</t>
  </si>
  <si>
    <t>PUERTO VARAS</t>
  </si>
  <si>
    <t>QUELLON</t>
  </si>
  <si>
    <t>QUINCHAO</t>
  </si>
  <si>
    <t>PURRANQUE</t>
  </si>
  <si>
    <t>RIO NEGRO</t>
  </si>
  <si>
    <t>FUTALEUFU</t>
  </si>
  <si>
    <t>PUERTO MONTT</t>
  </si>
  <si>
    <t>COCHAMO</t>
  </si>
  <si>
    <t>MAULLIN</t>
  </si>
  <si>
    <t>ANCUD</t>
  </si>
  <si>
    <t>PUQUELDON</t>
  </si>
  <si>
    <t>QUEILEN</t>
  </si>
  <si>
    <t>PUYEHUE</t>
  </si>
  <si>
    <t>SAN JUAN DE LA COSTA</t>
  </si>
  <si>
    <t>CHAITEN</t>
  </si>
  <si>
    <t>HUALAIHUE</t>
  </si>
  <si>
    <t>OSORNO</t>
  </si>
  <si>
    <t>SAN PABLO</t>
  </si>
  <si>
    <t>PUERTO OCTAY</t>
  </si>
  <si>
    <t>FRUTILLAR</t>
  </si>
  <si>
    <t>FRESIA</t>
  </si>
  <si>
    <t>LLANQUIHUE</t>
  </si>
  <si>
    <t>LOS MUERMOS</t>
  </si>
  <si>
    <t>CASTRO</t>
  </si>
  <si>
    <t>CHONCHI</t>
  </si>
  <si>
    <t>DALCAHUE</t>
  </si>
  <si>
    <t>CURACO DE VELEZ</t>
  </si>
  <si>
    <t>QUEMCHI</t>
  </si>
  <si>
    <t>PALENA</t>
  </si>
  <si>
    <t>COYHAIQUE</t>
  </si>
  <si>
    <t>LAGO VERDE</t>
  </si>
  <si>
    <t>PUERTO AYSEN</t>
  </si>
  <si>
    <t>CISNES</t>
  </si>
  <si>
    <t>GUAITECAS</t>
  </si>
  <si>
    <t>COCHRANE</t>
  </si>
  <si>
    <t>OHIGGINS</t>
  </si>
  <si>
    <t>TORTEL</t>
  </si>
  <si>
    <t>CHILE CHICO</t>
  </si>
  <si>
    <t>RIO IBAÑEZ</t>
  </si>
  <si>
    <t>PUNTA ARENAS</t>
  </si>
  <si>
    <t>LAGUNA BLANCA</t>
  </si>
  <si>
    <t>RIO VERDE</t>
  </si>
  <si>
    <t>SAN GREGORIO</t>
  </si>
  <si>
    <t>CABO DE HORNOS</t>
  </si>
  <si>
    <t>LA ANTARTICA</t>
  </si>
  <si>
    <t>PORVENIR</t>
  </si>
  <si>
    <t>PRIMAVERA</t>
  </si>
  <si>
    <t>TIMAUKEL</t>
  </si>
  <si>
    <t>NATALES</t>
  </si>
  <si>
    <t>TORRES DEL PAINE</t>
  </si>
  <si>
    <t>SANTIAGO</t>
  </si>
  <si>
    <t>CERRILLOS</t>
  </si>
  <si>
    <t>EL BOSQUE</t>
  </si>
  <si>
    <t>HUECHURABA</t>
  </si>
  <si>
    <t>INDEPENDENCIA</t>
  </si>
  <si>
    <t>LA CISTERNA</t>
  </si>
  <si>
    <t>LA PINTANA</t>
  </si>
  <si>
    <t>LAS CONDES</t>
  </si>
  <si>
    <t>LO BARNECHEA</t>
  </si>
  <si>
    <t>LO PRADO</t>
  </si>
  <si>
    <t>MACUL</t>
  </si>
  <si>
    <t>PEDRO AGUIRRE CERDA</t>
  </si>
  <si>
    <t>PEÑALOLEN</t>
  </si>
  <si>
    <t>QUINTA NORMAL</t>
  </si>
  <si>
    <t>RENCA</t>
  </si>
  <si>
    <t>SAN JOAQUIN</t>
  </si>
  <si>
    <t>PUENTE ALTO</t>
  </si>
  <si>
    <t>SAN JOSE DE MAIPO</t>
  </si>
  <si>
    <t>LAMPA</t>
  </si>
  <si>
    <t>TIL TIL</t>
  </si>
  <si>
    <t>BUIN</t>
  </si>
  <si>
    <t>CALERA DE TANGO</t>
  </si>
  <si>
    <t>ALHUE</t>
  </si>
  <si>
    <t>CURACAVI</t>
  </si>
  <si>
    <t>SAN PEDRO</t>
  </si>
  <si>
    <t>EL MONTE</t>
  </si>
  <si>
    <t>PADRE HURTADO</t>
  </si>
  <si>
    <t>PEÑAFLOR</t>
  </si>
  <si>
    <t>QUILICURA</t>
  </si>
  <si>
    <t>CERRO NAVIA</t>
  </si>
  <si>
    <t>CONCHALI</t>
  </si>
  <si>
    <t>RECOLETA</t>
  </si>
  <si>
    <t>COLINA</t>
  </si>
  <si>
    <t>SAN MIGUEL</t>
  </si>
  <si>
    <t>SAN RAMON</t>
  </si>
  <si>
    <t>LA GRANJA</t>
  </si>
  <si>
    <t>LO ESPEJO</t>
  </si>
  <si>
    <t>PIRQUE</t>
  </si>
  <si>
    <t>PAINE</t>
  </si>
  <si>
    <t>SAN BERNARDO</t>
  </si>
  <si>
    <t>ESTACION CENTRAL</t>
  </si>
  <si>
    <t>PUDAHUEL</t>
  </si>
  <si>
    <t>MAIPU</t>
  </si>
  <si>
    <t>TALAGANTE</t>
  </si>
  <si>
    <t>ISLA DE MAIPO</t>
  </si>
  <si>
    <t>MELIPILLA</t>
  </si>
  <si>
    <t>MARIA PINTO</t>
  </si>
  <si>
    <t>PROVIDENCIA</t>
  </si>
  <si>
    <t>VITACURA</t>
  </si>
  <si>
    <t>ÑUÑOA</t>
  </si>
  <si>
    <t>LA REINA</t>
  </si>
  <si>
    <t>LA FLORIDA</t>
  </si>
  <si>
    <t>Informe Estadístico Mensual del Pilar Solidario</t>
  </si>
  <si>
    <t>Mes</t>
  </si>
  <si>
    <t>Número de concesiones de Bono por Hijo, según tipo de pago y mes</t>
  </si>
  <si>
    <t>NÚMERO DE CONCESIONES DE BONO POR HIJO REALIZADAS CADA MES</t>
  </si>
  <si>
    <t>Pago Mensual Con PBS</t>
  </si>
  <si>
    <t>Pago Mensual Con APS</t>
  </si>
  <si>
    <t xml:space="preserve">Pago Único  </t>
  </si>
  <si>
    <t>Nº Beneficiarias</t>
  </si>
  <si>
    <t>Nº de Hijos</t>
  </si>
  <si>
    <t>Nº de Hijos (causantes)</t>
  </si>
  <si>
    <t>Ago-dic 2009</t>
  </si>
  <si>
    <t>Fuente: IPS</t>
  </si>
  <si>
    <t>Nota: La información corresponde al total de concesiones (beneficiarias) del Bono por Hijo de cada mes.</t>
  </si>
  <si>
    <t>El pago único corresponde a las pensionadas de las AFP y Compañías de Seguros.</t>
  </si>
  <si>
    <t>Número de solicitudes y concesiones de Bono por Hijo, según mes</t>
  </si>
  <si>
    <t>Solicitudes y Concesiones de Bono por Hijo, por mes</t>
  </si>
  <si>
    <t>Número de Solicitudes Concedidas</t>
  </si>
  <si>
    <t>Número de Solicitudes Rechazadas</t>
  </si>
  <si>
    <t>Total Solicitudes</t>
  </si>
  <si>
    <t>S/I</t>
  </si>
  <si>
    <t>Total  2015</t>
  </si>
  <si>
    <t>Nota: Esta estadística reporta el dato del último mes disponible, no se actualizan los meses anteriores.</t>
  </si>
  <si>
    <t>S/I: Sin información</t>
  </si>
  <si>
    <t>Número de concesiones de Bono por Hijo según región y origen de la solicitud</t>
  </si>
  <si>
    <t>Región</t>
  </si>
  <si>
    <t>Total</t>
  </si>
  <si>
    <t>PBS</t>
  </si>
  <si>
    <t>APS</t>
  </si>
  <si>
    <t>Arica y Parinacota</t>
  </si>
  <si>
    <t>Nº Beneficiarios</t>
  </si>
  <si>
    <t>XV</t>
  </si>
  <si>
    <t>Nº de Causantes (hijos)</t>
  </si>
  <si>
    <t>Tarapacá</t>
  </si>
  <si>
    <t>I</t>
  </si>
  <si>
    <t>Antofagasta</t>
  </si>
  <si>
    <t>II</t>
  </si>
  <si>
    <t>Atacama</t>
  </si>
  <si>
    <t>III</t>
  </si>
  <si>
    <t>Coquimbo</t>
  </si>
  <si>
    <t>IV</t>
  </si>
  <si>
    <t>Valparaíso</t>
  </si>
  <si>
    <t>V</t>
  </si>
  <si>
    <t>B.O'Higgins</t>
  </si>
  <si>
    <t>VI</t>
  </si>
  <si>
    <t>Maule</t>
  </si>
  <si>
    <t>VII</t>
  </si>
  <si>
    <t>Bío Bío</t>
  </si>
  <si>
    <t>VIII</t>
  </si>
  <si>
    <t>Araucanía</t>
  </si>
  <si>
    <t>IX</t>
  </si>
  <si>
    <t>Los Ríos</t>
  </si>
  <si>
    <t>XIV</t>
  </si>
  <si>
    <t>Los Lagos</t>
  </si>
  <si>
    <t>X</t>
  </si>
  <si>
    <t>Aysén</t>
  </si>
  <si>
    <t>XI</t>
  </si>
  <si>
    <t>Magallanes</t>
  </si>
  <si>
    <t>XII</t>
  </si>
  <si>
    <t>Metropolitana</t>
  </si>
  <si>
    <t>XIII</t>
  </si>
  <si>
    <t>Índice</t>
  </si>
  <si>
    <t>Número de solicitudes del Subsidio a la Contratación por parte del empleador, según sexo y mes</t>
  </si>
  <si>
    <t xml:space="preserve">MES </t>
  </si>
  <si>
    <t>TOTAL SOLICITUDES CADA MES 
(Subsidio a la Contratación)</t>
  </si>
  <si>
    <t>Total Trabajadores</t>
  </si>
  <si>
    <t xml:space="preserve">Total </t>
  </si>
  <si>
    <t>Mujeres</t>
  </si>
  <si>
    <t>Hombres</t>
  </si>
  <si>
    <t>Oct. a Dic. 2008</t>
  </si>
  <si>
    <t xml:space="preserve">Nota: El Subsidio a la Contratación comenzó a pagarse en marzo de 2009
Esta estadística reporta el dato del último mes disponible, no se actualizan los meses anteriores. </t>
  </si>
  <si>
    <t>Número de solicitudes de subsidio a la contratación, según estado de la solicitud y mes</t>
  </si>
  <si>
    <t>ESTADO DE LAS SOLICITUDES
 (Subsidio a la  Contratación)</t>
  </si>
  <si>
    <t>CONCEDIDAS</t>
  </si>
  <si>
    <t>RECHAZADAS</t>
  </si>
  <si>
    <t>EN TRÁMITE</t>
  </si>
  <si>
    <t>Ene. a Dic. 2012</t>
  </si>
  <si>
    <t>Ene. a Dic. 2013</t>
  </si>
  <si>
    <t>Ene. a Dic. 2014</t>
  </si>
  <si>
    <t>Total a Dic-15</t>
  </si>
  <si>
    <t>Total a Dic-16</t>
  </si>
  <si>
    <t>Total a Dic-17</t>
  </si>
  <si>
    <t>Número de solicitudes del Subsidio a la cotización según sexo y mes</t>
  </si>
  <si>
    <t>TOTAL SOLICITUDES CADA MES 
(Subsidio a la Cotización)</t>
  </si>
  <si>
    <t>Jul. a Dic. 2011</t>
  </si>
  <si>
    <t>Nota: A partir del 1 de julio de 2011 comenzó a pagarse el Subsidio a la Cotización.
Esta estadística reporta el dato del último mes disponible, no se actualizan los meses anteriores.</t>
  </si>
  <si>
    <t>Número mensual de solicitudes del subsidio a la cotización, según estado de las solicitudes, sexo y mes</t>
  </si>
  <si>
    <t>ESTADO DE LAS SOLICITUDES 
(Subsidio a la Cotización)</t>
  </si>
  <si>
    <t>Número de subsidios pagados según tipo de subsidio</t>
  </si>
  <si>
    <t>Subsidio a la Contratación</t>
  </si>
  <si>
    <t>Subsidio a la Cotización</t>
  </si>
  <si>
    <t xml:space="preserve">Número de subsidios pagados </t>
  </si>
  <si>
    <t>Número de empleadores que recibieron pago en el mes</t>
  </si>
  <si>
    <t xml:space="preserve">Número de trabajadores que recibieron pago en el mes  </t>
  </si>
  <si>
    <t xml:space="preserve">Hombre </t>
  </si>
  <si>
    <t>Mujer</t>
  </si>
  <si>
    <t>-</t>
  </si>
  <si>
    <t>jun-16*</t>
  </si>
  <si>
    <t>jun-17**</t>
  </si>
  <si>
    <t xml:space="preserve">A partir del 1 de julio de 2011 comenzó a solicitarse el subsidio a la Cotización. </t>
  </si>
  <si>
    <t xml:space="preserve">El número de subsidios pagados podría ser mayor que el número de trabajadores que originan el beneficio por cuanto algunos de ellos podrían tener más de un empleo con subsidio. Además incluye pagos retroactivos. </t>
  </si>
  <si>
    <t>S/I: Sin Información.</t>
  </si>
  <si>
    <t>A contar de esa fecha, es el propio Fondo de Salud, quien efectúa a través de Previred la recaudación de las cotizaciones de salud. Por este motivo, IPS no cuenta con la información del pago de salud efectuado a través de Previred, sólo dispone de la información de la recaudación manual y de otros portales de recaudación. En estos momentos se encuentra en tramitación un convenio de transferencia de datos con Fonasa que permita a IPS volver a operar con normalidad distintos procesos  como  el STJ.</t>
  </si>
  <si>
    <t xml:space="preserve">** En el mes de Junio 2017, el IPS cursó pagos retroactivos de Subsidios a la Contratación y Cotización.  Esto fue parte del  proceso de regularización de pagos que no se habían cursado por falta de información para otorgan el beneficio. </t>
  </si>
  <si>
    <t>Estadísticas del Sistema de Pensiones Solidarias</t>
  </si>
  <si>
    <t>Estadísticas del Subsidio Previsional a los Trabajadores Jóvenes (STJ)</t>
  </si>
  <si>
    <t>Estadísticas del Bono por Hijo (BxH)</t>
  </si>
  <si>
    <t>Estadísticas Bono por Hijo (BxH)</t>
  </si>
  <si>
    <t>Estadísticas Subsidio Previsional a los Trabajadores Jóvenes (STJ)</t>
  </si>
  <si>
    <t>Se entrega información de los subsidios a la contratación y a la cotización.</t>
  </si>
  <si>
    <t>Sistema de Pensiones Solidarias</t>
  </si>
  <si>
    <t>Volver Sistema de Pensiones Solidadias</t>
  </si>
  <si>
    <t>Volver a Bono por Hijo</t>
  </si>
  <si>
    <t>Volver Sistema de Pensiones Solidarias</t>
  </si>
  <si>
    <t>Volver a Subsidio Previsional a los Trabajadores Jóvenes</t>
  </si>
  <si>
    <t>Volver a Índice</t>
  </si>
  <si>
    <t>Subsecretaría de Previsión Social
Dirección de Estudios Previsionales</t>
  </si>
  <si>
    <t>Número de beneficios concedidos mensuales en el Sistema de Pensiones Solidarias, según tipo de beneficio, sexo y origen de tramitación del beneficio</t>
  </si>
  <si>
    <t>Número de Solicitudes de Beneficios del Pilar Solidario según tipo de beneficio - XVI Región de Ñuble</t>
  </si>
  <si>
    <t>Número de Concesiones de Beneficios del Pilar Solidario según tipo de beneficio - XVI Región de Ñuble</t>
  </si>
  <si>
    <t>Cuota Única</t>
  </si>
  <si>
    <t>Ñuble</t>
  </si>
  <si>
    <t>XVI</t>
  </si>
  <si>
    <t>ÑUBLE</t>
  </si>
  <si>
    <t>A dic-18</t>
  </si>
  <si>
    <t>Diciembre de 2018</t>
  </si>
  <si>
    <t>Total 2018</t>
  </si>
  <si>
    <t>Total a Dic-18</t>
  </si>
  <si>
    <t>IPS</t>
  </si>
  <si>
    <t>AFP y Cías. de Seguros</t>
  </si>
  <si>
    <t>Total 2019</t>
  </si>
  <si>
    <t>Total a Dic-19</t>
  </si>
  <si>
    <t>Nbis</t>
  </si>
  <si>
    <t>Total PBS + APS + Nbis</t>
  </si>
  <si>
    <t>C. Web</t>
  </si>
  <si>
    <t>Total PBS+APS+Nbis</t>
  </si>
  <si>
    <t>% de Concesiones</t>
  </si>
  <si>
    <t>* Con fecha marzo 2016 Fonasa puso término al convenio de recaudación que mantenía con IPS.</t>
  </si>
  <si>
    <t>mar-20***</t>
  </si>
  <si>
    <t>XVI Ñuble</t>
  </si>
  <si>
    <t>abr-20***</t>
  </si>
  <si>
    <t>***El número de trabajadores que recibieron el pago el mes de marzo 2020 se explica por el atraso en el envio de la información del pago de cotizaciones electrónicas de FONASA de las remuneraciones del mes de enero, lo que repercutió en una disminución en el número y monto de subsidios pagados en marzo 2020. Dicha situacion se regularizó en los pagos del mes de abril 2020.</t>
  </si>
  <si>
    <t>**** El menor número de subsidios pagados se explica por la disminución en el número de trámites presenciales debido a la cuarentena que existió en varias ciudades del país.</t>
  </si>
  <si>
    <t>jul-20****</t>
  </si>
  <si>
    <t>nov-20*</t>
  </si>
  <si>
    <t>dic-20*</t>
  </si>
  <si>
    <t>Nota: Esta estadística reporta el dato del último mes disponible, no se actualizan los meses anteriores.
*Debido a la Pandemia por Covid-19 el número de solicitudes ha disminuido el número de solicitudes, así como también por el deterioro en la situación económica ha aumentado el número de empleadores con deuda previsional, por lo que hay más pagos suspendidos y rechazados.</t>
  </si>
  <si>
    <t>Total a Dic-20</t>
  </si>
  <si>
    <t>A abr21</t>
  </si>
  <si>
    <t>Total a Dic-21</t>
  </si>
  <si>
    <t>Notas: La información estadística reportada del número de solicitudes concesionadas, en trámite, rechazadas y anuladas varía mes a mes por actualización de cifras.</t>
  </si>
  <si>
    <t>*Los números de beneficios según sexo y de origen de tramitación del beneficio fueron corregidos para ajustarse al número de solicitudes y concesiones de PBS, APS y Nbis.</t>
  </si>
  <si>
    <t>SEXO*</t>
  </si>
  <si>
    <t>ORIGEN DE TRAMITACIÓN DEL BENEFICIO*</t>
  </si>
  <si>
    <t>El presente archivo contiene los principales cuadros del Informe Estadístico Mensual del Pilar Solidario del mes de Febrero de 2022. 
Correspondiente a:</t>
  </si>
  <si>
    <t>Este archivo contiene información al 4 de abril de 2022.</t>
  </si>
  <si>
    <t>Solicitudes recibidas en el Sistema de Pensiones Solidarias, según mes, desde julio 2008 a febrero 2022</t>
  </si>
  <si>
    <t>Concesiones en el Sistema de Pensiones Solidarias, por mes, desde julio 2008 a febrero 2022</t>
  </si>
  <si>
    <t>Solicitudes recibidas en el Sistema de Pensiones Solidarias acumuladas desde julio 2008 a febrero 2022, según región</t>
  </si>
  <si>
    <t>Concesiones en el Sistema de Pensiones Solidarias acumuladas desde julio 2008 a febrero 2022, según región</t>
  </si>
  <si>
    <t>Solicitudes y Concesiones en el Sistema de Pensiones Solidarias acumulado a febrero 2022 por región y comuna:</t>
  </si>
  <si>
    <t>El presente archivo contiene los principales cuadros sobre el Sistema de Pensiones Solidarias del Informe Estadístico Mensual del Pilar Solidario del mes febrero de 2022. 
Los cuadros entregan información de los beneficios solicitados y concedidos mensualmente a nivel nacional, desde julio de 2008 a febrero de 2022, asi como también la información de las solicitudes y concesiones a nivel regional y comunal acumulado a febrero de 2022.</t>
  </si>
  <si>
    <t>Julio de 2008 a febrero de 2022</t>
  </si>
  <si>
    <t>A continuación se entregan los principales cuadros sobre Bono por Hijo que contiene el Informe Estadístico Mensual del Pilar Solidario del mes de febrero 2022, incluyendo información de Solicitudes, Concesiones y Rechazos de Bono por hijo a nivel nacional, desde su implementación a la fecha, y las concesiones a nivel regional.</t>
  </si>
  <si>
    <t>Concesiones de Bono por Hijo a nivel nacional, por mes, desde Agosto 2009 a febrero 2022</t>
  </si>
  <si>
    <t>Solicitudes, Rechazos y concesiones a nivel nacional, por mes, desde Agosto 2009 a febrero 2022</t>
  </si>
  <si>
    <t>Concesiones de Bono por Hijo a nivel regional en el mes de febrero 2022</t>
  </si>
  <si>
    <t>Agosto 2009 a febrero 2022</t>
  </si>
  <si>
    <t>A feb-22</t>
  </si>
  <si>
    <t>A continuación se entregan los principales cuadros sobre el Subsidio Previsional a los Trabajadores Jóvenes del Informe Estadístico Mensual del Pilar Solidario a febrero 2022</t>
  </si>
  <si>
    <t>Solicitudes del Subsidio a la Contratación por parte del empleador, por mes, desde octubre 2008 a febrero 2022</t>
  </si>
  <si>
    <t>Solicitudes de subsidio a la contratación, según estado de la solicitud, por mes, desde enero 2012 a febrero 2022</t>
  </si>
  <si>
    <t>Solicitudes del Subsidio a la cotización según sexo, por mes, julio 2011 a febrero 2022</t>
  </si>
  <si>
    <t>Solicitudes del subsidio a la cotización, según estado de las solicitudes, sexo, por mes, desde julio 2011 a febrero 2022</t>
  </si>
  <si>
    <t>Subsidios pagados según tipo de subsidio, por mes, desde abril 2009 a febrero 2022</t>
  </si>
  <si>
    <t>Marzo 2009 a febrero 2022</t>
  </si>
  <si>
    <t>Julio 2011 a febrero 2022</t>
  </si>
  <si>
    <t>Enero 2012 a febrero 2022</t>
  </si>
  <si>
    <t>Octubre de 2008 a febrero 2022</t>
  </si>
  <si>
    <t>A feb-2022</t>
  </si>
  <si>
    <t>Total a feb-22</t>
  </si>
  <si>
    <t>Enero'19</t>
  </si>
  <si>
    <t>Febrero '19</t>
  </si>
  <si>
    <t>Marzo '19</t>
  </si>
  <si>
    <t>Abril '19</t>
  </si>
  <si>
    <t>Mayo '19</t>
  </si>
  <si>
    <t>Junio '19</t>
  </si>
  <si>
    <t>Julio '19</t>
  </si>
  <si>
    <t>Agosto '19</t>
  </si>
  <si>
    <t>Septiembre '19</t>
  </si>
  <si>
    <t>Octubre '19</t>
  </si>
  <si>
    <t>Noviembre '19</t>
  </si>
  <si>
    <t>Diciembre '19</t>
  </si>
  <si>
    <t>Enero'20</t>
  </si>
  <si>
    <t>Febrero'20</t>
  </si>
  <si>
    <t>Marzo'20</t>
  </si>
  <si>
    <t>Abril'20</t>
  </si>
  <si>
    <t>Mayo'20</t>
  </si>
  <si>
    <t>Junio '20</t>
  </si>
  <si>
    <t>Julio '20</t>
  </si>
  <si>
    <t>Agosto '20</t>
  </si>
  <si>
    <t>Septiembre '20</t>
  </si>
  <si>
    <t>Octubre '20</t>
  </si>
  <si>
    <t>Noviembre '20</t>
  </si>
  <si>
    <t>Diciembre '20</t>
  </si>
  <si>
    <t>Total 2020</t>
  </si>
  <si>
    <t>Enero'21</t>
  </si>
  <si>
    <t>Febrero'21</t>
  </si>
  <si>
    <t>Marzo'21</t>
  </si>
  <si>
    <t>Abril'21</t>
  </si>
  <si>
    <t>Mayo'21</t>
  </si>
  <si>
    <t>Junio '21</t>
  </si>
  <si>
    <t>Julio '21</t>
  </si>
  <si>
    <t>Agosto '21</t>
  </si>
  <si>
    <t>Septiembre '21</t>
  </si>
  <si>
    <t>Octubre '21</t>
  </si>
  <si>
    <t>Noviembre '21</t>
  </si>
  <si>
    <t>Diciembre '21</t>
  </si>
  <si>
    <t>Total 2021</t>
  </si>
  <si>
    <t>Enero'22</t>
  </si>
  <si>
    <t>Febrero'22</t>
  </si>
  <si>
    <t>a Feb-22</t>
  </si>
  <si>
    <t>Enero' 19</t>
  </si>
  <si>
    <t>Enero' 20</t>
  </si>
  <si>
    <t>Febrero '20</t>
  </si>
  <si>
    <t>Enero' 21</t>
  </si>
  <si>
    <t>Febrero '21</t>
  </si>
  <si>
    <t>Enero' 22</t>
  </si>
  <si>
    <t>Febrero '22</t>
  </si>
  <si>
    <t>Febrero 2022</t>
  </si>
  <si>
    <t xml:space="preserve">A partir de febrero de 2022 el Sistema de Pensiones Solidarias sólo entrega beneficios de invalidez. </t>
  </si>
  <si>
    <t>El número de beneficios concesionados no coincide con el número de beneficios pagados por las siguientes razones:
•El total acumulado de concesiones de la Reforma Previsional incluye personas fallecidas:
El número de personas fallecidas que recibían PBS y APS durante el año 2021 correspondió a: 73.607
El número de personas fallecidas desde julio de 2008 a diciembre 2020 correspondió a: 574.175
•Existen personas a quienes se les ha extinguido o suspendido el beneficio.
•El mes de concedida la pensión no necesariamente coincide con el primer mes de pago.
Nbis: Beneficio que se incorpora con la Ley N°21.190 para los pensionados por Retiro Programado con Pensión Base mayor a la PMAS, y que cumplen con los requisitos exigidos por ley que acceden a un complemento que aseguro que, ante la baja de los pagos del retiro programado, la pensión final no descienda del valor de una Pensión Básica Solidaria.
A partir de febrero de 2022 el Sistema de Pensiones Solidarias sólo entrega beneficios de invalidez. 
*Los números de beneficios según sexo y de origen de tramitación del beneficio fueron corregidos para ajustarse al número de solicitudes y concesiones de PBS, APS y Nbis.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</si>
</sst>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64" formatCode="_-* #,##0_-;\-* #,##0_-;_-* &quot;-&quot;_-;_-@_-"/>
    <numFmt numFmtId="165" formatCode="_-* #,##0.00_-;\-* #,##0.00_-;_-* &quot;-&quot;??_-;_-@_-"/>
    <numFmt numFmtId="166" formatCode="_-* #,##0.00\ _€_-;\-* #,##0.00\ _€_-;_-* &quot;-&quot;??\ _€_-;_-@_-"/>
    <numFmt numFmtId="167" formatCode="_-* #,##0_-;\-* #,##0_-;_-* &quot;-&quot;??_-;_-@_-"/>
    <numFmt numFmtId="168" formatCode="0.0%"/>
    <numFmt numFmtId="169" formatCode="0.0"/>
    <numFmt numFmtId="170" formatCode="_-&quot;$&quot;\ * #,##0.00_-;\-&quot;$&quot;\ * #,##0.00_-;_-&quot;$&quot;\ * &quot;-&quot;??_-;_-@_-"/>
    <numFmt numFmtId="171" formatCode="_-[$€-2]\ * #,##0.00_-;\-[$€-2]\ * #,##0.00_-;_-[$€-2]\ * &quot;-&quot;??_-"/>
  </numFmts>
  <fonts count="74" x14ac:knownFonts="1">
    <font>
      <sz val="11"/>
      <color theme="1"/>
      <name val="Calibri"/>
      <family val="2"/>
      <scheme val="minor"/>
    </font>
    <font>
      <sz val="11"/>
      <color theme="1"/>
      <name val="Calibri"/>
      <family val="2"/>
      <scheme val="minor"/>
    </font>
    <font>
      <sz val="11"/>
      <color theme="0"/>
      <name val="Calibri"/>
      <family val="2"/>
      <scheme val="minor"/>
    </font>
    <font>
      <b/>
      <sz val="9"/>
      <color theme="0"/>
      <name val="Calibri"/>
      <family val="2"/>
      <scheme val="minor"/>
    </font>
    <font>
      <sz val="9"/>
      <color theme="0"/>
      <name val="Calibri"/>
      <family val="2"/>
      <scheme val="minor"/>
    </font>
    <font>
      <b/>
      <sz val="9"/>
      <name val="Calibri"/>
      <family val="2"/>
      <scheme val="minor"/>
    </font>
    <font>
      <sz val="9"/>
      <name val="Calibri"/>
      <family val="2"/>
      <scheme val="minor"/>
    </font>
    <font>
      <b/>
      <sz val="9"/>
      <color theme="1"/>
      <name val="Calibri"/>
      <family val="2"/>
      <scheme val="minor"/>
    </font>
    <font>
      <sz val="9"/>
      <color theme="1"/>
      <name val="Calibri"/>
      <family val="2"/>
      <scheme val="minor"/>
    </font>
    <font>
      <sz val="10"/>
      <name val="Arial"/>
      <family val="2"/>
    </font>
    <font>
      <u/>
      <sz val="11"/>
      <color theme="10"/>
      <name val="Calibri"/>
      <family val="2"/>
    </font>
    <font>
      <sz val="9"/>
      <color indexed="8"/>
      <name val="Calibri"/>
      <family val="2"/>
      <scheme val="minor"/>
    </font>
    <font>
      <b/>
      <sz val="9"/>
      <color indexed="8"/>
      <name val="Calibri"/>
      <family val="2"/>
      <scheme val="minor"/>
    </font>
    <font>
      <u/>
      <sz val="9"/>
      <color theme="10"/>
      <name val="Calibri"/>
      <family val="2"/>
      <scheme val="minor"/>
    </font>
    <font>
      <b/>
      <u/>
      <sz val="9"/>
      <color indexed="8"/>
      <name val="Calibri"/>
      <family val="2"/>
      <scheme val="minor"/>
    </font>
    <font>
      <b/>
      <sz val="10"/>
      <color theme="1"/>
      <name val="Calibri"/>
      <family val="2"/>
      <scheme val="minor"/>
    </font>
    <font>
      <b/>
      <sz val="9"/>
      <color rgb="FFFFFFFF"/>
      <name val="Calibri"/>
      <family val="2"/>
      <scheme val="minor"/>
    </font>
    <font>
      <b/>
      <sz val="9"/>
      <color rgb="FF000000"/>
      <name val="Calibri"/>
      <family val="2"/>
      <scheme val="minor"/>
    </font>
    <font>
      <sz val="9"/>
      <color rgb="FF000000"/>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u/>
      <sz val="10"/>
      <color theme="10"/>
      <name val="Calibri"/>
      <family val="2"/>
    </font>
    <font>
      <b/>
      <sz val="10"/>
      <color indexed="8"/>
      <name val="Calibri"/>
      <family val="2"/>
      <scheme val="minor"/>
    </font>
    <font>
      <b/>
      <u/>
      <sz val="9"/>
      <color theme="10"/>
      <name val="Calibri"/>
      <family val="2"/>
    </font>
    <font>
      <b/>
      <u/>
      <sz val="10"/>
      <color theme="10"/>
      <name val="Calibri"/>
      <family val="2"/>
    </font>
    <font>
      <b/>
      <u/>
      <sz val="9"/>
      <color indexed="30"/>
      <name val="Calibri"/>
      <family val="2"/>
    </font>
    <font>
      <b/>
      <u/>
      <sz val="10"/>
      <color theme="10"/>
      <name val="Calibri"/>
      <family val="2"/>
      <scheme val="minor"/>
    </font>
    <font>
      <sz val="9"/>
      <color rgb="FF000000"/>
      <name val="Calibri"/>
      <family val="2"/>
    </font>
    <font>
      <sz val="8"/>
      <name val="Arial"/>
      <family val="2"/>
    </font>
    <font>
      <b/>
      <sz val="9"/>
      <color rgb="FF000000"/>
      <name val="Calibri"/>
      <family val="2"/>
    </font>
    <font>
      <sz val="8"/>
      <color rgb="FF000000"/>
      <name val="Calibri"/>
      <family val="2"/>
    </font>
    <font>
      <sz val="10"/>
      <name val="Arial"/>
      <family val="2"/>
    </font>
    <font>
      <b/>
      <sz val="8"/>
      <color rgb="FF000000"/>
      <name val="Calibri"/>
      <family val="2"/>
    </font>
    <font>
      <b/>
      <sz val="8"/>
      <color rgb="FFFFFFFF"/>
      <name val="Calibri"/>
      <family val="2"/>
    </font>
    <font>
      <b/>
      <sz val="9"/>
      <color rgb="FFFFFFFF"/>
      <name val="Calibri"/>
      <family val="2"/>
    </font>
    <font>
      <sz val="9"/>
      <color rgb="FFFFFFFF"/>
      <name val="Calibri"/>
      <family val="2"/>
    </font>
    <font>
      <b/>
      <sz val="9"/>
      <name val="Calibri"/>
      <family val="2"/>
    </font>
    <font>
      <sz val="9"/>
      <name val="Calibri"/>
      <family val="2"/>
    </font>
    <font>
      <b/>
      <sz val="10"/>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rgb="FF9C6500"/>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name val="Comic Sans MS"/>
      <family val="4"/>
    </font>
    <font>
      <sz val="10"/>
      <name val="Verdan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b/>
      <sz val="18"/>
      <color theme="3"/>
      <name val="Calibri Light"/>
      <family val="2"/>
      <scheme val="major"/>
    </font>
    <font>
      <sz val="8"/>
      <name val="Calibri"/>
      <family val="2"/>
      <scheme val="minor"/>
    </font>
  </fonts>
  <fills count="46">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C0504D"/>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
      <patternFill patternType="solid">
        <fgColor rgb="FFBFBFB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bgColor indexed="64"/>
      </patternFill>
    </fill>
    <fill>
      <patternFill patternType="solid">
        <fgColor rgb="FFF68A8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7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43">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9" fillId="0" borderId="0"/>
    <xf numFmtId="165" fontId="9" fillId="0" borderId="0" applyFont="0" applyFill="0" applyBorder="0" applyAlignment="0" applyProtection="0"/>
    <xf numFmtId="0" fontId="10" fillId="0" borderId="0" applyNumberFormat="0" applyFill="0" applyBorder="0" applyAlignment="0" applyProtection="0">
      <alignment vertical="top"/>
      <protection locked="0"/>
    </xf>
    <xf numFmtId="9" fontId="9" fillId="0" borderId="0" applyFont="0" applyFill="0" applyBorder="0" applyAlignment="0" applyProtection="0"/>
    <xf numFmtId="0" fontId="19" fillId="0" borderId="0" applyNumberFormat="0" applyFill="0" applyBorder="0" applyAlignment="0" applyProtection="0"/>
    <xf numFmtId="0" fontId="9" fillId="0" borderId="0"/>
    <xf numFmtId="0" fontId="9" fillId="0" borderId="0"/>
    <xf numFmtId="0" fontId="33" fillId="0" borderId="0"/>
    <xf numFmtId="0" fontId="1" fillId="0" borderId="0"/>
    <xf numFmtId="0" fontId="9" fillId="0" borderId="0"/>
    <xf numFmtId="0" fontId="1" fillId="0" borderId="0"/>
    <xf numFmtId="0" fontId="1" fillId="0" borderId="0"/>
    <xf numFmtId="0" fontId="42" fillId="0" borderId="42" applyNumberFormat="0" applyFill="0" applyAlignment="0" applyProtection="0"/>
    <xf numFmtId="0" fontId="43" fillId="0" borderId="43" applyNumberFormat="0" applyFill="0" applyAlignment="0" applyProtection="0"/>
    <xf numFmtId="0" fontId="43" fillId="0" borderId="0" applyNumberFormat="0" applyFill="0" applyBorder="0" applyAlignment="0" applyProtection="0"/>
    <xf numFmtId="0" fontId="45" fillId="16" borderId="0" applyNumberFormat="0" applyBorder="0" applyAlignment="0" applyProtection="0"/>
    <xf numFmtId="0" fontId="46" fillId="18" borderId="44" applyNumberFormat="0" applyAlignment="0" applyProtection="0"/>
    <xf numFmtId="0" fontId="47" fillId="19" borderId="45" applyNumberFormat="0" applyAlignment="0" applyProtection="0"/>
    <xf numFmtId="0" fontId="48" fillId="19" borderId="44" applyNumberFormat="0" applyAlignment="0" applyProtection="0"/>
    <xf numFmtId="0" fontId="49" fillId="0" borderId="46" applyNumberFormat="0" applyFill="0" applyAlignment="0" applyProtection="0"/>
    <xf numFmtId="0" fontId="50" fillId="20" borderId="47"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20" fillId="0" borderId="49" applyNumberFormat="0" applyFill="0" applyAlignment="0" applyProtection="0"/>
    <xf numFmtId="0" fontId="1" fillId="22" borderId="0" applyNumberFormat="0" applyBorder="0" applyAlignment="0" applyProtection="0"/>
    <xf numFmtId="0" fontId="1" fillId="23"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9" fontId="9" fillId="0" borderId="0" applyFont="0" applyFill="0" applyBorder="0" applyAlignment="0" applyProtection="0"/>
    <xf numFmtId="0" fontId="1" fillId="0" borderId="0"/>
    <xf numFmtId="0" fontId="9" fillId="0" borderId="0"/>
    <xf numFmtId="0" fontId="1" fillId="0" borderId="0"/>
    <xf numFmtId="0" fontId="1" fillId="0" borderId="0"/>
    <xf numFmtId="0" fontId="54" fillId="30"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54" fillId="26" borderId="0" applyNumberFormat="0" applyBorder="0" applyAlignment="0" applyProtection="0"/>
    <xf numFmtId="0" fontId="1" fillId="26" borderId="0" applyNumberFormat="0" applyBorder="0" applyAlignment="0" applyProtection="0"/>
    <xf numFmtId="0" fontId="54" fillId="22" borderId="0" applyNumberFormat="0" applyBorder="0" applyAlignment="0" applyProtection="0"/>
    <xf numFmtId="0" fontId="1" fillId="22" borderId="0" applyNumberFormat="0" applyBorder="0" applyAlignment="0" applyProtection="0"/>
    <xf numFmtId="0" fontId="54" fillId="34" borderId="0" applyNumberFormat="0" applyBorder="0" applyAlignment="0" applyProtection="0"/>
    <xf numFmtId="0" fontId="1" fillId="38" borderId="0" applyNumberFormat="0" applyBorder="0" applyAlignment="0" applyProtection="0"/>
    <xf numFmtId="0" fontId="54" fillId="38" borderId="0" applyNumberFormat="0" applyBorder="0" applyAlignment="0" applyProtection="0"/>
    <xf numFmtId="0" fontId="1" fillId="42" borderId="0" applyNumberFormat="0" applyBorder="0" applyAlignment="0" applyProtection="0"/>
    <xf numFmtId="0" fontId="54" fillId="42" borderId="0" applyNumberFormat="0" applyBorder="0" applyAlignment="0" applyProtection="0"/>
    <xf numFmtId="0" fontId="1" fillId="23" borderId="0" applyNumberFormat="0" applyBorder="0" applyAlignment="0" applyProtection="0"/>
    <xf numFmtId="0" fontId="54" fillId="23" borderId="0" applyNumberFormat="0" applyBorder="0" applyAlignment="0" applyProtection="0"/>
    <xf numFmtId="0" fontId="1" fillId="27" borderId="0" applyNumberFormat="0" applyBorder="0" applyAlignment="0" applyProtection="0"/>
    <xf numFmtId="0" fontId="54" fillId="27" borderId="0" applyNumberFormat="0" applyBorder="0" applyAlignment="0" applyProtection="0"/>
    <xf numFmtId="0" fontId="1" fillId="31" borderId="0" applyNumberFormat="0" applyBorder="0" applyAlignment="0" applyProtection="0"/>
    <xf numFmtId="0" fontId="54" fillId="31" borderId="0" applyNumberFormat="0" applyBorder="0" applyAlignment="0" applyProtection="0"/>
    <xf numFmtId="0" fontId="1" fillId="35" borderId="0" applyNumberFormat="0" applyBorder="0" applyAlignment="0" applyProtection="0"/>
    <xf numFmtId="0" fontId="54" fillId="35" borderId="0" applyNumberFormat="0" applyBorder="0" applyAlignment="0" applyProtection="0"/>
    <xf numFmtId="0" fontId="1" fillId="39" borderId="0" applyNumberFormat="0" applyBorder="0" applyAlignment="0" applyProtection="0"/>
    <xf numFmtId="0" fontId="54" fillId="39" borderId="0" applyNumberFormat="0" applyBorder="0" applyAlignment="0" applyProtection="0"/>
    <xf numFmtId="0" fontId="1" fillId="43" borderId="0" applyNumberFormat="0" applyBorder="0" applyAlignment="0" applyProtection="0"/>
    <xf numFmtId="0" fontId="54" fillId="43" borderId="0" applyNumberFormat="0" applyBorder="0" applyAlignment="0" applyProtection="0"/>
    <xf numFmtId="0" fontId="2" fillId="24" borderId="0" applyNumberFormat="0" applyBorder="0" applyAlignment="0" applyProtection="0"/>
    <xf numFmtId="0" fontId="55" fillId="24" borderId="0" applyNumberFormat="0" applyBorder="0" applyAlignment="0" applyProtection="0"/>
    <xf numFmtId="0" fontId="2" fillId="28" borderId="0" applyNumberFormat="0" applyBorder="0" applyAlignment="0" applyProtection="0"/>
    <xf numFmtId="0" fontId="55" fillId="28" borderId="0" applyNumberFormat="0" applyBorder="0" applyAlignment="0" applyProtection="0"/>
    <xf numFmtId="0" fontId="2" fillId="32" borderId="0" applyNumberFormat="0" applyBorder="0" applyAlignment="0" applyProtection="0"/>
    <xf numFmtId="0" fontId="55" fillId="32" borderId="0" applyNumberFormat="0" applyBorder="0" applyAlignment="0" applyProtection="0"/>
    <xf numFmtId="0" fontId="2" fillId="36" borderId="0" applyNumberFormat="0" applyBorder="0" applyAlignment="0" applyProtection="0"/>
    <xf numFmtId="0" fontId="55" fillId="36" borderId="0" applyNumberFormat="0" applyBorder="0" applyAlignment="0" applyProtection="0"/>
    <xf numFmtId="0" fontId="2" fillId="40" borderId="0" applyNumberFormat="0" applyBorder="0" applyAlignment="0" applyProtection="0"/>
    <xf numFmtId="0" fontId="55" fillId="40" borderId="0" applyNumberFormat="0" applyBorder="0" applyAlignment="0" applyProtection="0"/>
    <xf numFmtId="0" fontId="2" fillId="44" borderId="0" applyNumberFormat="0" applyBorder="0" applyAlignment="0" applyProtection="0"/>
    <xf numFmtId="0" fontId="55" fillId="44" borderId="0" applyNumberFormat="0" applyBorder="0" applyAlignment="0" applyProtection="0"/>
    <xf numFmtId="0" fontId="44" fillId="15" borderId="0" applyNumberFormat="0" applyBorder="0" applyAlignment="0" applyProtection="0"/>
    <xf numFmtId="0" fontId="56" fillId="15" borderId="0" applyNumberFormat="0" applyBorder="0" applyAlignment="0" applyProtection="0"/>
    <xf numFmtId="0" fontId="48" fillId="19" borderId="44" applyNumberFormat="0" applyAlignment="0" applyProtection="0"/>
    <xf numFmtId="0" fontId="57" fillId="19" borderId="44" applyNumberFormat="0" applyAlignment="0" applyProtection="0"/>
    <xf numFmtId="0" fontId="50" fillId="20" borderId="47" applyNumberFormat="0" applyAlignment="0" applyProtection="0"/>
    <xf numFmtId="0" fontId="58" fillId="20" borderId="47" applyNumberFormat="0" applyAlignment="0" applyProtection="0"/>
    <xf numFmtId="0" fontId="49" fillId="0" borderId="46" applyNumberFormat="0" applyFill="0" applyAlignment="0" applyProtection="0"/>
    <xf numFmtId="0" fontId="59" fillId="0" borderId="46" applyNumberFormat="0" applyFill="0" applyAlignment="0" applyProtection="0"/>
    <xf numFmtId="0" fontId="43" fillId="0" borderId="0" applyNumberFormat="0" applyFill="0" applyBorder="0" applyAlignment="0" applyProtection="0"/>
    <xf numFmtId="0" fontId="60" fillId="0" borderId="0" applyNumberFormat="0" applyFill="0" applyBorder="0" applyAlignment="0" applyProtection="0"/>
    <xf numFmtId="0" fontId="2" fillId="2" borderId="0" applyNumberFormat="0" applyBorder="0" applyAlignment="0" applyProtection="0"/>
    <xf numFmtId="0" fontId="55" fillId="2" borderId="0" applyNumberFormat="0" applyBorder="0" applyAlignment="0" applyProtection="0"/>
    <xf numFmtId="0" fontId="2" fillId="25" borderId="0" applyNumberFormat="0" applyBorder="0" applyAlignment="0" applyProtection="0"/>
    <xf numFmtId="0" fontId="55" fillId="25" borderId="0" applyNumberFormat="0" applyBorder="0" applyAlignment="0" applyProtection="0"/>
    <xf numFmtId="0" fontId="2" fillId="29" borderId="0" applyNumberFormat="0" applyBorder="0" applyAlignment="0" applyProtection="0"/>
    <xf numFmtId="0" fontId="55" fillId="29" borderId="0" applyNumberFormat="0" applyBorder="0" applyAlignment="0" applyProtection="0"/>
    <xf numFmtId="0" fontId="2" fillId="33" borderId="0" applyNumberFormat="0" applyBorder="0" applyAlignment="0" applyProtection="0"/>
    <xf numFmtId="0" fontId="55" fillId="33" borderId="0" applyNumberFormat="0" applyBorder="0" applyAlignment="0" applyProtection="0"/>
    <xf numFmtId="0" fontId="2" fillId="37" borderId="0" applyNumberFormat="0" applyBorder="0" applyAlignment="0" applyProtection="0"/>
    <xf numFmtId="0" fontId="55" fillId="37" borderId="0" applyNumberFormat="0" applyBorder="0" applyAlignment="0" applyProtection="0"/>
    <xf numFmtId="0" fontId="2" fillId="41" borderId="0" applyNumberFormat="0" applyBorder="0" applyAlignment="0" applyProtection="0"/>
    <xf numFmtId="0" fontId="55" fillId="41" borderId="0" applyNumberFormat="0" applyBorder="0" applyAlignment="0" applyProtection="0"/>
    <xf numFmtId="0" fontId="46" fillId="18" borderId="44" applyNumberFormat="0" applyAlignment="0" applyProtection="0"/>
    <xf numFmtId="0" fontId="61" fillId="18" borderId="44" applyNumberFormat="0" applyAlignment="0" applyProtection="0"/>
    <xf numFmtId="171" fontId="9" fillId="0" borderId="0" applyFont="0" applyFill="0" applyBorder="0" applyAlignment="0" applyProtection="0"/>
    <xf numFmtId="171" fontId="9" fillId="0" borderId="0" applyFont="0" applyFill="0" applyBorder="0" applyAlignment="0" applyProtection="0"/>
    <xf numFmtId="0" fontId="45" fillId="16" borderId="0" applyNumberFormat="0" applyBorder="0" applyAlignment="0" applyProtection="0"/>
    <xf numFmtId="0" fontId="62" fillId="16" borderId="0" applyNumberFormat="0" applyBorder="0" applyAlignment="0" applyProtection="0"/>
    <xf numFmtId="164" fontId="9" fillId="0" borderId="0" applyFont="0" applyFill="0" applyBorder="0" applyAlignment="0" applyProtection="0"/>
    <xf numFmtId="165" fontId="9" fillId="0" borderId="0" applyFont="0" applyFill="0" applyBorder="0" applyAlignment="0" applyProtection="0"/>
    <xf numFmtId="166" fontId="9" fillId="0" borderId="0" applyFont="0" applyFill="0" applyBorder="0" applyAlignment="0" applyProtection="0"/>
    <xf numFmtId="0" fontId="53" fillId="17" borderId="0" applyNumberFormat="0" applyBorder="0" applyAlignment="0" applyProtection="0"/>
    <xf numFmtId="0" fontId="63" fillId="17"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4" fillId="0" borderId="0"/>
    <xf numFmtId="0" fontId="9" fillId="0" borderId="0"/>
    <xf numFmtId="0" fontId="6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4" fillId="21" borderId="48" applyNumberFormat="0" applyFont="0" applyAlignment="0" applyProtection="0"/>
    <xf numFmtId="9" fontId="9" fillId="0" borderId="0" applyFont="0" applyFill="0" applyBorder="0" applyAlignment="0" applyProtection="0"/>
    <xf numFmtId="0" fontId="47" fillId="19" borderId="45" applyNumberFormat="0" applyAlignment="0" applyProtection="0"/>
    <xf numFmtId="0" fontId="66" fillId="19" borderId="45" applyNumberFormat="0" applyAlignment="0" applyProtection="0"/>
    <xf numFmtId="0" fontId="51" fillId="0" borderId="0" applyNumberFormat="0" applyFill="0" applyBorder="0" applyAlignment="0" applyProtection="0"/>
    <xf numFmtId="0" fontId="67" fillId="0" borderId="0" applyNumberFormat="0" applyFill="0" applyBorder="0" applyAlignment="0" applyProtection="0"/>
    <xf numFmtId="0" fontId="52" fillId="0" borderId="0" applyNumberFormat="0" applyFill="0" applyBorder="0" applyAlignment="0" applyProtection="0"/>
    <xf numFmtId="0" fontId="68" fillId="0" borderId="0" applyNumberFormat="0" applyFill="0" applyBorder="0" applyAlignment="0" applyProtection="0"/>
    <xf numFmtId="0" fontId="41" fillId="0" borderId="41" applyNumberFormat="0" applyFill="0" applyAlignment="0" applyProtection="0"/>
    <xf numFmtId="0" fontId="69" fillId="0" borderId="41" applyNumberFormat="0" applyFill="0" applyAlignment="0" applyProtection="0"/>
    <xf numFmtId="0" fontId="42" fillId="0" borderId="42" applyNumberFormat="0" applyFill="0" applyAlignment="0" applyProtection="0"/>
    <xf numFmtId="0" fontId="70" fillId="0" borderId="42" applyNumberFormat="0" applyFill="0" applyAlignment="0" applyProtection="0"/>
    <xf numFmtId="0" fontId="43" fillId="0" borderId="43" applyNumberFormat="0" applyFill="0" applyAlignment="0" applyProtection="0"/>
    <xf numFmtId="0" fontId="60" fillId="0" borderId="43" applyNumberFormat="0" applyFill="0" applyAlignment="0" applyProtection="0"/>
    <xf numFmtId="0" fontId="20" fillId="0" borderId="49" applyNumberFormat="0" applyFill="0" applyAlignment="0" applyProtection="0"/>
    <xf numFmtId="0" fontId="71" fillId="0" borderId="49" applyNumberFormat="0" applyFill="0" applyAlignment="0" applyProtection="0"/>
    <xf numFmtId="170"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0" fontId="9" fillId="0" borderId="0" applyFont="0" applyFill="0" applyBorder="0" applyAlignment="0" applyProtection="0"/>
    <xf numFmtId="0" fontId="9" fillId="0" borderId="0"/>
    <xf numFmtId="0" fontId="1" fillId="21" borderId="48" applyNumberFormat="0" applyFont="0" applyAlignment="0" applyProtection="0"/>
    <xf numFmtId="0" fontId="72" fillId="0" borderId="0" applyNumberForma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33" fillId="0" borderId="0"/>
    <xf numFmtId="41" fontId="1" fillId="0" borderId="0" applyFont="0" applyFill="0" applyBorder="0" applyAlignment="0" applyProtection="0"/>
  </cellStyleXfs>
  <cellXfs count="459">
    <xf numFmtId="0" fontId="0" fillId="0" borderId="0" xfId="0"/>
    <xf numFmtId="167" fontId="6" fillId="3" borderId="6" xfId="3" applyNumberFormat="1" applyFont="1" applyFill="1" applyBorder="1" applyAlignment="1">
      <alignment horizontal="center" vertical="center"/>
    </xf>
    <xf numFmtId="167" fontId="5" fillId="3" borderId="10" xfId="3" applyNumberFormat="1" applyFont="1" applyFill="1" applyBorder="1" applyAlignment="1">
      <alignment vertical="center" wrapText="1"/>
    </xf>
    <xf numFmtId="167" fontId="6" fillId="4" borderId="10" xfId="3" applyNumberFormat="1" applyFont="1" applyFill="1" applyBorder="1" applyAlignment="1">
      <alignment vertical="center" wrapText="1"/>
    </xf>
    <xf numFmtId="167" fontId="5" fillId="3" borderId="12" xfId="3" applyNumberFormat="1" applyFont="1" applyFill="1" applyBorder="1" applyAlignment="1">
      <alignment horizontal="left" vertical="center" wrapText="1"/>
    </xf>
    <xf numFmtId="167" fontId="8" fillId="0" borderId="19" xfId="1" applyNumberFormat="1" applyFont="1" applyFill="1" applyBorder="1"/>
    <xf numFmtId="167" fontId="7" fillId="3" borderId="7" xfId="1" applyNumberFormat="1" applyFont="1" applyFill="1" applyBorder="1"/>
    <xf numFmtId="167" fontId="4" fillId="5" borderId="16" xfId="3" applyNumberFormat="1" applyFont="1" applyFill="1" applyBorder="1" applyAlignment="1">
      <alignment horizontal="center" vertical="center"/>
    </xf>
    <xf numFmtId="167" fontId="3" fillId="5" borderId="16" xfId="3" applyNumberFormat="1" applyFont="1" applyFill="1" applyBorder="1" applyAlignment="1">
      <alignment horizontal="center" vertical="center"/>
    </xf>
    <xf numFmtId="167" fontId="3" fillId="5" borderId="17" xfId="3" applyNumberFormat="1" applyFont="1" applyFill="1" applyBorder="1" applyAlignment="1">
      <alignment horizontal="center" vertical="center"/>
    </xf>
    <xf numFmtId="167" fontId="3" fillId="5" borderId="15" xfId="3" applyNumberFormat="1" applyFont="1" applyFill="1" applyBorder="1" applyAlignment="1">
      <alignment horizontal="center" vertical="center" wrapText="1"/>
    </xf>
    <xf numFmtId="167" fontId="3" fillId="5" borderId="18" xfId="3" applyNumberFormat="1" applyFont="1" applyFill="1" applyBorder="1" applyAlignment="1">
      <alignment horizontal="center" vertical="center" wrapText="1"/>
    </xf>
    <xf numFmtId="0" fontId="3" fillId="5" borderId="18" xfId="3" applyNumberFormat="1" applyFont="1" applyFill="1" applyBorder="1" applyAlignment="1">
      <alignment horizontal="center" vertical="center" wrapText="1"/>
    </xf>
    <xf numFmtId="167" fontId="5" fillId="0" borderId="27" xfId="3" applyNumberFormat="1" applyFont="1" applyFill="1" applyBorder="1" applyAlignment="1">
      <alignment vertical="center" wrapText="1"/>
    </xf>
    <xf numFmtId="167" fontId="5" fillId="3" borderId="31" xfId="3" applyNumberFormat="1" applyFont="1" applyFill="1" applyBorder="1" applyAlignment="1">
      <alignment vertical="center" wrapText="1"/>
    </xf>
    <xf numFmtId="167" fontId="5" fillId="0" borderId="1" xfId="3" applyNumberFormat="1" applyFont="1" applyFill="1" applyBorder="1" applyAlignment="1">
      <alignment vertical="center" wrapText="1"/>
    </xf>
    <xf numFmtId="167" fontId="4" fillId="5" borderId="24" xfId="3" applyNumberFormat="1" applyFont="1" applyFill="1" applyBorder="1" applyAlignment="1">
      <alignment horizontal="center" vertical="center"/>
    </xf>
    <xf numFmtId="167" fontId="5" fillId="4" borderId="27" xfId="3" applyNumberFormat="1" applyFont="1" applyFill="1" applyBorder="1" applyAlignment="1">
      <alignment vertical="center" wrapText="1"/>
    </xf>
    <xf numFmtId="167" fontId="11" fillId="4" borderId="7" xfId="5" applyNumberFormat="1" applyFont="1" applyFill="1" applyBorder="1" applyAlignment="1">
      <alignment vertical="center" wrapText="1"/>
    </xf>
    <xf numFmtId="168" fontId="11" fillId="4" borderId="7" xfId="2" applyNumberFormat="1" applyFont="1" applyFill="1" applyBorder="1" applyAlignment="1">
      <alignment vertical="center" wrapText="1"/>
    </xf>
    <xf numFmtId="167" fontId="12" fillId="4" borderId="7" xfId="5" applyNumberFormat="1" applyFont="1" applyFill="1" applyBorder="1" applyAlignment="1">
      <alignment vertical="center" wrapText="1"/>
    </xf>
    <xf numFmtId="9" fontId="11" fillId="4" borderId="7" xfId="2" applyFont="1" applyFill="1" applyBorder="1" applyAlignment="1">
      <alignment vertical="center" wrapText="1"/>
    </xf>
    <xf numFmtId="9" fontId="11" fillId="4" borderId="7" xfId="2" applyNumberFormat="1" applyFont="1" applyFill="1" applyBorder="1" applyAlignment="1">
      <alignment vertical="center" wrapText="1"/>
    </xf>
    <xf numFmtId="167" fontId="4" fillId="5" borderId="7" xfId="5" applyNumberFormat="1" applyFont="1" applyFill="1" applyBorder="1" applyAlignment="1">
      <alignment horizontal="center" vertical="center" wrapText="1"/>
    </xf>
    <xf numFmtId="167" fontId="3" fillId="5" borderId="7" xfId="5" applyNumberFormat="1" applyFont="1" applyFill="1" applyBorder="1" applyAlignment="1">
      <alignment horizontal="center" vertical="center" wrapText="1"/>
    </xf>
    <xf numFmtId="0" fontId="8" fillId="0" borderId="0" xfId="0" applyFont="1"/>
    <xf numFmtId="167" fontId="11" fillId="6" borderId="0" xfId="5" applyNumberFormat="1" applyFont="1" applyFill="1"/>
    <xf numFmtId="167" fontId="11" fillId="6" borderId="0" xfId="5" applyNumberFormat="1" applyFont="1" applyFill="1" applyBorder="1"/>
    <xf numFmtId="0" fontId="13" fillId="0" borderId="0" xfId="6" applyFont="1" applyAlignment="1" applyProtection="1"/>
    <xf numFmtId="167" fontId="11" fillId="4" borderId="0" xfId="5" applyNumberFormat="1" applyFont="1" applyFill="1" applyAlignment="1"/>
    <xf numFmtId="167" fontId="11" fillId="4" borderId="0" xfId="5" applyNumberFormat="1" applyFont="1" applyFill="1"/>
    <xf numFmtId="168" fontId="11" fillId="6" borderId="0" xfId="2" applyNumberFormat="1" applyFont="1" applyFill="1"/>
    <xf numFmtId="167" fontId="12" fillId="3" borderId="7" xfId="5" applyNumberFormat="1" applyFont="1" applyFill="1" applyBorder="1" applyAlignment="1">
      <alignment vertical="center" wrapText="1"/>
    </xf>
    <xf numFmtId="9" fontId="11" fillId="3" borderId="7" xfId="2" applyFont="1" applyFill="1" applyBorder="1" applyAlignment="1">
      <alignment vertical="center" wrapText="1"/>
    </xf>
    <xf numFmtId="9" fontId="12" fillId="3" borderId="7" xfId="2" applyFont="1" applyFill="1" applyBorder="1" applyAlignment="1">
      <alignment vertical="center" wrapText="1"/>
    </xf>
    <xf numFmtId="167" fontId="12" fillId="0" borderId="0" xfId="5" applyNumberFormat="1" applyFont="1" applyFill="1" applyBorder="1" applyAlignment="1">
      <alignment vertical="center" wrapText="1"/>
    </xf>
    <xf numFmtId="9" fontId="11" fillId="0" borderId="0" xfId="2" applyFont="1" applyFill="1" applyBorder="1" applyAlignment="1">
      <alignment vertical="center" wrapText="1"/>
    </xf>
    <xf numFmtId="9" fontId="12" fillId="0" borderId="0" xfId="2" applyFont="1" applyFill="1" applyBorder="1" applyAlignment="1">
      <alignment vertical="center" wrapText="1"/>
    </xf>
    <xf numFmtId="167" fontId="11" fillId="6" borderId="0" xfId="5" applyNumberFormat="1" applyFont="1" applyFill="1" applyAlignment="1">
      <alignment wrapText="1"/>
    </xf>
    <xf numFmtId="0" fontId="8" fillId="0" borderId="0" xfId="0" applyFont="1" applyBorder="1"/>
    <xf numFmtId="168" fontId="11" fillId="4" borderId="22" xfId="2" applyNumberFormat="1" applyFont="1" applyFill="1" applyBorder="1" applyAlignment="1">
      <alignment vertical="center" wrapText="1"/>
    </xf>
    <xf numFmtId="9" fontId="11" fillId="4" borderId="22" xfId="2" applyNumberFormat="1" applyFont="1" applyFill="1" applyBorder="1" applyAlignment="1">
      <alignment vertical="center" wrapText="1"/>
    </xf>
    <xf numFmtId="167" fontId="6" fillId="4" borderId="7" xfId="5" applyNumberFormat="1" applyFont="1" applyFill="1" applyBorder="1" applyAlignment="1">
      <alignment vertical="center" wrapText="1"/>
    </xf>
    <xf numFmtId="168" fontId="6" fillId="4" borderId="7" xfId="2" applyNumberFormat="1" applyFont="1" applyFill="1" applyBorder="1" applyAlignment="1">
      <alignment vertical="center" wrapText="1"/>
    </xf>
    <xf numFmtId="167" fontId="5" fillId="4" borderId="7" xfId="5" applyNumberFormat="1" applyFont="1" applyFill="1" applyBorder="1" applyAlignment="1">
      <alignment vertical="center" wrapText="1"/>
    </xf>
    <xf numFmtId="9" fontId="6" fillId="4" borderId="7" xfId="2" applyNumberFormat="1" applyFont="1" applyFill="1" applyBorder="1" applyAlignment="1">
      <alignment vertical="center" wrapText="1"/>
    </xf>
    <xf numFmtId="9" fontId="12" fillId="4" borderId="7" xfId="2" applyNumberFormat="1" applyFont="1" applyFill="1" applyBorder="1" applyAlignment="1">
      <alignment vertical="center" wrapText="1"/>
    </xf>
    <xf numFmtId="0" fontId="7" fillId="0" borderId="0" xfId="0" applyFont="1"/>
    <xf numFmtId="0" fontId="8" fillId="0" borderId="0" xfId="0" applyFont="1" applyFill="1"/>
    <xf numFmtId="167" fontId="5" fillId="3" borderId="7" xfId="5" applyNumberFormat="1" applyFont="1" applyFill="1" applyBorder="1" applyAlignment="1">
      <alignment vertical="center" wrapText="1"/>
    </xf>
    <xf numFmtId="9" fontId="11" fillId="0" borderId="0" xfId="7" applyNumberFormat="1" applyFont="1" applyFill="1" applyBorder="1" applyAlignment="1">
      <alignment vertical="center" wrapText="1"/>
    </xf>
    <xf numFmtId="9" fontId="12" fillId="0" borderId="0" xfId="7" applyNumberFormat="1" applyFont="1" applyFill="1" applyBorder="1" applyAlignment="1">
      <alignment vertical="center" wrapText="1"/>
    </xf>
    <xf numFmtId="167" fontId="11" fillId="0" borderId="0" xfId="5" applyNumberFormat="1" applyFont="1" applyFill="1" applyAlignment="1">
      <alignment wrapText="1"/>
    </xf>
    <xf numFmtId="167" fontId="11" fillId="0" borderId="0" xfId="5" applyNumberFormat="1" applyFont="1" applyFill="1"/>
    <xf numFmtId="167" fontId="11" fillId="0" borderId="7" xfId="5" applyNumberFormat="1" applyFont="1" applyFill="1" applyBorder="1" applyAlignment="1">
      <alignment vertical="center" wrapText="1"/>
    </xf>
    <xf numFmtId="167" fontId="12" fillId="0" borderId="7" xfId="5" applyNumberFormat="1" applyFont="1" applyFill="1" applyBorder="1" applyAlignment="1">
      <alignment vertical="center" wrapText="1"/>
    </xf>
    <xf numFmtId="167" fontId="11" fillId="4" borderId="0" xfId="5" applyNumberFormat="1" applyFont="1" applyFill="1" applyBorder="1" applyAlignment="1"/>
    <xf numFmtId="167" fontId="11" fillId="4" borderId="7" xfId="5" applyNumberFormat="1" applyFont="1" applyFill="1" applyBorder="1" applyAlignment="1">
      <alignment horizontal="right" vertical="center" wrapText="1"/>
    </xf>
    <xf numFmtId="168" fontId="11" fillId="4" borderId="7" xfId="2" applyNumberFormat="1" applyFont="1" applyFill="1" applyBorder="1" applyAlignment="1">
      <alignment horizontal="right" vertical="center" wrapText="1"/>
    </xf>
    <xf numFmtId="167" fontId="12" fillId="4" borderId="7" xfId="5" applyNumberFormat="1" applyFont="1" applyFill="1" applyBorder="1" applyAlignment="1">
      <alignment horizontal="right" vertical="center" wrapText="1"/>
    </xf>
    <xf numFmtId="9" fontId="11" fillId="4" borderId="7" xfId="2" applyNumberFormat="1" applyFont="1" applyFill="1" applyBorder="1" applyAlignment="1">
      <alignment horizontal="right" vertical="center" wrapText="1"/>
    </xf>
    <xf numFmtId="9" fontId="11" fillId="6" borderId="0" xfId="2" applyNumberFormat="1" applyFont="1" applyFill="1"/>
    <xf numFmtId="167" fontId="12" fillId="4" borderId="0" xfId="5" applyNumberFormat="1" applyFont="1" applyFill="1" applyBorder="1" applyAlignment="1"/>
    <xf numFmtId="167" fontId="11" fillId="4" borderId="0" xfId="5" applyNumberFormat="1" applyFont="1" applyFill="1" applyBorder="1"/>
    <xf numFmtId="167" fontId="14" fillId="6" borderId="0" xfId="5" applyNumberFormat="1" applyFont="1" applyFill="1" applyBorder="1" applyAlignment="1">
      <alignment horizontal="center" vertical="center" wrapText="1"/>
    </xf>
    <xf numFmtId="167" fontId="8" fillId="6" borderId="0" xfId="5" applyNumberFormat="1" applyFont="1" applyFill="1" applyBorder="1" applyAlignment="1">
      <alignment horizontal="center" vertical="center"/>
    </xf>
    <xf numFmtId="167" fontId="14" fillId="6" borderId="0" xfId="5" applyNumberFormat="1" applyFont="1" applyFill="1" applyBorder="1" applyAlignment="1">
      <alignment vertical="center" wrapText="1"/>
    </xf>
    <xf numFmtId="167" fontId="12" fillId="6" borderId="0" xfId="5" applyNumberFormat="1" applyFont="1" applyFill="1" applyBorder="1" applyAlignment="1">
      <alignment horizontal="center" vertical="center" wrapText="1"/>
    </xf>
    <xf numFmtId="10" fontId="12" fillId="6" borderId="0" xfId="7" applyNumberFormat="1" applyFont="1" applyFill="1" applyBorder="1" applyAlignment="1">
      <alignment vertical="center" wrapText="1"/>
    </xf>
    <xf numFmtId="0" fontId="8" fillId="0" borderId="0" xfId="0" applyFont="1" applyAlignment="1">
      <alignment vertical="top"/>
    </xf>
    <xf numFmtId="167" fontId="3" fillId="5" borderId="7" xfId="5" applyNumberFormat="1" applyFont="1" applyFill="1" applyBorder="1" applyAlignment="1">
      <alignment horizontal="center" vertical="center" wrapText="1"/>
    </xf>
    <xf numFmtId="0" fontId="15" fillId="0" borderId="0" xfId="0" applyFont="1"/>
    <xf numFmtId="0" fontId="8" fillId="0" borderId="0" xfId="0" applyFont="1" applyBorder="1" applyAlignment="1">
      <alignment horizontal="left" vertical="top" wrapText="1"/>
    </xf>
    <xf numFmtId="169" fontId="8" fillId="0" borderId="0" xfId="0" applyNumberFormat="1" applyFont="1"/>
    <xf numFmtId="168" fontId="8" fillId="0" borderId="0" xfId="2" applyNumberFormat="1" applyFont="1"/>
    <xf numFmtId="17" fontId="7" fillId="11" borderId="7" xfId="0" applyNumberFormat="1" applyFont="1" applyFill="1" applyBorder="1" applyAlignment="1">
      <alignment horizontal="left"/>
    </xf>
    <xf numFmtId="0" fontId="7" fillId="11" borderId="7" xfId="0" applyNumberFormat="1" applyFont="1" applyFill="1" applyBorder="1" applyAlignment="1">
      <alignment horizontal="left"/>
    </xf>
    <xf numFmtId="167" fontId="5" fillId="11" borderId="7" xfId="1" applyNumberFormat="1" applyFont="1" applyFill="1" applyBorder="1"/>
    <xf numFmtId="17" fontId="8" fillId="4" borderId="7" xfId="0" applyNumberFormat="1" applyFont="1" applyFill="1" applyBorder="1" applyAlignment="1">
      <alignment horizontal="left"/>
    </xf>
    <xf numFmtId="167" fontId="6" fillId="4" borderId="7" xfId="1" applyNumberFormat="1" applyFont="1" applyFill="1" applyBorder="1"/>
    <xf numFmtId="167" fontId="8" fillId="4" borderId="7" xfId="1" applyNumberFormat="1" applyFont="1" applyFill="1" applyBorder="1"/>
    <xf numFmtId="167" fontId="8" fillId="4" borderId="7" xfId="1" applyNumberFormat="1" applyFont="1" applyFill="1" applyBorder="1" applyAlignment="1">
      <alignment horizontal="right"/>
    </xf>
    <xf numFmtId="17" fontId="7" fillId="4" borderId="7" xfId="0" applyNumberFormat="1" applyFont="1" applyFill="1" applyBorder="1" applyAlignment="1">
      <alignment horizontal="left"/>
    </xf>
    <xf numFmtId="167" fontId="7" fillId="4" borderId="7" xfId="1" applyNumberFormat="1" applyFont="1" applyFill="1" applyBorder="1" applyAlignment="1">
      <alignment horizontal="right"/>
    </xf>
    <xf numFmtId="0" fontId="7" fillId="4" borderId="7" xfId="0" applyFont="1" applyFill="1" applyBorder="1" applyAlignment="1">
      <alignment horizontal="right"/>
    </xf>
    <xf numFmtId="167" fontId="7" fillId="3" borderId="7" xfId="1" applyNumberFormat="1" applyFont="1" applyFill="1" applyBorder="1" applyAlignment="1">
      <alignment horizontal="right"/>
    </xf>
    <xf numFmtId="0" fontId="8" fillId="4" borderId="7" xfId="0" applyFont="1" applyFill="1" applyBorder="1" applyAlignment="1">
      <alignment horizontal="right"/>
    </xf>
    <xf numFmtId="167" fontId="8" fillId="3" borderId="7" xfId="1" applyNumberFormat="1" applyFont="1" applyFill="1" applyBorder="1" applyAlignment="1">
      <alignment horizontal="right"/>
    </xf>
    <xf numFmtId="17" fontId="8" fillId="0" borderId="7" xfId="0" applyNumberFormat="1" applyFont="1" applyBorder="1" applyAlignment="1">
      <alignment horizontal="left"/>
    </xf>
    <xf numFmtId="17" fontId="8" fillId="4" borderId="22" xfId="0" applyNumberFormat="1" applyFont="1" applyFill="1" applyBorder="1" applyAlignment="1">
      <alignment horizontal="left"/>
    </xf>
    <xf numFmtId="167" fontId="7" fillId="3" borderId="7" xfId="0" applyNumberFormat="1" applyFont="1" applyFill="1" applyBorder="1"/>
    <xf numFmtId="0" fontId="7" fillId="3" borderId="7" xfId="0" applyNumberFormat="1" applyFont="1" applyFill="1" applyBorder="1" applyAlignment="1">
      <alignment horizontal="left"/>
    </xf>
    <xf numFmtId="167" fontId="7" fillId="3" borderId="7" xfId="0" applyNumberFormat="1" applyFont="1" applyFill="1" applyBorder="1" applyAlignment="1"/>
    <xf numFmtId="3" fontId="8" fillId="8" borderId="7" xfId="0" applyNumberFormat="1" applyFont="1" applyFill="1" applyBorder="1" applyAlignment="1">
      <alignment horizontal="center" vertical="center"/>
    </xf>
    <xf numFmtId="0" fontId="8" fillId="8" borderId="7" xfId="0" applyFont="1" applyFill="1" applyBorder="1" applyAlignment="1">
      <alignment horizontal="center" vertical="center"/>
    </xf>
    <xf numFmtId="0" fontId="8" fillId="4" borderId="7" xfId="0" applyFont="1" applyFill="1" applyBorder="1" applyAlignment="1">
      <alignment horizontal="center" vertical="center"/>
    </xf>
    <xf numFmtId="3" fontId="8" fillId="4" borderId="7" xfId="0" applyNumberFormat="1" applyFont="1" applyFill="1" applyBorder="1" applyAlignment="1">
      <alignment horizontal="center" vertical="center"/>
    </xf>
    <xf numFmtId="0" fontId="8" fillId="0" borderId="0" xfId="0" applyFont="1" applyAlignment="1"/>
    <xf numFmtId="0" fontId="8" fillId="0" borderId="0" xfId="0" applyFont="1" applyBorder="1" applyAlignment="1">
      <alignment vertical="top" wrapText="1"/>
    </xf>
    <xf numFmtId="0" fontId="8" fillId="13" borderId="0" xfId="0" applyFont="1" applyFill="1"/>
    <xf numFmtId="0" fontId="0" fillId="13" borderId="0" xfId="0" applyFill="1"/>
    <xf numFmtId="0" fontId="10" fillId="0" borderId="0" xfId="6" applyAlignment="1" applyProtection="1"/>
    <xf numFmtId="167" fontId="13" fillId="6" borderId="0" xfId="5" applyNumberFormat="1" applyFont="1" applyFill="1" applyBorder="1"/>
    <xf numFmtId="0" fontId="13" fillId="0" borderId="0" xfId="0" applyFont="1"/>
    <xf numFmtId="0" fontId="21" fillId="0" borderId="0" xfId="0" applyFont="1"/>
    <xf numFmtId="0" fontId="20" fillId="0" borderId="0" xfId="0" applyFont="1" applyBorder="1"/>
    <xf numFmtId="0" fontId="10" fillId="0" borderId="0" xfId="6" quotePrefix="1" applyFont="1" applyBorder="1" applyAlignment="1" applyProtection="1">
      <alignment vertical="top"/>
    </xf>
    <xf numFmtId="0" fontId="10" fillId="0" borderId="0" xfId="6" quotePrefix="1" applyFont="1" applyFill="1" applyBorder="1" applyAlignment="1" applyProtection="1"/>
    <xf numFmtId="0" fontId="10" fillId="0" borderId="0" xfId="6" quotePrefix="1" applyFont="1" applyAlignment="1" applyProtection="1"/>
    <xf numFmtId="0" fontId="20" fillId="0" borderId="0" xfId="0" applyFont="1"/>
    <xf numFmtId="0" fontId="15" fillId="0" borderId="0" xfId="0" applyFont="1" applyAlignment="1">
      <alignment vertical="center" wrapText="1"/>
    </xf>
    <xf numFmtId="0" fontId="20" fillId="13" borderId="0" xfId="0" applyFont="1" applyFill="1"/>
    <xf numFmtId="0" fontId="22" fillId="0" borderId="0" xfId="0" applyFont="1"/>
    <xf numFmtId="0" fontId="15" fillId="0" borderId="32" xfId="0" applyFont="1" applyBorder="1"/>
    <xf numFmtId="0" fontId="22" fillId="0" borderId="39" xfId="0" applyFont="1" applyBorder="1"/>
    <xf numFmtId="0" fontId="22" fillId="0" borderId="11" xfId="0" applyFont="1" applyBorder="1"/>
    <xf numFmtId="0" fontId="22" fillId="0" borderId="40" xfId="0" applyFont="1" applyBorder="1"/>
    <xf numFmtId="0" fontId="22" fillId="0" borderId="19" xfId="0" applyFont="1" applyBorder="1"/>
    <xf numFmtId="0" fontId="23" fillId="0" borderId="0" xfId="6" applyFont="1" applyAlignment="1" applyProtection="1"/>
    <xf numFmtId="0" fontId="25" fillId="0" borderId="0" xfId="6" applyFont="1" applyAlignment="1" applyProtection="1"/>
    <xf numFmtId="0" fontId="15" fillId="0" borderId="0" xfId="0" applyFont="1" applyFill="1" applyBorder="1"/>
    <xf numFmtId="0" fontId="25" fillId="0" borderId="0" xfId="6" quotePrefix="1" applyFont="1" applyAlignment="1" applyProtection="1"/>
    <xf numFmtId="0" fontId="22" fillId="0" borderId="38" xfId="0" applyFont="1" applyBorder="1"/>
    <xf numFmtId="0" fontId="22" fillId="0" borderId="0" xfId="0" applyFont="1" applyBorder="1"/>
    <xf numFmtId="0" fontId="22" fillId="0" borderId="13" xfId="0" applyFont="1" applyBorder="1"/>
    <xf numFmtId="0" fontId="22" fillId="0" borderId="21" xfId="0" applyFont="1" applyBorder="1"/>
    <xf numFmtId="0" fontId="17" fillId="0" borderId="0" xfId="0" applyFont="1" applyAlignment="1">
      <alignment horizontal="left" vertical="center"/>
    </xf>
    <xf numFmtId="0" fontId="26" fillId="0" borderId="0" xfId="6" applyFont="1" applyAlignment="1" applyProtection="1"/>
    <xf numFmtId="0" fontId="27" fillId="0" borderId="0" xfId="6" applyFont="1" applyAlignment="1" applyProtection="1"/>
    <xf numFmtId="0" fontId="28" fillId="0" borderId="0" xfId="6" applyFont="1" applyAlignment="1" applyProtection="1"/>
    <xf numFmtId="0" fontId="30" fillId="0" borderId="7" xfId="9" applyFont="1" applyBorder="1" applyAlignment="1">
      <alignment horizontal="center" vertical="center"/>
    </xf>
    <xf numFmtId="0" fontId="30" fillId="0" borderId="7" xfId="10" applyFont="1" applyBorder="1" applyAlignment="1">
      <alignment horizontal="center" vertical="center"/>
    </xf>
    <xf numFmtId="167" fontId="3" fillId="5" borderId="7" xfId="5" applyNumberFormat="1" applyFont="1" applyFill="1" applyBorder="1" applyAlignment="1">
      <alignment horizontal="center" vertical="center" wrapText="1"/>
    </xf>
    <xf numFmtId="17" fontId="22" fillId="0" borderId="7" xfId="0" applyNumberFormat="1" applyFont="1" applyBorder="1" applyAlignment="1">
      <alignment horizontal="left"/>
    </xf>
    <xf numFmtId="17" fontId="32" fillId="0" borderId="7" xfId="0" applyNumberFormat="1" applyFont="1" applyFill="1" applyBorder="1" applyAlignment="1">
      <alignment horizontal="left" vertical="center"/>
    </xf>
    <xf numFmtId="3" fontId="32" fillId="0" borderId="7" xfId="0" applyNumberFormat="1" applyFont="1" applyFill="1" applyBorder="1" applyAlignment="1">
      <alignment horizontal="right" vertical="center"/>
    </xf>
    <xf numFmtId="3" fontId="32" fillId="0" borderId="7" xfId="0" applyNumberFormat="1" applyFont="1" applyBorder="1" applyAlignment="1">
      <alignment horizontal="right" vertical="center"/>
    </xf>
    <xf numFmtId="0" fontId="34" fillId="7" borderId="7" xfId="0" applyFont="1" applyFill="1" applyBorder="1" applyAlignment="1">
      <alignment horizontal="left" vertical="center"/>
    </xf>
    <xf numFmtId="3" fontId="34" fillId="3" borderId="7" xfId="0" applyNumberFormat="1" applyFont="1" applyFill="1" applyBorder="1" applyAlignment="1">
      <alignment horizontal="right" vertical="center"/>
    </xf>
    <xf numFmtId="0" fontId="11" fillId="0" borderId="7" xfId="10" applyFont="1" applyBorder="1" applyAlignment="1">
      <alignment horizontal="right"/>
    </xf>
    <xf numFmtId="3" fontId="8" fillId="0" borderId="7" xfId="13" applyNumberFormat="1" applyFont="1" applyBorder="1" applyAlignment="1">
      <alignment horizontal="right"/>
    </xf>
    <xf numFmtId="3" fontId="6" fillId="0" borderId="7" xfId="13" applyNumberFormat="1" applyFont="1" applyBorder="1" applyAlignment="1">
      <alignment horizontal="right"/>
    </xf>
    <xf numFmtId="3" fontId="11" fillId="0" borderId="7" xfId="10" applyNumberFormat="1" applyFont="1" applyBorder="1" applyAlignment="1">
      <alignment horizontal="right"/>
    </xf>
    <xf numFmtId="3" fontId="8" fillId="0" borderId="7" xfId="10" applyNumberFormat="1" applyFont="1" applyBorder="1" applyAlignment="1">
      <alignment horizontal="right"/>
    </xf>
    <xf numFmtId="3" fontId="6" fillId="0" borderId="7" xfId="10" applyNumberFormat="1" applyFont="1" applyBorder="1" applyAlignment="1">
      <alignment horizontal="right"/>
    </xf>
    <xf numFmtId="0" fontId="15" fillId="4" borderId="7" xfId="0" applyNumberFormat="1" applyFont="1" applyFill="1" applyBorder="1" applyAlignment="1">
      <alignment horizontal="left"/>
    </xf>
    <xf numFmtId="167" fontId="15" fillId="0" borderId="7" xfId="1" applyNumberFormat="1" applyFont="1" applyBorder="1"/>
    <xf numFmtId="0" fontId="0" fillId="0" borderId="0" xfId="0" applyFont="1" applyBorder="1" applyAlignment="1">
      <alignment horizontal="left" vertical="top" wrapText="1"/>
    </xf>
    <xf numFmtId="0" fontId="3" fillId="5" borderId="7" xfId="0" applyFont="1" applyFill="1" applyBorder="1" applyAlignment="1">
      <alignment horizontal="center"/>
    </xf>
    <xf numFmtId="0" fontId="3" fillId="5" borderId="7" xfId="0" applyNumberFormat="1" applyFont="1" applyFill="1" applyBorder="1" applyAlignment="1">
      <alignment horizontal="center" vertical="center" wrapText="1"/>
    </xf>
    <xf numFmtId="0" fontId="3" fillId="5" borderId="7" xfId="0" applyFont="1" applyFill="1" applyBorder="1" applyAlignment="1">
      <alignment horizontal="center" vertical="center" wrapText="1"/>
    </xf>
    <xf numFmtId="167" fontId="7" fillId="3" borderId="19" xfId="1" applyNumberFormat="1" applyFont="1" applyFill="1" applyBorder="1"/>
    <xf numFmtId="167" fontId="7" fillId="0" borderId="19" xfId="1" applyNumberFormat="1" applyFont="1" applyFill="1" applyBorder="1"/>
    <xf numFmtId="0" fontId="34" fillId="7" borderId="7" xfId="0" applyFont="1" applyFill="1" applyBorder="1" applyAlignment="1">
      <alignment horizontal="left" vertical="center" wrapText="1"/>
    </xf>
    <xf numFmtId="0" fontId="32" fillId="7" borderId="7" xfId="0" applyFont="1" applyFill="1" applyBorder="1" applyAlignment="1">
      <alignment horizontal="center" vertical="center" wrapText="1"/>
    </xf>
    <xf numFmtId="3" fontId="34" fillId="7" borderId="7" xfId="0" applyNumberFormat="1" applyFont="1" applyFill="1" applyBorder="1" applyAlignment="1">
      <alignment horizontal="right" vertical="center" wrapText="1"/>
    </xf>
    <xf numFmtId="17" fontId="32" fillId="0" borderId="7" xfId="0" applyNumberFormat="1" applyFont="1" applyBorder="1" applyAlignment="1">
      <alignment horizontal="left" vertical="center"/>
    </xf>
    <xf numFmtId="0" fontId="32" fillId="0" borderId="7" xfId="0" applyFont="1" applyBorder="1" applyAlignment="1">
      <alignment horizontal="right" vertical="center"/>
    </xf>
    <xf numFmtId="3" fontId="32" fillId="8" borderId="7" xfId="0" applyNumberFormat="1" applyFont="1" applyFill="1" applyBorder="1" applyAlignment="1">
      <alignment horizontal="right" vertical="center"/>
    </xf>
    <xf numFmtId="0" fontId="32" fillId="8" borderId="7" xfId="0" applyFont="1" applyFill="1" applyBorder="1" applyAlignment="1">
      <alignment horizontal="right" vertical="center"/>
    </xf>
    <xf numFmtId="3" fontId="34" fillId="7" borderId="7" xfId="0" applyNumberFormat="1" applyFont="1" applyFill="1" applyBorder="1" applyAlignment="1">
      <alignment horizontal="right" vertical="center"/>
    </xf>
    <xf numFmtId="167" fontId="8" fillId="11" borderId="7" xfId="1" applyNumberFormat="1" applyFont="1" applyFill="1" applyBorder="1"/>
    <xf numFmtId="17" fontId="15" fillId="4" borderId="7" xfId="0" applyNumberFormat="1" applyFont="1" applyFill="1" applyBorder="1" applyAlignment="1">
      <alignment horizontal="left"/>
    </xf>
    <xf numFmtId="167" fontId="15" fillId="4" borderId="7" xfId="1" applyNumberFormat="1" applyFont="1" applyFill="1" applyBorder="1"/>
    <xf numFmtId="17" fontId="22" fillId="4" borderId="7" xfId="0" applyNumberFormat="1" applyFont="1" applyFill="1" applyBorder="1" applyAlignment="1">
      <alignment horizontal="left"/>
    </xf>
    <xf numFmtId="167" fontId="22" fillId="4" borderId="7" xfId="1" applyNumberFormat="1" applyFont="1" applyFill="1" applyBorder="1"/>
    <xf numFmtId="167" fontId="22" fillId="0" borderId="7" xfId="1" applyNumberFormat="1" applyFont="1" applyFill="1" applyBorder="1"/>
    <xf numFmtId="0" fontId="22" fillId="0" borderId="7" xfId="0" applyFont="1" applyBorder="1"/>
    <xf numFmtId="167" fontId="15" fillId="0" borderId="7" xfId="0" applyNumberFormat="1" applyFont="1" applyFill="1" applyBorder="1"/>
    <xf numFmtId="17" fontId="22" fillId="0" borderId="7" xfId="0" applyNumberFormat="1" applyFont="1" applyFill="1" applyBorder="1" applyAlignment="1">
      <alignment horizontal="left"/>
    </xf>
    <xf numFmtId="167" fontId="15" fillId="0" borderId="7" xfId="1" applyNumberFormat="1" applyFont="1" applyFill="1" applyBorder="1"/>
    <xf numFmtId="0" fontId="15" fillId="0" borderId="7" xfId="0" applyFont="1" applyBorder="1"/>
    <xf numFmtId="0" fontId="40" fillId="5" borderId="7" xfId="0" applyFont="1" applyFill="1" applyBorder="1" applyAlignment="1">
      <alignment horizontal="center" vertical="center"/>
    </xf>
    <xf numFmtId="0" fontId="40" fillId="5" borderId="7" xfId="0" applyFont="1" applyFill="1" applyBorder="1" applyAlignment="1">
      <alignment horizontal="center"/>
    </xf>
    <xf numFmtId="0" fontId="6" fillId="14" borderId="7" xfId="0" applyFont="1" applyFill="1" applyBorder="1" applyAlignment="1">
      <alignment horizontal="center" vertical="center" wrapText="1"/>
    </xf>
    <xf numFmtId="167" fontId="8" fillId="4" borderId="7" xfId="1" applyNumberFormat="1" applyFont="1" applyFill="1" applyBorder="1"/>
    <xf numFmtId="0" fontId="8" fillId="0" borderId="0" xfId="0" applyFont="1"/>
    <xf numFmtId="167" fontId="7" fillId="11" borderId="7" xfId="1" applyNumberFormat="1" applyFont="1" applyFill="1" applyBorder="1"/>
    <xf numFmtId="17" fontId="7" fillId="12" borderId="7" xfId="0" applyNumberFormat="1" applyFont="1" applyFill="1" applyBorder="1" applyAlignment="1">
      <alignment horizontal="left"/>
    </xf>
    <xf numFmtId="167" fontId="7" fillId="12" borderId="7" xfId="0" applyNumberFormat="1" applyFont="1" applyFill="1" applyBorder="1"/>
    <xf numFmtId="0" fontId="8" fillId="0" borderId="0" xfId="0" applyFont="1"/>
    <xf numFmtId="167" fontId="8" fillId="3" borderId="7" xfId="1" applyNumberFormat="1" applyFont="1" applyFill="1" applyBorder="1" applyAlignment="1">
      <alignment horizontal="right"/>
    </xf>
    <xf numFmtId="17" fontId="8" fillId="0" borderId="7" xfId="0" applyNumberFormat="1" applyFont="1" applyBorder="1" applyAlignment="1">
      <alignment horizontal="left"/>
    </xf>
    <xf numFmtId="3" fontId="11" fillId="0" borderId="7" xfId="10" applyNumberFormat="1" applyFont="1" applyBorder="1" applyAlignment="1">
      <alignment horizontal="right"/>
    </xf>
    <xf numFmtId="167" fontId="22" fillId="0" borderId="7" xfId="1" applyNumberFormat="1" applyFont="1" applyBorder="1"/>
    <xf numFmtId="17" fontId="8" fillId="4" borderId="7" xfId="0" applyNumberFormat="1" applyFont="1" applyFill="1" applyBorder="1" applyAlignment="1">
      <alignment horizontal="left"/>
    </xf>
    <xf numFmtId="0" fontId="8" fillId="0" borderId="0" xfId="0" applyFont="1"/>
    <xf numFmtId="17" fontId="8" fillId="8" borderId="7" xfId="0" applyNumberFormat="1" applyFont="1" applyFill="1" applyBorder="1" applyAlignment="1">
      <alignment horizontal="left" vertical="center"/>
    </xf>
    <xf numFmtId="167" fontId="7" fillId="12" borderId="7" xfId="0" applyNumberFormat="1" applyFont="1" applyFill="1" applyBorder="1" applyAlignment="1">
      <alignment horizontal="right"/>
    </xf>
    <xf numFmtId="3" fontId="6" fillId="0" borderId="7" xfId="10" applyNumberFormat="1" applyFont="1" applyBorder="1" applyAlignment="1">
      <alignment horizontal="right"/>
    </xf>
    <xf numFmtId="3" fontId="8" fillId="0" borderId="7" xfId="10" applyNumberFormat="1" applyFont="1" applyBorder="1" applyAlignment="1">
      <alignment horizontal="right"/>
    </xf>
    <xf numFmtId="3" fontId="6" fillId="0" borderId="7" xfId="10" applyNumberFormat="1" applyFont="1" applyBorder="1" applyAlignment="1">
      <alignment horizontal="center"/>
    </xf>
    <xf numFmtId="0" fontId="6" fillId="0" borderId="7" xfId="10" applyFont="1" applyBorder="1" applyAlignment="1">
      <alignment horizontal="center" vertical="center"/>
    </xf>
    <xf numFmtId="3" fontId="18" fillId="8" borderId="7" xfId="14" applyNumberFormat="1" applyFont="1" applyFill="1" applyBorder="1" applyAlignment="1">
      <alignment horizontal="center" wrapText="1"/>
    </xf>
    <xf numFmtId="0" fontId="16" fillId="5" borderId="7" xfId="0" applyFont="1" applyFill="1" applyBorder="1" applyAlignment="1">
      <alignment horizontal="center" vertical="center"/>
    </xf>
    <xf numFmtId="0" fontId="16" fillId="5" borderId="7" xfId="0" applyFont="1" applyFill="1" applyBorder="1" applyAlignment="1">
      <alignment horizontal="center" vertical="center" wrapText="1"/>
    </xf>
    <xf numFmtId="3" fontId="8" fillId="0" borderId="7" xfId="12" applyNumberFormat="1" applyFont="1" applyBorder="1"/>
    <xf numFmtId="3" fontId="8" fillId="0" borderId="23" xfId="15" applyNumberFormat="1" applyFont="1" applyBorder="1"/>
    <xf numFmtId="3" fontId="8" fillId="0" borderId="7" xfId="15" applyNumberFormat="1" applyFont="1" applyBorder="1"/>
    <xf numFmtId="3" fontId="8" fillId="0" borderId="7" xfId="49" applyNumberFormat="1" applyFont="1" applyBorder="1"/>
    <xf numFmtId="167" fontId="6" fillId="3" borderId="7" xfId="3" applyNumberFormat="1" applyFont="1" applyFill="1" applyBorder="1" applyAlignment="1">
      <alignment horizontal="center" vertical="center"/>
    </xf>
    <xf numFmtId="167" fontId="6" fillId="3" borderId="59" xfId="3" applyNumberFormat="1" applyFont="1" applyFill="1" applyBorder="1" applyAlignment="1">
      <alignment horizontal="center" vertical="center"/>
    </xf>
    <xf numFmtId="0" fontId="35" fillId="5" borderId="7" xfId="0" applyFont="1" applyFill="1" applyBorder="1" applyAlignment="1">
      <alignment horizontal="center" vertical="center" wrapText="1"/>
    </xf>
    <xf numFmtId="167" fontId="4" fillId="5" borderId="25" xfId="3" applyNumberFormat="1" applyFont="1" applyFill="1" applyBorder="1" applyAlignment="1">
      <alignment horizontal="center" vertical="center"/>
    </xf>
    <xf numFmtId="167" fontId="4" fillId="5" borderId="26" xfId="3" applyNumberFormat="1" applyFont="1" applyFill="1" applyBorder="1" applyAlignment="1">
      <alignment horizontal="center" vertical="center"/>
    </xf>
    <xf numFmtId="167" fontId="3" fillId="5" borderId="26" xfId="3" applyNumberFormat="1" applyFont="1" applyFill="1" applyBorder="1" applyAlignment="1">
      <alignment horizontal="center" vertical="center" wrapText="1"/>
    </xf>
    <xf numFmtId="167" fontId="3" fillId="5" borderId="60" xfId="3" applyNumberFormat="1" applyFont="1" applyFill="1" applyBorder="1" applyAlignment="1">
      <alignment horizontal="center" vertical="center" wrapText="1"/>
    </xf>
    <xf numFmtId="3" fontId="34" fillId="9" borderId="7" xfId="0" applyNumberFormat="1" applyFont="1" applyFill="1" applyBorder="1" applyAlignment="1">
      <alignment horizontal="right" vertical="center"/>
    </xf>
    <xf numFmtId="168" fontId="12" fillId="0" borderId="7" xfId="2" applyNumberFormat="1" applyFont="1" applyFill="1" applyBorder="1" applyAlignment="1">
      <alignment vertical="center" wrapText="1"/>
    </xf>
    <xf numFmtId="168" fontId="11" fillId="0" borderId="7" xfId="2" applyNumberFormat="1" applyFont="1" applyFill="1" applyBorder="1" applyAlignment="1">
      <alignment vertical="center" wrapText="1"/>
    </xf>
    <xf numFmtId="17" fontId="18" fillId="0" borderId="7" xfId="0" applyNumberFormat="1" applyFont="1" applyBorder="1" applyAlignment="1">
      <alignment horizontal="left" vertical="center"/>
    </xf>
    <xf numFmtId="3" fontId="8" fillId="0" borderId="7" xfId="192" applyNumberFormat="1" applyFont="1" applyBorder="1"/>
    <xf numFmtId="17" fontId="17" fillId="3" borderId="7" xfId="0" applyNumberFormat="1" applyFont="1" applyFill="1" applyBorder="1" applyAlignment="1">
      <alignment horizontal="left" vertical="center"/>
    </xf>
    <xf numFmtId="3" fontId="18" fillId="3" borderId="7" xfId="0" applyNumberFormat="1" applyFont="1" applyFill="1" applyBorder="1" applyAlignment="1">
      <alignment horizontal="right" vertical="center"/>
    </xf>
    <xf numFmtId="0" fontId="17" fillId="10" borderId="7" xfId="0" applyFont="1" applyFill="1" applyBorder="1" applyAlignment="1">
      <alignment horizontal="left" vertical="center"/>
    </xf>
    <xf numFmtId="3" fontId="17" fillId="10" borderId="7" xfId="0" applyNumberFormat="1" applyFont="1" applyFill="1" applyBorder="1" applyAlignment="1">
      <alignment horizontal="right" vertical="center"/>
    </xf>
    <xf numFmtId="3" fontId="6" fillId="0" borderId="7" xfId="241" applyNumberFormat="1" applyFont="1" applyBorder="1" applyAlignment="1">
      <alignment horizontal="center"/>
    </xf>
    <xf numFmtId="3" fontId="18" fillId="8" borderId="65" xfId="241" applyNumberFormat="1" applyFont="1" applyFill="1" applyBorder="1" applyAlignment="1">
      <alignment horizontal="center" wrapText="1"/>
    </xf>
    <xf numFmtId="167" fontId="6" fillId="0" borderId="30" xfId="3" applyNumberFormat="1" applyFont="1" applyFill="1" applyBorder="1" applyAlignment="1">
      <alignment horizontal="center" vertical="center" wrapText="1"/>
    </xf>
    <xf numFmtId="167" fontId="6" fillId="0" borderId="61" xfId="3" applyNumberFormat="1" applyFont="1" applyFill="1" applyBorder="1" applyAlignment="1">
      <alignment horizontal="center" vertical="center" wrapText="1"/>
    </xf>
    <xf numFmtId="167" fontId="6" fillId="0" borderId="55" xfId="3" applyNumberFormat="1" applyFont="1" applyFill="1" applyBorder="1" applyAlignment="1">
      <alignment horizontal="center" vertical="center" wrapText="1"/>
    </xf>
    <xf numFmtId="167" fontId="6" fillId="0" borderId="62" xfId="3" applyNumberFormat="1" applyFont="1" applyFill="1" applyBorder="1" applyAlignment="1">
      <alignment horizontal="center" vertical="center" wrapText="1"/>
    </xf>
    <xf numFmtId="167" fontId="6" fillId="0" borderId="9" xfId="3" applyNumberFormat="1" applyFont="1" applyFill="1" applyBorder="1" applyAlignment="1">
      <alignment horizontal="center" vertical="center" wrapText="1"/>
    </xf>
    <xf numFmtId="167" fontId="6" fillId="0" borderId="7" xfId="3" applyNumberFormat="1" applyFont="1" applyFill="1" applyBorder="1" applyAlignment="1">
      <alignment horizontal="center" vertical="center" wrapText="1"/>
    </xf>
    <xf numFmtId="167" fontId="6" fillId="0" borderId="22" xfId="3" applyNumberFormat="1" applyFont="1" applyFill="1" applyBorder="1" applyAlignment="1">
      <alignment horizontal="center" vertical="center" wrapText="1"/>
    </xf>
    <xf numFmtId="167" fontId="6" fillId="0" borderId="8" xfId="3" applyNumberFormat="1" applyFont="1" applyFill="1" applyBorder="1" applyAlignment="1">
      <alignment horizontal="center" vertical="center" wrapText="1"/>
    </xf>
    <xf numFmtId="167" fontId="5" fillId="45" borderId="51" xfId="3" applyNumberFormat="1" applyFont="1" applyFill="1" applyBorder="1" applyAlignment="1">
      <alignment horizontal="center" vertical="center" wrapText="1"/>
    </xf>
    <xf numFmtId="167" fontId="5" fillId="45" borderId="52" xfId="3" applyNumberFormat="1" applyFont="1" applyFill="1" applyBorder="1" applyAlignment="1">
      <alignment horizontal="center" vertical="center" wrapText="1"/>
    </xf>
    <xf numFmtId="167" fontId="5" fillId="45" borderId="56" xfId="3" applyNumberFormat="1" applyFont="1" applyFill="1" applyBorder="1" applyAlignment="1">
      <alignment horizontal="center" vertical="center" wrapText="1"/>
    </xf>
    <xf numFmtId="167" fontId="5" fillId="45" borderId="53" xfId="3" applyNumberFormat="1" applyFont="1" applyFill="1" applyBorder="1" applyAlignment="1">
      <alignment horizontal="center" vertical="center" wrapText="1"/>
    </xf>
    <xf numFmtId="9" fontId="5" fillId="0" borderId="33" xfId="2" applyFont="1" applyFill="1" applyBorder="1" applyAlignment="1">
      <alignment horizontal="center" vertical="center" wrapText="1"/>
    </xf>
    <xf numFmtId="9" fontId="5" fillId="0" borderId="34" xfId="2" applyFont="1" applyFill="1" applyBorder="1" applyAlignment="1">
      <alignment horizontal="center" vertical="center" wrapText="1"/>
    </xf>
    <xf numFmtId="9" fontId="5" fillId="0" borderId="36" xfId="2" applyFont="1" applyFill="1" applyBorder="1" applyAlignment="1">
      <alignment horizontal="center" vertical="center" wrapText="1"/>
    </xf>
    <xf numFmtId="9" fontId="5" fillId="0" borderId="35" xfId="2" applyFont="1" applyFill="1" applyBorder="1" applyAlignment="1">
      <alignment horizontal="center" vertical="center" wrapText="1"/>
    </xf>
    <xf numFmtId="167" fontId="6" fillId="4" borderId="28" xfId="3" applyNumberFormat="1" applyFont="1" applyFill="1" applyBorder="1" applyAlignment="1">
      <alignment horizontal="center" vertical="center" wrapText="1"/>
    </xf>
    <xf numFmtId="167" fontId="6" fillId="4" borderId="20" xfId="3" applyNumberFormat="1" applyFont="1" applyFill="1" applyBorder="1" applyAlignment="1">
      <alignment horizontal="center" vertical="center" wrapText="1"/>
    </xf>
    <xf numFmtId="167" fontId="6" fillId="4" borderId="54" xfId="3" applyNumberFormat="1" applyFont="1" applyFill="1" applyBorder="1" applyAlignment="1">
      <alignment horizontal="center" vertical="center" wrapText="1"/>
    </xf>
    <xf numFmtId="167" fontId="6" fillId="4" borderId="9" xfId="3" applyNumberFormat="1" applyFont="1" applyFill="1" applyBorder="1" applyAlignment="1">
      <alignment horizontal="center" vertical="center" wrapText="1"/>
    </xf>
    <xf numFmtId="167" fontId="6" fillId="4" borderId="7" xfId="3" applyNumberFormat="1" applyFont="1" applyFill="1" applyBorder="1" applyAlignment="1">
      <alignment horizontal="center" vertical="center" wrapText="1"/>
    </xf>
    <xf numFmtId="167" fontId="6" fillId="4" borderId="8" xfId="3" applyNumberFormat="1" applyFont="1" applyFill="1" applyBorder="1" applyAlignment="1">
      <alignment horizontal="center" vertical="center" wrapText="1"/>
    </xf>
    <xf numFmtId="9" fontId="5" fillId="0" borderId="51" xfId="2" applyFont="1" applyFill="1" applyBorder="1" applyAlignment="1">
      <alignment horizontal="center" vertical="center" wrapText="1"/>
    </xf>
    <xf numFmtId="9" fontId="5" fillId="0" borderId="52" xfId="2" applyFont="1" applyFill="1" applyBorder="1" applyAlignment="1">
      <alignment horizontal="center" vertical="center" wrapText="1"/>
    </xf>
    <xf numFmtId="9" fontId="5" fillId="0" borderId="53" xfId="2" applyFont="1" applyFill="1" applyBorder="1" applyAlignment="1">
      <alignment horizontal="center" vertical="center" wrapText="1"/>
    </xf>
    <xf numFmtId="0" fontId="3" fillId="5" borderId="7" xfId="0" applyFont="1" applyFill="1" applyBorder="1" applyAlignment="1">
      <alignment horizontal="center" vertical="center" wrapText="1"/>
    </xf>
    <xf numFmtId="0" fontId="17" fillId="7" borderId="7" xfId="0" applyFont="1" applyFill="1" applyBorder="1" applyAlignment="1">
      <alignment horizontal="left" vertical="center" wrapText="1"/>
    </xf>
    <xf numFmtId="3" fontId="17" fillId="3" borderId="7" xfId="0" applyNumberFormat="1" applyFont="1" applyFill="1" applyBorder="1" applyAlignment="1">
      <alignment horizontal="right" vertical="center"/>
    </xf>
    <xf numFmtId="0" fontId="17" fillId="3" borderId="7" xfId="0" applyFont="1" applyFill="1" applyBorder="1" applyAlignment="1">
      <alignment horizontal="left" vertical="center"/>
    </xf>
    <xf numFmtId="3" fontId="18" fillId="0" borderId="7" xfId="0" applyNumberFormat="1" applyFont="1" applyBorder="1" applyAlignment="1">
      <alignment horizontal="right" vertical="center"/>
    </xf>
    <xf numFmtId="0" fontId="18" fillId="0" borderId="7" xfId="0" applyFont="1" applyBorder="1" applyAlignment="1">
      <alignment horizontal="right" vertical="center"/>
    </xf>
    <xf numFmtId="3" fontId="18" fillId="0" borderId="7" xfId="0" applyNumberFormat="1" applyFont="1" applyFill="1" applyBorder="1" applyAlignment="1">
      <alignment horizontal="right" vertical="center"/>
    </xf>
    <xf numFmtId="17" fontId="7" fillId="3" borderId="7" xfId="0" applyNumberFormat="1" applyFont="1" applyFill="1" applyBorder="1" applyAlignment="1">
      <alignment horizontal="left"/>
    </xf>
    <xf numFmtId="0" fontId="18" fillId="0" borderId="0" xfId="0" applyFont="1" applyAlignment="1">
      <alignment vertical="center"/>
    </xf>
    <xf numFmtId="0" fontId="29" fillId="0" borderId="7" xfId="0" applyFont="1" applyBorder="1" applyAlignment="1">
      <alignment vertical="center"/>
    </xf>
    <xf numFmtId="3" fontId="39" fillId="0" borderId="7" xfId="0" applyNumberFormat="1" applyFont="1" applyBorder="1" applyAlignment="1">
      <alignment horizontal="right" vertical="center"/>
    </xf>
    <xf numFmtId="0" fontId="39" fillId="0" borderId="7" xfId="0" applyFont="1" applyBorder="1" applyAlignment="1">
      <alignment vertical="center"/>
    </xf>
    <xf numFmtId="0" fontId="31" fillId="9" borderId="7" xfId="0" applyFont="1" applyFill="1" applyBorder="1" applyAlignment="1">
      <alignment vertical="center"/>
    </xf>
    <xf numFmtId="3" fontId="38" fillId="9" borderId="7" xfId="0" applyNumberFormat="1" applyFont="1" applyFill="1" applyBorder="1" applyAlignment="1">
      <alignment horizontal="right" vertical="center"/>
    </xf>
    <xf numFmtId="0" fontId="38" fillId="9" borderId="7" xfId="0" applyFont="1" applyFill="1" applyBorder="1" applyAlignment="1">
      <alignment vertical="center"/>
    </xf>
    <xf numFmtId="0" fontId="18" fillId="0" borderId="0" xfId="0" applyFont="1" applyAlignment="1">
      <alignment horizontal="left" vertical="center"/>
    </xf>
    <xf numFmtId="0" fontId="18" fillId="0" borderId="0" xfId="0" applyFont="1" applyAlignment="1">
      <alignment horizontal="left" vertical="top"/>
    </xf>
    <xf numFmtId="167" fontId="3" fillId="5" borderId="7" xfId="5" applyNumberFormat="1" applyFont="1" applyFill="1" applyBorder="1" applyAlignment="1">
      <alignment horizontal="center" vertical="center" wrapText="1"/>
    </xf>
    <xf numFmtId="167" fontId="3" fillId="5" borderId="58" xfId="3" applyNumberFormat="1" applyFont="1" applyFill="1" applyBorder="1" applyAlignment="1">
      <alignment horizontal="center" vertical="center" wrapText="1"/>
    </xf>
    <xf numFmtId="9" fontId="5" fillId="0" borderId="67" xfId="2" applyFont="1" applyFill="1" applyBorder="1" applyAlignment="1">
      <alignment horizontal="center" vertical="center" wrapText="1"/>
    </xf>
    <xf numFmtId="9" fontId="5" fillId="0" borderId="66" xfId="2" applyFont="1" applyFill="1" applyBorder="1" applyAlignment="1">
      <alignment horizontal="center" vertical="center" wrapText="1"/>
    </xf>
    <xf numFmtId="167" fontId="7" fillId="3" borderId="20" xfId="1" applyNumberFormat="1" applyFont="1" applyFill="1" applyBorder="1"/>
    <xf numFmtId="167" fontId="7" fillId="0" borderId="20" xfId="1" applyNumberFormat="1" applyFont="1" applyFill="1" applyBorder="1"/>
    <xf numFmtId="167" fontId="7" fillId="3" borderId="28" xfId="1" applyNumberFormat="1" applyFont="1" applyFill="1" applyBorder="1"/>
    <xf numFmtId="167" fontId="8" fillId="0" borderId="28" xfId="1" applyNumberFormat="1" applyFont="1" applyFill="1" applyBorder="1"/>
    <xf numFmtId="167" fontId="3" fillId="5" borderId="24" xfId="3" applyNumberFormat="1" applyFont="1" applyFill="1" applyBorder="1" applyAlignment="1">
      <alignment horizontal="center" vertical="center" wrapText="1"/>
    </xf>
    <xf numFmtId="167" fontId="3" fillId="5" borderId="3" xfId="3" applyNumberFormat="1" applyFont="1" applyFill="1" applyBorder="1" applyAlignment="1">
      <alignment horizontal="center" vertical="center" wrapText="1"/>
    </xf>
    <xf numFmtId="167" fontId="7" fillId="3" borderId="68" xfId="1" applyNumberFormat="1" applyFont="1" applyFill="1" applyBorder="1"/>
    <xf numFmtId="167" fontId="7" fillId="0" borderId="68" xfId="1" applyNumberFormat="1" applyFont="1" applyFill="1" applyBorder="1"/>
    <xf numFmtId="167" fontId="8" fillId="0" borderId="68" xfId="1" applyNumberFormat="1" applyFont="1" applyFill="1" applyBorder="1"/>
    <xf numFmtId="167" fontId="6" fillId="0" borderId="69" xfId="3" applyNumberFormat="1" applyFont="1" applyFill="1" applyBorder="1" applyAlignment="1">
      <alignment horizontal="center" vertical="center" wrapText="1"/>
    </xf>
    <xf numFmtId="167" fontId="6" fillId="0" borderId="6" xfId="3" applyNumberFormat="1" applyFont="1" applyFill="1" applyBorder="1" applyAlignment="1">
      <alignment horizontal="center" vertical="center" wrapText="1"/>
    </xf>
    <xf numFmtId="167" fontId="5" fillId="45" borderId="70" xfId="3" applyNumberFormat="1" applyFont="1" applyFill="1" applyBorder="1" applyAlignment="1">
      <alignment horizontal="center" vertical="center" wrapText="1"/>
    </xf>
    <xf numFmtId="9" fontId="5" fillId="0" borderId="24" xfId="2" applyFont="1" applyFill="1" applyBorder="1" applyAlignment="1">
      <alignment horizontal="center" vertical="center" wrapText="1"/>
    </xf>
    <xf numFmtId="9" fontId="5" fillId="0" borderId="16" xfId="2" applyFont="1" applyFill="1" applyBorder="1" applyAlignment="1">
      <alignment horizontal="center" vertical="center" wrapText="1"/>
    </xf>
    <xf numFmtId="9" fontId="5" fillId="0" borderId="18" xfId="2" applyFont="1" applyFill="1" applyBorder="1" applyAlignment="1">
      <alignment horizontal="center" vertical="center" wrapText="1"/>
    </xf>
    <xf numFmtId="167" fontId="6" fillId="4" borderId="19" xfId="3" applyNumberFormat="1" applyFont="1" applyFill="1" applyBorder="1" applyAlignment="1">
      <alignment horizontal="center" vertical="center" wrapText="1"/>
    </xf>
    <xf numFmtId="167" fontId="6" fillId="4" borderId="6" xfId="3" applyNumberFormat="1" applyFont="1" applyFill="1" applyBorder="1" applyAlignment="1">
      <alignment horizontal="center" vertical="center" wrapText="1"/>
    </xf>
    <xf numFmtId="167" fontId="11" fillId="6" borderId="7" xfId="5" applyNumberFormat="1" applyFont="1" applyFill="1" applyBorder="1"/>
    <xf numFmtId="167" fontId="12" fillId="6" borderId="7" xfId="5" applyNumberFormat="1" applyFont="1" applyFill="1" applyBorder="1"/>
    <xf numFmtId="41" fontId="11" fillId="6" borderId="0" xfId="242" applyFont="1" applyFill="1"/>
    <xf numFmtId="0" fontId="8" fillId="0" borderId="0" xfId="0" applyFont="1" applyAlignment="1">
      <alignment horizontal="left"/>
    </xf>
    <xf numFmtId="167" fontId="7" fillId="3" borderId="40" xfId="1" applyNumberFormat="1" applyFont="1" applyFill="1" applyBorder="1"/>
    <xf numFmtId="167" fontId="7" fillId="0" borderId="40" xfId="1" applyNumberFormat="1" applyFont="1" applyFill="1" applyBorder="1"/>
    <xf numFmtId="167" fontId="6" fillId="3" borderId="9" xfId="3" applyNumberFormat="1" applyFont="1" applyFill="1" applyBorder="1" applyAlignment="1">
      <alignment horizontal="center" vertical="center"/>
    </xf>
    <xf numFmtId="0" fontId="7" fillId="11" borderId="7" xfId="0" applyFont="1" applyFill="1" applyBorder="1" applyAlignment="1">
      <alignment horizontal="left"/>
    </xf>
    <xf numFmtId="0" fontId="30" fillId="0" borderId="7" xfId="0" applyFont="1" applyBorder="1" applyAlignment="1">
      <alignment horizontal="center" vertical="center"/>
    </xf>
    <xf numFmtId="0" fontId="36" fillId="5" borderId="7" xfId="0" applyFont="1" applyFill="1" applyBorder="1" applyAlignment="1">
      <alignment horizontal="center" vertical="center"/>
    </xf>
    <xf numFmtId="49" fontId="8" fillId="0" borderId="0" xfId="0" applyNumberFormat="1" applyFont="1"/>
    <xf numFmtId="17" fontId="8" fillId="0" borderId="0" xfId="0" quotePrefix="1" applyNumberFormat="1" applyFont="1"/>
    <xf numFmtId="0" fontId="8" fillId="0" borderId="0" xfId="0" quotePrefix="1" applyFont="1"/>
    <xf numFmtId="17" fontId="8" fillId="0" borderId="7" xfId="0" quotePrefix="1" applyNumberFormat="1" applyFont="1" applyBorder="1" applyAlignment="1">
      <alignment horizontal="left"/>
    </xf>
    <xf numFmtId="167" fontId="7" fillId="3" borderId="7" xfId="1" applyNumberFormat="1" applyFont="1" applyFill="1" applyBorder="1" applyAlignment="1">
      <alignment horizontal="left"/>
    </xf>
    <xf numFmtId="167" fontId="5" fillId="0" borderId="14" xfId="3" applyNumberFormat="1" applyFont="1" applyFill="1" applyBorder="1" applyAlignment="1">
      <alignment vertical="center" wrapText="1"/>
    </xf>
    <xf numFmtId="167" fontId="7" fillId="0" borderId="33" xfId="1" applyNumberFormat="1" applyFont="1" applyFill="1" applyBorder="1" applyAlignment="1">
      <alignment vertical="center"/>
    </xf>
    <xf numFmtId="167" fontId="7" fillId="0" borderId="63" xfId="1" applyNumberFormat="1" applyFont="1" applyFill="1" applyBorder="1" applyAlignment="1">
      <alignment vertical="center"/>
    </xf>
    <xf numFmtId="1" fontId="17" fillId="3" borderId="7" xfId="0" applyNumberFormat="1" applyFont="1" applyFill="1" applyBorder="1" applyAlignment="1">
      <alignment horizontal="left" vertical="center"/>
    </xf>
    <xf numFmtId="17" fontId="8" fillId="8" borderId="0" xfId="0" applyNumberFormat="1" applyFont="1" applyFill="1" applyBorder="1" applyAlignment="1">
      <alignment horizontal="left" vertical="center"/>
    </xf>
    <xf numFmtId="3" fontId="6" fillId="0" borderId="0" xfId="10" applyNumberFormat="1" applyFont="1" applyBorder="1" applyAlignment="1">
      <alignment horizontal="center"/>
    </xf>
    <xf numFmtId="0" fontId="30" fillId="0" borderId="0" xfId="0" applyFont="1" applyBorder="1" applyAlignment="1">
      <alignment horizontal="center" vertical="center"/>
    </xf>
    <xf numFmtId="3" fontId="18" fillId="8" borderId="0" xfId="14" applyNumberFormat="1" applyFont="1" applyFill="1" applyBorder="1" applyAlignment="1">
      <alignment horizontal="center" wrapText="1"/>
    </xf>
    <xf numFmtId="3" fontId="18" fillId="0" borderId="7" xfId="14" applyNumberFormat="1" applyFont="1" applyBorder="1" applyAlignment="1">
      <alignment horizontal="center" wrapText="1"/>
    </xf>
    <xf numFmtId="3" fontId="18" fillId="0" borderId="0" xfId="14" applyNumberFormat="1" applyFont="1" applyBorder="1" applyAlignment="1">
      <alignment horizontal="center" wrapText="1"/>
    </xf>
    <xf numFmtId="0" fontId="8" fillId="0" borderId="0" xfId="0" applyFont="1" applyAlignment="1">
      <alignment horizontal="left" vertical="top" wrapText="1"/>
    </xf>
    <xf numFmtId="0" fontId="5" fillId="14" borderId="7" xfId="0" applyFont="1" applyFill="1" applyBorder="1" applyAlignment="1">
      <alignment horizontal="center" vertical="center" wrapText="1"/>
    </xf>
    <xf numFmtId="3" fontId="8" fillId="0" borderId="7" xfId="0" applyNumberFormat="1" applyFont="1" applyBorder="1" applyAlignment="1">
      <alignment horizontal="center" vertical="center"/>
    </xf>
    <xf numFmtId="3" fontId="18" fillId="0" borderId="65" xfId="241" applyNumberFormat="1" applyFont="1" applyBorder="1" applyAlignment="1">
      <alignment horizontal="center" wrapText="1"/>
    </xf>
    <xf numFmtId="17" fontId="8" fillId="8" borderId="7" xfId="0" quotePrefix="1" applyNumberFormat="1" applyFont="1" applyFill="1" applyBorder="1" applyAlignment="1">
      <alignment horizontal="left" vertical="center"/>
    </xf>
    <xf numFmtId="17" fontId="8" fillId="0" borderId="7" xfId="0" applyNumberFormat="1" applyFont="1" applyBorder="1" applyAlignment="1">
      <alignment horizontal="left" vertical="center"/>
    </xf>
    <xf numFmtId="0" fontId="22" fillId="0" borderId="21" xfId="0" applyFont="1" applyFill="1" applyBorder="1"/>
    <xf numFmtId="167" fontId="8" fillId="0" borderId="7" xfId="1" applyNumberFormat="1" applyFont="1" applyBorder="1"/>
    <xf numFmtId="0" fontId="5" fillId="0" borderId="58" xfId="0" applyFont="1" applyBorder="1" applyAlignment="1">
      <alignment horizontal="center"/>
    </xf>
    <xf numFmtId="167" fontId="7" fillId="0" borderId="67" xfId="1" applyNumberFormat="1" applyFont="1" applyFill="1" applyBorder="1" applyAlignment="1">
      <alignment vertical="center"/>
    </xf>
    <xf numFmtId="167" fontId="5" fillId="0" borderId="72" xfId="3" applyNumberFormat="1" applyFont="1" applyFill="1" applyBorder="1" applyAlignment="1">
      <alignment vertical="center" wrapText="1"/>
    </xf>
    <xf numFmtId="167" fontId="7" fillId="0" borderId="33" xfId="1" applyNumberFormat="1" applyFont="1" applyFill="1" applyBorder="1"/>
    <xf numFmtId="167" fontId="7" fillId="0" borderId="63" xfId="1" applyNumberFormat="1" applyFont="1" applyFill="1" applyBorder="1"/>
    <xf numFmtId="167" fontId="7" fillId="0" borderId="71" xfId="1" applyNumberFormat="1" applyFont="1" applyFill="1" applyBorder="1"/>
    <xf numFmtId="167" fontId="7" fillId="0" borderId="67" xfId="1" applyNumberFormat="1" applyFont="1" applyFill="1" applyBorder="1"/>
    <xf numFmtId="17" fontId="34" fillId="7" borderId="7" xfId="0" applyNumberFormat="1" applyFont="1" applyFill="1" applyBorder="1" applyAlignment="1">
      <alignment horizontal="left" vertical="center"/>
    </xf>
    <xf numFmtId="167" fontId="6" fillId="3" borderId="22" xfId="3" applyNumberFormat="1" applyFont="1" applyFill="1" applyBorder="1" applyAlignment="1">
      <alignment horizontal="center" vertical="center"/>
    </xf>
    <xf numFmtId="167" fontId="7" fillId="0" borderId="7" xfId="1" applyNumberFormat="1" applyFont="1" applyFill="1" applyBorder="1"/>
    <xf numFmtId="167" fontId="7" fillId="3" borderId="9" xfId="1" applyNumberFormat="1" applyFont="1" applyFill="1" applyBorder="1"/>
    <xf numFmtId="167" fontId="7" fillId="0" borderId="9" xfId="1" applyNumberFormat="1" applyFont="1" applyFill="1" applyBorder="1"/>
    <xf numFmtId="167" fontId="7" fillId="0" borderId="51" xfId="1" applyNumberFormat="1" applyFont="1" applyFill="1" applyBorder="1" applyAlignment="1">
      <alignment vertical="center"/>
    </xf>
    <xf numFmtId="167" fontId="7" fillId="0" borderId="52" xfId="1" applyNumberFormat="1" applyFont="1" applyFill="1" applyBorder="1" applyAlignment="1">
      <alignment vertical="center"/>
    </xf>
    <xf numFmtId="167" fontId="6" fillId="3" borderId="28" xfId="3" applyNumberFormat="1" applyFont="1" applyFill="1" applyBorder="1" applyAlignment="1">
      <alignment horizontal="center" vertical="center"/>
    </xf>
    <xf numFmtId="167" fontId="6" fillId="3" borderId="20" xfId="3" applyNumberFormat="1" applyFont="1" applyFill="1" applyBorder="1" applyAlignment="1">
      <alignment horizontal="center" vertical="center"/>
    </xf>
    <xf numFmtId="167" fontId="3" fillId="5" borderId="16" xfId="3" applyNumberFormat="1" applyFont="1" applyFill="1" applyBorder="1" applyAlignment="1">
      <alignment horizontal="center" vertical="center" wrapText="1"/>
    </xf>
    <xf numFmtId="167" fontId="3" fillId="5" borderId="17" xfId="3" applyNumberFormat="1" applyFont="1" applyFill="1" applyBorder="1" applyAlignment="1">
      <alignment horizontal="center" vertical="center" wrapText="1"/>
    </xf>
    <xf numFmtId="167" fontId="6" fillId="3" borderId="21" xfId="3" applyNumberFormat="1" applyFont="1" applyFill="1" applyBorder="1" applyAlignment="1">
      <alignment horizontal="center" vertical="center"/>
    </xf>
    <xf numFmtId="167" fontId="8" fillId="0" borderId="33" xfId="1" applyNumberFormat="1" applyFont="1" applyFill="1" applyBorder="1"/>
    <xf numFmtId="167" fontId="8" fillId="0" borderId="71" xfId="1" applyNumberFormat="1" applyFont="1" applyFill="1" applyBorder="1"/>
    <xf numFmtId="167" fontId="6" fillId="3" borderId="68" xfId="3" applyNumberFormat="1" applyFont="1" applyFill="1" applyBorder="1" applyAlignment="1">
      <alignment horizontal="center" vertical="center"/>
    </xf>
    <xf numFmtId="167" fontId="4" fillId="5" borderId="16" xfId="3" applyNumberFormat="1" applyFont="1" applyFill="1" applyBorder="1" applyAlignment="1">
      <alignment horizontal="center" vertical="center" wrapText="1"/>
    </xf>
    <xf numFmtId="167" fontId="7" fillId="0" borderId="51" xfId="1" applyNumberFormat="1" applyFont="1" applyFill="1" applyBorder="1"/>
    <xf numFmtId="167" fontId="6" fillId="4" borderId="22" xfId="3" applyNumberFormat="1" applyFont="1" applyFill="1" applyBorder="1" applyAlignment="1">
      <alignment horizontal="center" vertical="center" wrapText="1"/>
    </xf>
    <xf numFmtId="167" fontId="3" fillId="5" borderId="1" xfId="3" applyNumberFormat="1" applyFont="1" applyFill="1" applyBorder="1" applyAlignment="1">
      <alignment horizontal="center" vertical="center" wrapText="1"/>
    </xf>
    <xf numFmtId="9" fontId="5" fillId="0" borderId="70" xfId="2" applyFont="1" applyFill="1" applyBorder="1" applyAlignment="1">
      <alignment horizontal="center" vertical="center" wrapText="1"/>
    </xf>
    <xf numFmtId="167" fontId="6" fillId="4" borderId="21" xfId="3" applyNumberFormat="1" applyFont="1" applyFill="1" applyBorder="1" applyAlignment="1">
      <alignment horizontal="center" vertical="center" wrapText="1"/>
    </xf>
    <xf numFmtId="0" fontId="3" fillId="5" borderId="17" xfId="3" applyNumberFormat="1" applyFont="1" applyFill="1" applyBorder="1" applyAlignment="1">
      <alignment horizontal="center" vertical="center" wrapText="1"/>
    </xf>
    <xf numFmtId="1" fontId="7" fillId="3" borderId="7" xfId="0" applyNumberFormat="1" applyFont="1" applyFill="1" applyBorder="1" applyAlignment="1">
      <alignment horizontal="left"/>
    </xf>
    <xf numFmtId="49" fontId="8" fillId="0" borderId="0" xfId="0" applyNumberFormat="1" applyFont="1" applyFill="1"/>
    <xf numFmtId="167" fontId="7" fillId="3" borderId="30" xfId="1" applyNumberFormat="1" applyFont="1" applyFill="1" applyBorder="1"/>
    <xf numFmtId="167" fontId="7" fillId="3" borderId="62" xfId="1" applyNumberFormat="1" applyFont="1" applyFill="1" applyBorder="1"/>
    <xf numFmtId="167" fontId="7" fillId="3" borderId="8" xfId="1" applyNumberFormat="1" applyFont="1" applyFill="1" applyBorder="1"/>
    <xf numFmtId="167" fontId="7" fillId="0" borderId="8" xfId="1" applyNumberFormat="1" applyFont="1" applyFill="1" applyBorder="1"/>
    <xf numFmtId="167" fontId="7" fillId="0" borderId="53" xfId="1" applyNumberFormat="1" applyFont="1" applyFill="1" applyBorder="1"/>
    <xf numFmtId="167" fontId="3" fillId="5" borderId="73" xfId="3" applyNumberFormat="1" applyFont="1" applyFill="1" applyBorder="1" applyAlignment="1">
      <alignment horizontal="center" vertical="center" wrapText="1"/>
    </xf>
    <xf numFmtId="167" fontId="6" fillId="0" borderId="12" xfId="3" applyNumberFormat="1" applyFont="1" applyFill="1" applyBorder="1" applyAlignment="1">
      <alignment horizontal="center" vertical="center" wrapText="1"/>
    </xf>
    <xf numFmtId="167" fontId="6" fillId="0" borderId="10" xfId="3" applyNumberFormat="1" applyFont="1" applyFill="1" applyBorder="1" applyAlignment="1">
      <alignment horizontal="center" vertical="center" wrapText="1"/>
    </xf>
    <xf numFmtId="167" fontId="5" fillId="45" borderId="72" xfId="3" applyNumberFormat="1" applyFont="1" applyFill="1" applyBorder="1" applyAlignment="1">
      <alignment horizontal="center" vertical="center" wrapText="1"/>
    </xf>
    <xf numFmtId="10" fontId="6" fillId="0" borderId="62" xfId="2" applyNumberFormat="1" applyFont="1" applyFill="1" applyBorder="1" applyAlignment="1">
      <alignment horizontal="center" vertical="center" wrapText="1"/>
    </xf>
    <xf numFmtId="10" fontId="6" fillId="0" borderId="8" xfId="2" applyNumberFormat="1" applyFont="1" applyFill="1" applyBorder="1" applyAlignment="1">
      <alignment horizontal="center" vertical="center" wrapText="1"/>
    </xf>
    <xf numFmtId="10" fontId="5" fillId="45" borderId="53" xfId="2" applyNumberFormat="1" applyFont="1" applyFill="1" applyBorder="1" applyAlignment="1">
      <alignment horizontal="center" vertical="center" wrapText="1"/>
    </xf>
    <xf numFmtId="167" fontId="6" fillId="4" borderId="12" xfId="3" applyNumberFormat="1" applyFont="1" applyFill="1" applyBorder="1" applyAlignment="1">
      <alignment horizontal="center" vertical="center" wrapText="1"/>
    </xf>
    <xf numFmtId="167" fontId="6" fillId="4" borderId="10" xfId="3" applyNumberFormat="1" applyFont="1" applyFill="1" applyBorder="1" applyAlignment="1">
      <alignment horizontal="center" vertical="center" wrapText="1"/>
    </xf>
    <xf numFmtId="167" fontId="6" fillId="4" borderId="30" xfId="3" applyNumberFormat="1" applyFont="1" applyFill="1" applyBorder="1" applyAlignment="1">
      <alignment horizontal="center" vertical="center" wrapText="1"/>
    </xf>
    <xf numFmtId="10" fontId="6" fillId="4" borderId="62" xfId="2" applyNumberFormat="1" applyFont="1" applyFill="1" applyBorder="1" applyAlignment="1">
      <alignment horizontal="center" vertical="center" wrapText="1"/>
    </xf>
    <xf numFmtId="10" fontId="6" fillId="4" borderId="8" xfId="2" applyNumberFormat="1" applyFont="1" applyFill="1" applyBorder="1" applyAlignment="1">
      <alignment horizontal="center" vertical="center" wrapText="1"/>
    </xf>
    <xf numFmtId="0" fontId="22" fillId="0" borderId="38" xfId="0" applyFont="1" applyBorder="1" applyAlignment="1">
      <alignment horizontal="left" vertical="top" wrapText="1"/>
    </xf>
    <xf numFmtId="0" fontId="22" fillId="0" borderId="0" xfId="0" applyFont="1" applyBorder="1" applyAlignment="1">
      <alignment horizontal="left" vertical="top" wrapText="1"/>
    </xf>
    <xf numFmtId="0" fontId="22" fillId="0" borderId="13" xfId="0" applyFont="1" applyBorder="1" applyAlignment="1">
      <alignment horizontal="left" vertical="top" wrapText="1"/>
    </xf>
    <xf numFmtId="0" fontId="23" fillId="0" borderId="0" xfId="6" quotePrefix="1" applyFont="1" applyAlignment="1" applyProtection="1">
      <alignment horizontal="left"/>
    </xf>
    <xf numFmtId="0" fontId="23" fillId="0" borderId="0" xfId="6" applyFont="1" applyAlignment="1" applyProtection="1">
      <alignment horizontal="left"/>
    </xf>
    <xf numFmtId="0" fontId="23" fillId="0" borderId="0" xfId="6" applyFont="1" applyAlignment="1" applyProtection="1"/>
    <xf numFmtId="0" fontId="15" fillId="0" borderId="0" xfId="0" applyFont="1" applyAlignment="1">
      <alignment horizontal="center"/>
    </xf>
    <xf numFmtId="167" fontId="3" fillId="5" borderId="37" xfId="3" applyNumberFormat="1" applyFont="1" applyFill="1" applyBorder="1" applyAlignment="1">
      <alignment horizontal="center" vertical="center" wrapText="1"/>
    </xf>
    <xf numFmtId="167" fontId="3" fillId="5" borderId="57" xfId="3"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8" xfId="0" applyFont="1" applyBorder="1" applyAlignment="1">
      <alignment horizontal="center" vertical="center"/>
    </xf>
    <xf numFmtId="0" fontId="8" fillId="0" borderId="0" xfId="0" applyFont="1" applyAlignment="1">
      <alignment horizontal="left" vertical="top" wrapText="1"/>
    </xf>
    <xf numFmtId="167" fontId="3" fillId="5" borderId="4" xfId="3" applyNumberFormat="1" applyFont="1" applyFill="1" applyBorder="1" applyAlignment="1">
      <alignment horizontal="center" vertical="center" wrapText="1"/>
    </xf>
    <xf numFmtId="167" fontId="3" fillId="5" borderId="14" xfId="3" applyNumberFormat="1" applyFont="1" applyFill="1" applyBorder="1" applyAlignment="1">
      <alignment horizontal="center" vertic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9" fontId="5" fillId="0" borderId="67" xfId="2" applyFont="1" applyFill="1" applyBorder="1" applyAlignment="1">
      <alignment horizontal="center" vertical="center" wrapText="1"/>
    </xf>
    <xf numFmtId="0" fontId="5" fillId="0" borderId="24" xfId="0" applyFont="1" applyBorder="1" applyAlignment="1">
      <alignment horizontal="center"/>
    </xf>
    <xf numFmtId="0" fontId="5" fillId="0" borderId="18" xfId="0" applyFont="1" applyBorder="1" applyAlignment="1">
      <alignment horizontal="center"/>
    </xf>
    <xf numFmtId="0" fontId="5" fillId="0" borderId="58" xfId="0" applyFont="1" applyBorder="1" applyAlignment="1">
      <alignment horizontal="center"/>
    </xf>
    <xf numFmtId="0" fontId="5" fillId="0" borderId="37" xfId="0" applyFont="1" applyBorder="1" applyAlignment="1">
      <alignment horizontal="center"/>
    </xf>
    <xf numFmtId="0" fontId="24" fillId="0" borderId="0" xfId="0" applyFont="1" applyAlignment="1">
      <alignment horizontal="center"/>
    </xf>
    <xf numFmtId="9" fontId="5" fillId="0" borderId="34" xfId="4" applyNumberFormat="1" applyFont="1" applyBorder="1" applyAlignment="1">
      <alignment horizontal="center"/>
    </xf>
    <xf numFmtId="167" fontId="3" fillId="5" borderId="5" xfId="3" applyNumberFormat="1" applyFont="1" applyFill="1" applyBorder="1" applyAlignment="1">
      <alignment horizontal="center" vertical="center" wrapText="1"/>
    </xf>
    <xf numFmtId="167" fontId="3" fillId="5" borderId="50" xfId="3" applyNumberFormat="1" applyFont="1" applyFill="1" applyBorder="1" applyAlignment="1">
      <alignment horizontal="center" vertical="center" wrapText="1"/>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167" fontId="3" fillId="5" borderId="22" xfId="5" applyNumberFormat="1" applyFont="1" applyFill="1" applyBorder="1" applyAlignment="1">
      <alignment horizontal="center" vertical="center" wrapText="1"/>
    </xf>
    <xf numFmtId="167" fontId="3" fillId="5" borderId="6" xfId="5" applyNumberFormat="1" applyFont="1" applyFill="1" applyBorder="1" applyAlignment="1">
      <alignment horizontal="center" vertical="center" wrapText="1"/>
    </xf>
    <xf numFmtId="167" fontId="3" fillId="5" borderId="7" xfId="5" applyNumberFormat="1" applyFont="1" applyFill="1" applyBorder="1" applyAlignment="1">
      <alignment horizontal="center" vertical="center" wrapText="1"/>
    </xf>
    <xf numFmtId="167" fontId="3" fillId="5" borderId="29" xfId="5" applyNumberFormat="1" applyFont="1" applyFill="1" applyBorder="1" applyAlignment="1">
      <alignment horizontal="center" vertical="center" wrapText="1"/>
    </xf>
    <xf numFmtId="17" fontId="15" fillId="0" borderId="0" xfId="0" applyNumberFormat="1" applyFont="1" applyAlignment="1">
      <alignment horizontal="center"/>
    </xf>
    <xf numFmtId="167" fontId="24" fillId="0" borderId="0" xfId="5" applyNumberFormat="1" applyFont="1" applyFill="1" applyBorder="1" applyAlignment="1">
      <alignment horizontal="center" vertical="center"/>
    </xf>
    <xf numFmtId="167" fontId="3" fillId="5" borderId="20" xfId="5" applyNumberFormat="1" applyFont="1" applyFill="1" applyBorder="1" applyAlignment="1">
      <alignment horizontal="center" vertical="center" wrapText="1"/>
    </xf>
    <xf numFmtId="167" fontId="3" fillId="5" borderId="23" xfId="5" applyNumberFormat="1" applyFont="1" applyFill="1" applyBorder="1" applyAlignment="1">
      <alignment horizontal="center" vertical="center" wrapText="1"/>
    </xf>
    <xf numFmtId="0" fontId="22" fillId="0" borderId="21" xfId="0" applyFont="1" applyBorder="1" applyAlignment="1">
      <alignment horizontal="left" vertical="top" wrapText="1"/>
    </xf>
    <xf numFmtId="0" fontId="22" fillId="0" borderId="40" xfId="0" applyFont="1" applyBorder="1" applyAlignment="1">
      <alignment horizontal="left" vertical="top" wrapText="1"/>
    </xf>
    <xf numFmtId="0" fontId="22" fillId="0" borderId="19" xfId="0" applyFont="1" applyBorder="1" applyAlignment="1">
      <alignment horizontal="left" vertical="top" wrapText="1"/>
    </xf>
    <xf numFmtId="0" fontId="34" fillId="0" borderId="7" xfId="0" applyFont="1" applyBorder="1" applyAlignment="1">
      <alignment horizontal="center" vertical="center"/>
    </xf>
    <xf numFmtId="0" fontId="35" fillId="5" borderId="23" xfId="0" applyFont="1" applyFill="1" applyBorder="1" applyAlignment="1">
      <alignment horizontal="center" vertical="center" wrapText="1"/>
    </xf>
    <xf numFmtId="0" fontId="35" fillId="5" borderId="64" xfId="0" applyFont="1" applyFill="1" applyBorder="1" applyAlignment="1">
      <alignment horizontal="center" vertical="center" wrapText="1"/>
    </xf>
    <xf numFmtId="0" fontId="35" fillId="5" borderId="20" xfId="0" applyFont="1" applyFill="1" applyBorder="1" applyAlignment="1">
      <alignment horizontal="center" vertical="center" wrapText="1"/>
    </xf>
    <xf numFmtId="0" fontId="35" fillId="5" borderId="22" xfId="0" applyFont="1" applyFill="1" applyBorder="1" applyAlignment="1">
      <alignment horizontal="center" vertical="center"/>
    </xf>
    <xf numFmtId="0" fontId="35" fillId="5" borderId="29" xfId="0" applyFont="1" applyFill="1" applyBorder="1" applyAlignment="1">
      <alignment horizontal="center" vertical="center"/>
    </xf>
    <xf numFmtId="0" fontId="35" fillId="5" borderId="6" xfId="0" applyFont="1" applyFill="1" applyBorder="1" applyAlignment="1">
      <alignment horizontal="center" vertical="center"/>
    </xf>
    <xf numFmtId="0" fontId="3" fillId="5" borderId="7" xfId="0" applyFont="1" applyFill="1" applyBorder="1" applyAlignment="1">
      <alignment horizontal="center"/>
    </xf>
    <xf numFmtId="17" fontId="15" fillId="0" borderId="0" xfId="0" quotePrefix="1" applyNumberFormat="1" applyFont="1" applyAlignment="1">
      <alignment horizontal="center"/>
    </xf>
    <xf numFmtId="0" fontId="15" fillId="0" borderId="0" xfId="0" quotePrefix="1" applyFont="1" applyAlignment="1">
      <alignment horizontal="center"/>
    </xf>
    <xf numFmtId="0" fontId="36" fillId="5" borderId="7" xfId="0" applyFont="1" applyFill="1" applyBorder="1" applyAlignment="1">
      <alignment horizontal="center" vertical="center"/>
    </xf>
    <xf numFmtId="0" fontId="37" fillId="5" borderId="7" xfId="0" applyFont="1" applyFill="1" applyBorder="1" applyAlignment="1">
      <alignment horizontal="center" vertical="center"/>
    </xf>
    <xf numFmtId="0" fontId="38" fillId="0" borderId="7" xfId="0" applyFont="1" applyBorder="1" applyAlignment="1">
      <alignment horizontal="center" vertical="center"/>
    </xf>
    <xf numFmtId="0" fontId="38" fillId="9" borderId="7" xfId="0" applyFont="1" applyFill="1" applyBorder="1" applyAlignment="1">
      <alignment horizontal="center" vertical="center"/>
    </xf>
    <xf numFmtId="0" fontId="23" fillId="0" borderId="0" xfId="6" quotePrefix="1" applyFont="1" applyFill="1" applyBorder="1" applyAlignment="1" applyProtection="1">
      <alignment horizontal="left"/>
    </xf>
    <xf numFmtId="0" fontId="15" fillId="0" borderId="0" xfId="0" applyFont="1" applyAlignment="1">
      <alignment horizontal="center" vertical="top" wrapText="1"/>
    </xf>
    <xf numFmtId="0" fontId="3" fillId="5" borderId="23" xfId="0" applyNumberFormat="1" applyFont="1" applyFill="1" applyBorder="1" applyAlignment="1">
      <alignment horizontal="center" vertical="center" wrapText="1"/>
    </xf>
    <xf numFmtId="0" fontId="3" fillId="5" borderId="64" xfId="0" applyNumberFormat="1" applyFont="1" applyFill="1" applyBorder="1" applyAlignment="1">
      <alignment horizontal="center" vertical="center" wrapText="1"/>
    </xf>
    <xf numFmtId="0" fontId="3" fillId="5" borderId="20" xfId="0" applyNumberFormat="1"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xf>
    <xf numFmtId="0" fontId="3" fillId="5" borderId="7"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6" xfId="0" applyFont="1" applyFill="1" applyBorder="1" applyAlignment="1">
      <alignment horizontal="center" vertical="center"/>
    </xf>
    <xf numFmtId="17" fontId="7" fillId="3" borderId="22" xfId="0" applyNumberFormat="1" applyFont="1" applyFill="1" applyBorder="1" applyAlignment="1">
      <alignment horizontal="left"/>
    </xf>
    <xf numFmtId="17" fontId="7" fillId="3" borderId="29" xfId="0" applyNumberFormat="1" applyFont="1" applyFill="1" applyBorder="1" applyAlignment="1">
      <alignment horizontal="left"/>
    </xf>
    <xf numFmtId="17" fontId="7" fillId="3" borderId="6" xfId="0" applyNumberFormat="1" applyFont="1" applyFill="1" applyBorder="1" applyAlignment="1">
      <alignment horizontal="left"/>
    </xf>
    <xf numFmtId="0" fontId="7" fillId="3" borderId="22" xfId="0" applyNumberFormat="1" applyFont="1" applyFill="1" applyBorder="1" applyAlignment="1">
      <alignment horizontal="left"/>
    </xf>
    <xf numFmtId="0" fontId="7" fillId="3" borderId="29" xfId="0" applyNumberFormat="1" applyFont="1" applyFill="1" applyBorder="1" applyAlignment="1">
      <alignment horizontal="left"/>
    </xf>
    <xf numFmtId="0" fontId="7" fillId="3" borderId="6" xfId="0" applyNumberFormat="1" applyFont="1" applyFill="1" applyBorder="1" applyAlignment="1">
      <alignment horizontal="left"/>
    </xf>
    <xf numFmtId="17" fontId="7" fillId="12" borderId="7" xfId="0" applyNumberFormat="1" applyFont="1" applyFill="1" applyBorder="1" applyAlignment="1">
      <alignment horizontal="center"/>
    </xf>
    <xf numFmtId="0" fontId="40" fillId="5" borderId="7" xfId="0" applyFont="1" applyFill="1" applyBorder="1" applyAlignment="1">
      <alignment horizontal="center" vertical="center"/>
    </xf>
    <xf numFmtId="0" fontId="40" fillId="5" borderId="7" xfId="0" applyFont="1" applyFill="1" applyBorder="1" applyAlignment="1">
      <alignment horizontal="center" vertical="center" wrapText="1"/>
    </xf>
    <xf numFmtId="0" fontId="40" fillId="5" borderId="7" xfId="0" applyFont="1" applyFill="1" applyBorder="1" applyAlignment="1">
      <alignment horizontal="center"/>
    </xf>
    <xf numFmtId="49" fontId="15" fillId="0" borderId="0" xfId="0" applyNumberFormat="1" applyFont="1" applyAlignment="1">
      <alignment horizontal="center"/>
    </xf>
    <xf numFmtId="0" fontId="7" fillId="0" borderId="2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20" xfId="0" applyFont="1" applyBorder="1" applyAlignment="1">
      <alignment horizontal="center" vertical="center" wrapText="1"/>
    </xf>
    <xf numFmtId="0" fontId="16" fillId="5" borderId="22" xfId="0" applyFont="1" applyFill="1" applyBorder="1" applyAlignment="1">
      <alignment horizontal="center" vertical="center"/>
    </xf>
    <xf numFmtId="0" fontId="16" fillId="5" borderId="6" xfId="0" applyFont="1" applyFill="1" applyBorder="1" applyAlignment="1">
      <alignment horizontal="center" vertical="center"/>
    </xf>
    <xf numFmtId="0" fontId="5" fillId="14" borderId="22" xfId="0" applyFont="1" applyFill="1" applyBorder="1" applyAlignment="1">
      <alignment horizontal="center" vertical="center"/>
    </xf>
    <xf numFmtId="0" fontId="5" fillId="14" borderId="29" xfId="0" applyFont="1" applyFill="1" applyBorder="1" applyAlignment="1">
      <alignment horizontal="center" vertical="center"/>
    </xf>
    <xf numFmtId="0" fontId="5" fillId="14" borderId="6" xfId="0" applyFont="1" applyFill="1" applyBorder="1" applyAlignment="1">
      <alignment horizontal="center" vertical="center"/>
    </xf>
    <xf numFmtId="0" fontId="16" fillId="5" borderId="23"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5" fillId="14" borderId="23" xfId="0" applyFont="1" applyFill="1" applyBorder="1" applyAlignment="1">
      <alignment horizontal="center" vertical="center" wrapText="1"/>
    </xf>
    <xf numFmtId="0" fontId="5" fillId="14" borderId="20" xfId="0" applyFont="1" applyFill="1" applyBorder="1" applyAlignment="1">
      <alignment horizontal="center" vertical="center" wrapText="1"/>
    </xf>
    <xf numFmtId="0" fontId="5" fillId="14" borderId="22" xfId="0" applyFont="1" applyFill="1" applyBorder="1" applyAlignment="1">
      <alignment horizontal="center" vertical="center" wrapText="1"/>
    </xf>
    <xf numFmtId="0" fontId="5" fillId="14" borderId="29" xfId="0" applyFont="1" applyFill="1" applyBorder="1" applyAlignment="1">
      <alignment horizontal="center" vertical="center" wrapText="1"/>
    </xf>
    <xf numFmtId="0" fontId="5" fillId="14" borderId="6" xfId="0" applyFont="1" applyFill="1" applyBorder="1" applyAlignment="1">
      <alignment horizontal="center" vertical="center" wrapText="1"/>
    </xf>
  </cellXfs>
  <cellStyles count="243">
    <cellStyle name="20% - Énfasis1" xfId="28" builtinId="30" customBuiltin="1"/>
    <cellStyle name="20% - Énfasis1 2" xfId="56" xr:uid="{00000000-0005-0000-0000-000001000000}"/>
    <cellStyle name="20% - Énfasis1 3" xfId="55" xr:uid="{00000000-0005-0000-0000-000002000000}"/>
    <cellStyle name="20% - Énfasis2" xfId="31" builtinId="34" customBuiltin="1"/>
    <cellStyle name="20% - Énfasis2 2" xfId="54" xr:uid="{00000000-0005-0000-0000-000004000000}"/>
    <cellStyle name="20% - Énfasis2 3" xfId="53" xr:uid="{00000000-0005-0000-0000-000005000000}"/>
    <cellStyle name="20% - Énfasis3" xfId="34" builtinId="38" customBuiltin="1"/>
    <cellStyle name="20% - Énfasis3 2" xfId="52" xr:uid="{00000000-0005-0000-0000-000007000000}"/>
    <cellStyle name="20% - Énfasis3 3" xfId="50" xr:uid="{00000000-0005-0000-0000-000008000000}"/>
    <cellStyle name="20% - Énfasis4" xfId="37" builtinId="42" customBuiltin="1"/>
    <cellStyle name="20% - Énfasis4 2" xfId="51" xr:uid="{00000000-0005-0000-0000-00000A000000}"/>
    <cellStyle name="20% - Énfasis4 3" xfId="57" xr:uid="{00000000-0005-0000-0000-00000B000000}"/>
    <cellStyle name="20% - Énfasis5" xfId="40" builtinId="46" customBuiltin="1"/>
    <cellStyle name="20% - Énfasis5 2" xfId="58" xr:uid="{00000000-0005-0000-0000-00000D000000}"/>
    <cellStyle name="20% - Énfasis5 3" xfId="59" xr:uid="{00000000-0005-0000-0000-00000E000000}"/>
    <cellStyle name="20% - Énfasis6" xfId="43" builtinId="50" customBuiltin="1"/>
    <cellStyle name="20% - Énfasis6 2" xfId="60" xr:uid="{00000000-0005-0000-0000-000010000000}"/>
    <cellStyle name="20% - Énfasis6 3" xfId="61" xr:uid="{00000000-0005-0000-0000-000011000000}"/>
    <cellStyle name="40% - Énfasis1" xfId="29" builtinId="31" customBuiltin="1"/>
    <cellStyle name="40% - Énfasis1 2" xfId="62" xr:uid="{00000000-0005-0000-0000-000013000000}"/>
    <cellStyle name="40% - Énfasis1 3" xfId="63" xr:uid="{00000000-0005-0000-0000-000014000000}"/>
    <cellStyle name="40% - Énfasis2" xfId="32" builtinId="35" customBuiltin="1"/>
    <cellStyle name="40% - Énfasis2 2" xfId="64" xr:uid="{00000000-0005-0000-0000-000016000000}"/>
    <cellStyle name="40% - Énfasis2 3" xfId="65" xr:uid="{00000000-0005-0000-0000-000017000000}"/>
    <cellStyle name="40% - Énfasis3" xfId="35" builtinId="39" customBuiltin="1"/>
    <cellStyle name="40% - Énfasis3 2" xfId="66" xr:uid="{00000000-0005-0000-0000-000019000000}"/>
    <cellStyle name="40% - Énfasis3 3" xfId="67" xr:uid="{00000000-0005-0000-0000-00001A000000}"/>
    <cellStyle name="40% - Énfasis4" xfId="38" builtinId="43" customBuiltin="1"/>
    <cellStyle name="40% - Énfasis4 2" xfId="68" xr:uid="{00000000-0005-0000-0000-00001C000000}"/>
    <cellStyle name="40% - Énfasis4 3" xfId="69" xr:uid="{00000000-0005-0000-0000-00001D000000}"/>
    <cellStyle name="40% - Énfasis5" xfId="41" builtinId="47" customBuiltin="1"/>
    <cellStyle name="40% - Énfasis5 2" xfId="70" xr:uid="{00000000-0005-0000-0000-00001F000000}"/>
    <cellStyle name="40% - Énfasis5 3" xfId="71" xr:uid="{00000000-0005-0000-0000-000020000000}"/>
    <cellStyle name="40% - Énfasis6" xfId="44" builtinId="51" customBuiltin="1"/>
    <cellStyle name="40% - Énfasis6 2" xfId="72" xr:uid="{00000000-0005-0000-0000-000022000000}"/>
    <cellStyle name="40% - Énfasis6 3" xfId="73" xr:uid="{00000000-0005-0000-0000-000023000000}"/>
    <cellStyle name="60% - Énfasis1 2" xfId="74" xr:uid="{00000000-0005-0000-0000-000024000000}"/>
    <cellStyle name="60% - Énfasis1 3" xfId="75" xr:uid="{00000000-0005-0000-0000-000025000000}"/>
    <cellStyle name="60% - Énfasis2 2" xfId="76" xr:uid="{00000000-0005-0000-0000-000026000000}"/>
    <cellStyle name="60% - Énfasis2 3" xfId="77" xr:uid="{00000000-0005-0000-0000-000027000000}"/>
    <cellStyle name="60% - Énfasis3 2" xfId="78" xr:uid="{00000000-0005-0000-0000-000028000000}"/>
    <cellStyle name="60% - Énfasis3 3" xfId="79" xr:uid="{00000000-0005-0000-0000-000029000000}"/>
    <cellStyle name="60% - Énfasis4 2" xfId="80" xr:uid="{00000000-0005-0000-0000-00002A000000}"/>
    <cellStyle name="60% - Énfasis4 3" xfId="81" xr:uid="{00000000-0005-0000-0000-00002B000000}"/>
    <cellStyle name="60% - Énfasis5 2" xfId="82" xr:uid="{00000000-0005-0000-0000-00002C000000}"/>
    <cellStyle name="60% - Énfasis5 3" xfId="83" xr:uid="{00000000-0005-0000-0000-00002D000000}"/>
    <cellStyle name="60% - Énfasis6 2" xfId="84" xr:uid="{00000000-0005-0000-0000-00002E000000}"/>
    <cellStyle name="60% - Énfasis6 3" xfId="85" xr:uid="{00000000-0005-0000-0000-00002F000000}"/>
    <cellStyle name="Buena 2" xfId="86" xr:uid="{00000000-0005-0000-0000-000030000000}"/>
    <cellStyle name="Buena 3" xfId="87" xr:uid="{00000000-0005-0000-0000-000031000000}"/>
    <cellStyle name="Cálculo" xfId="22" builtinId="22" customBuiltin="1"/>
    <cellStyle name="Cálculo 2" xfId="88" xr:uid="{00000000-0005-0000-0000-000033000000}"/>
    <cellStyle name="Cálculo 3" xfId="89" xr:uid="{00000000-0005-0000-0000-000034000000}"/>
    <cellStyle name="Celda de comprobación" xfId="24" builtinId="23" customBuiltin="1"/>
    <cellStyle name="Celda de comprobación 2" xfId="90" xr:uid="{00000000-0005-0000-0000-000036000000}"/>
    <cellStyle name="Celda de comprobación 3" xfId="91" xr:uid="{00000000-0005-0000-0000-000037000000}"/>
    <cellStyle name="Celda vinculada" xfId="23" builtinId="24" customBuiltin="1"/>
    <cellStyle name="Celda vinculada 2" xfId="92" xr:uid="{00000000-0005-0000-0000-000039000000}"/>
    <cellStyle name="Celda vinculada 3" xfId="93" xr:uid="{00000000-0005-0000-0000-00003A000000}"/>
    <cellStyle name="Encabezado 4" xfId="18" builtinId="19" customBuiltin="1"/>
    <cellStyle name="Encabezado 4 2" xfId="94" xr:uid="{00000000-0005-0000-0000-00003C000000}"/>
    <cellStyle name="Encabezado 4 3" xfId="95" xr:uid="{00000000-0005-0000-0000-00003D000000}"/>
    <cellStyle name="Énfasis1" xfId="3" builtinId="29" customBuiltin="1"/>
    <cellStyle name="Énfasis1 2" xfId="96" xr:uid="{00000000-0005-0000-0000-00003F000000}"/>
    <cellStyle name="Énfasis1 3" xfId="97" xr:uid="{00000000-0005-0000-0000-000040000000}"/>
    <cellStyle name="Énfasis2" xfId="30" builtinId="33" customBuiltin="1"/>
    <cellStyle name="Énfasis2 2" xfId="98" xr:uid="{00000000-0005-0000-0000-000042000000}"/>
    <cellStyle name="Énfasis2 3" xfId="99" xr:uid="{00000000-0005-0000-0000-000043000000}"/>
    <cellStyle name="Énfasis3" xfId="33" builtinId="37" customBuiltin="1"/>
    <cellStyle name="Énfasis3 2" xfId="100" xr:uid="{00000000-0005-0000-0000-000045000000}"/>
    <cellStyle name="Énfasis3 3" xfId="101" xr:uid="{00000000-0005-0000-0000-000046000000}"/>
    <cellStyle name="Énfasis4" xfId="36" builtinId="41" customBuiltin="1"/>
    <cellStyle name="Énfasis4 2" xfId="102" xr:uid="{00000000-0005-0000-0000-000048000000}"/>
    <cellStyle name="Énfasis4 3" xfId="103" xr:uid="{00000000-0005-0000-0000-000049000000}"/>
    <cellStyle name="Énfasis5" xfId="39" builtinId="45" customBuiltin="1"/>
    <cellStyle name="Énfasis5 2" xfId="104" xr:uid="{00000000-0005-0000-0000-00004B000000}"/>
    <cellStyle name="Énfasis5 3" xfId="105" xr:uid="{00000000-0005-0000-0000-00004C000000}"/>
    <cellStyle name="Énfasis6" xfId="42" builtinId="49" customBuiltin="1"/>
    <cellStyle name="Énfasis6 2" xfId="106" xr:uid="{00000000-0005-0000-0000-00004E000000}"/>
    <cellStyle name="Énfasis6 3" xfId="107" xr:uid="{00000000-0005-0000-0000-00004F000000}"/>
    <cellStyle name="Entrada" xfId="20" builtinId="20" customBuiltin="1"/>
    <cellStyle name="Entrada 2" xfId="108" xr:uid="{00000000-0005-0000-0000-000051000000}"/>
    <cellStyle name="Entrada 3" xfId="109" xr:uid="{00000000-0005-0000-0000-000052000000}"/>
    <cellStyle name="Euro" xfId="110" xr:uid="{00000000-0005-0000-0000-000053000000}"/>
    <cellStyle name="Euro 2" xfId="111" xr:uid="{00000000-0005-0000-0000-000054000000}"/>
    <cellStyle name="Hipervínculo" xfId="6" builtinId="8"/>
    <cellStyle name="Hipervínculo 2" xfId="8" xr:uid="{00000000-0005-0000-0000-000056000000}"/>
    <cellStyle name="Incorrecto" xfId="19" builtinId="27" customBuiltin="1"/>
    <cellStyle name="Incorrecto 2" xfId="112" xr:uid="{00000000-0005-0000-0000-000058000000}"/>
    <cellStyle name="Incorrecto 3" xfId="113" xr:uid="{00000000-0005-0000-0000-000059000000}"/>
    <cellStyle name="Millares" xfId="1" builtinId="3"/>
    <cellStyle name="Millares [0]" xfId="242" builtinId="6"/>
    <cellStyle name="Millares [0] 2" xfId="114" xr:uid="{00000000-0005-0000-0000-00005C000000}"/>
    <cellStyle name="Millares 10" xfId="211" xr:uid="{00000000-0005-0000-0000-00005D000000}"/>
    <cellStyle name="Millares 11" xfId="223" xr:uid="{00000000-0005-0000-0000-00005E000000}"/>
    <cellStyle name="Millares 12" xfId="212" xr:uid="{00000000-0005-0000-0000-00005F000000}"/>
    <cellStyle name="Millares 13" xfId="225" xr:uid="{00000000-0005-0000-0000-000060000000}"/>
    <cellStyle name="Millares 14" xfId="224" xr:uid="{00000000-0005-0000-0000-000061000000}"/>
    <cellStyle name="Millares 15" xfId="226" xr:uid="{00000000-0005-0000-0000-000062000000}"/>
    <cellStyle name="Millares 16" xfId="231" xr:uid="{00000000-0005-0000-0000-000063000000}"/>
    <cellStyle name="Millares 17" xfId="230" xr:uid="{00000000-0005-0000-0000-000064000000}"/>
    <cellStyle name="Millares 18" xfId="232" xr:uid="{00000000-0005-0000-0000-000065000000}"/>
    <cellStyle name="Millares 19" xfId="229" xr:uid="{00000000-0005-0000-0000-000066000000}"/>
    <cellStyle name="Millares 2" xfId="115" xr:uid="{00000000-0005-0000-0000-000067000000}"/>
    <cellStyle name="Millares 2 3" xfId="5" xr:uid="{00000000-0005-0000-0000-000068000000}"/>
    <cellStyle name="Millares 20" xfId="233" xr:uid="{00000000-0005-0000-0000-000069000000}"/>
    <cellStyle name="Millares 21" xfId="228" xr:uid="{00000000-0005-0000-0000-00006A000000}"/>
    <cellStyle name="Millares 22" xfId="227" xr:uid="{00000000-0005-0000-0000-00006B000000}"/>
    <cellStyle name="Millares 23" xfId="234" xr:uid="{00000000-0005-0000-0000-00006C000000}"/>
    <cellStyle name="Millares 24" xfId="235" xr:uid="{00000000-0005-0000-0000-00006D000000}"/>
    <cellStyle name="Millares 25" xfId="236" xr:uid="{00000000-0005-0000-0000-00006E000000}"/>
    <cellStyle name="Millares 26" xfId="237" xr:uid="{00000000-0005-0000-0000-00006F000000}"/>
    <cellStyle name="Millares 27" xfId="238" xr:uid="{00000000-0005-0000-0000-000070000000}"/>
    <cellStyle name="Millares 28" xfId="239" xr:uid="{00000000-0005-0000-0000-000071000000}"/>
    <cellStyle name="Millares 29" xfId="240" xr:uid="{00000000-0005-0000-0000-000072000000}"/>
    <cellStyle name="Millares 3" xfId="116" xr:uid="{00000000-0005-0000-0000-000073000000}"/>
    <cellStyle name="Millares 4" xfId="215" xr:uid="{00000000-0005-0000-0000-000074000000}"/>
    <cellStyle name="Millares 5" xfId="221" xr:uid="{00000000-0005-0000-0000-000075000000}"/>
    <cellStyle name="Millares 6" xfId="213" xr:uid="{00000000-0005-0000-0000-000076000000}"/>
    <cellStyle name="Millares 7" xfId="220" xr:uid="{00000000-0005-0000-0000-000077000000}"/>
    <cellStyle name="Millares 8" xfId="214" xr:uid="{00000000-0005-0000-0000-000078000000}"/>
    <cellStyle name="Millares 9" xfId="222" xr:uid="{00000000-0005-0000-0000-000079000000}"/>
    <cellStyle name="Moneda 2" xfId="209" xr:uid="{00000000-0005-0000-0000-00007A000000}"/>
    <cellStyle name="Moneda 3" xfId="216" xr:uid="{00000000-0005-0000-0000-00007B000000}"/>
    <cellStyle name="Neutral 2" xfId="117" xr:uid="{00000000-0005-0000-0000-00007C000000}"/>
    <cellStyle name="Neutral 3" xfId="118" xr:uid="{00000000-0005-0000-0000-00007D000000}"/>
    <cellStyle name="Normal" xfId="0" builtinId="0"/>
    <cellStyle name="Normal 10" xfId="10" xr:uid="{00000000-0005-0000-0000-00007F000000}"/>
    <cellStyle name="Normal 11" xfId="119" xr:uid="{00000000-0005-0000-0000-000080000000}"/>
    <cellStyle name="Normal 12" xfId="120" xr:uid="{00000000-0005-0000-0000-000081000000}"/>
    <cellStyle name="Normal 13" xfId="121" xr:uid="{00000000-0005-0000-0000-000082000000}"/>
    <cellStyle name="Normal 14" xfId="122" xr:uid="{00000000-0005-0000-0000-000083000000}"/>
    <cellStyle name="Normal 15" xfId="123" xr:uid="{00000000-0005-0000-0000-000084000000}"/>
    <cellStyle name="Normal 16" xfId="124" xr:uid="{00000000-0005-0000-0000-000085000000}"/>
    <cellStyle name="Normal 17" xfId="125" xr:uid="{00000000-0005-0000-0000-000086000000}"/>
    <cellStyle name="Normal 18" xfId="126" xr:uid="{00000000-0005-0000-0000-000087000000}"/>
    <cellStyle name="Normal 19" xfId="127" xr:uid="{00000000-0005-0000-0000-000088000000}"/>
    <cellStyle name="Normal 2" xfId="4" xr:uid="{00000000-0005-0000-0000-000089000000}"/>
    <cellStyle name="Normal 2 2" xfId="12" xr:uid="{00000000-0005-0000-0000-00008A000000}"/>
    <cellStyle name="Normal 2 2 2" xfId="128" xr:uid="{00000000-0005-0000-0000-00008B000000}"/>
    <cellStyle name="Normal 2 3" xfId="129" xr:uid="{00000000-0005-0000-0000-00008C000000}"/>
    <cellStyle name="Normal 2 4" xfId="217" xr:uid="{00000000-0005-0000-0000-00008D000000}"/>
    <cellStyle name="Normal 2 5" xfId="241" xr:uid="{00000000-0005-0000-0000-00008E000000}"/>
    <cellStyle name="Normal 20" xfId="130" xr:uid="{00000000-0005-0000-0000-00008F000000}"/>
    <cellStyle name="Normal 21" xfId="131" xr:uid="{00000000-0005-0000-0000-000090000000}"/>
    <cellStyle name="Normal 22" xfId="132" xr:uid="{00000000-0005-0000-0000-000091000000}"/>
    <cellStyle name="Normal 23" xfId="133" xr:uid="{00000000-0005-0000-0000-000092000000}"/>
    <cellStyle name="Normal 24" xfId="134" xr:uid="{00000000-0005-0000-0000-000093000000}"/>
    <cellStyle name="Normal 25" xfId="135" xr:uid="{00000000-0005-0000-0000-000094000000}"/>
    <cellStyle name="Normal 26" xfId="136" xr:uid="{00000000-0005-0000-0000-000095000000}"/>
    <cellStyle name="Normal 27" xfId="137" xr:uid="{00000000-0005-0000-0000-000096000000}"/>
    <cellStyle name="Normal 28" xfId="138" xr:uid="{00000000-0005-0000-0000-000097000000}"/>
    <cellStyle name="Normal 29" xfId="139" xr:uid="{00000000-0005-0000-0000-000098000000}"/>
    <cellStyle name="Normal 3" xfId="46" xr:uid="{00000000-0005-0000-0000-000099000000}"/>
    <cellStyle name="Normal 3 2" xfId="141" xr:uid="{00000000-0005-0000-0000-00009A000000}"/>
    <cellStyle name="Normal 3 3" xfId="142" xr:uid="{00000000-0005-0000-0000-00009B000000}"/>
    <cellStyle name="Normal 3 4" xfId="143" xr:uid="{00000000-0005-0000-0000-00009C000000}"/>
    <cellStyle name="Normal 3 5" xfId="14" xr:uid="{00000000-0005-0000-0000-00009D000000}"/>
    <cellStyle name="Normal 3 6" xfId="140" xr:uid="{00000000-0005-0000-0000-00009E000000}"/>
    <cellStyle name="Normal 30" xfId="144" xr:uid="{00000000-0005-0000-0000-00009F000000}"/>
    <cellStyle name="Normal 31" xfId="145" xr:uid="{00000000-0005-0000-0000-0000A0000000}"/>
    <cellStyle name="Normal 32" xfId="146" xr:uid="{00000000-0005-0000-0000-0000A1000000}"/>
    <cellStyle name="Normal 33" xfId="147" xr:uid="{00000000-0005-0000-0000-0000A2000000}"/>
    <cellStyle name="Normal 34" xfId="148" xr:uid="{00000000-0005-0000-0000-0000A3000000}"/>
    <cellStyle name="Normal 35" xfId="149" xr:uid="{00000000-0005-0000-0000-0000A4000000}"/>
    <cellStyle name="Normal 36" xfId="150" xr:uid="{00000000-0005-0000-0000-0000A5000000}"/>
    <cellStyle name="Normal 37" xfId="151" xr:uid="{00000000-0005-0000-0000-0000A6000000}"/>
    <cellStyle name="Normal 38" xfId="152" xr:uid="{00000000-0005-0000-0000-0000A7000000}"/>
    <cellStyle name="Normal 39" xfId="153" xr:uid="{00000000-0005-0000-0000-0000A8000000}"/>
    <cellStyle name="Normal 4" xfId="11" xr:uid="{00000000-0005-0000-0000-0000A9000000}"/>
    <cellStyle name="Normal 4 2" xfId="47" xr:uid="{00000000-0005-0000-0000-0000AA000000}"/>
    <cellStyle name="Normal 40" xfId="154" xr:uid="{00000000-0005-0000-0000-0000AB000000}"/>
    <cellStyle name="Normal 41" xfId="155" xr:uid="{00000000-0005-0000-0000-0000AC000000}"/>
    <cellStyle name="Normal 42" xfId="156" xr:uid="{00000000-0005-0000-0000-0000AD000000}"/>
    <cellStyle name="Normal 43" xfId="157" xr:uid="{00000000-0005-0000-0000-0000AE000000}"/>
    <cellStyle name="Normal 44" xfId="158" xr:uid="{00000000-0005-0000-0000-0000AF000000}"/>
    <cellStyle name="Normal 45" xfId="159" xr:uid="{00000000-0005-0000-0000-0000B0000000}"/>
    <cellStyle name="Normal 46" xfId="9" xr:uid="{00000000-0005-0000-0000-0000B1000000}"/>
    <cellStyle name="Normal 47" xfId="160" xr:uid="{00000000-0005-0000-0000-0000B2000000}"/>
    <cellStyle name="Normal 48" xfId="161" xr:uid="{00000000-0005-0000-0000-0000B3000000}"/>
    <cellStyle name="Normal 49" xfId="162" xr:uid="{00000000-0005-0000-0000-0000B4000000}"/>
    <cellStyle name="Normal 5" xfId="48" xr:uid="{00000000-0005-0000-0000-0000B5000000}"/>
    <cellStyle name="Normal 5 2" xfId="163" xr:uid="{00000000-0005-0000-0000-0000B6000000}"/>
    <cellStyle name="Normal 50" xfId="164" xr:uid="{00000000-0005-0000-0000-0000B7000000}"/>
    <cellStyle name="Normal 51" xfId="165" xr:uid="{00000000-0005-0000-0000-0000B8000000}"/>
    <cellStyle name="Normal 52" xfId="166" xr:uid="{00000000-0005-0000-0000-0000B9000000}"/>
    <cellStyle name="Normal 53" xfId="167" xr:uid="{00000000-0005-0000-0000-0000BA000000}"/>
    <cellStyle name="Normal 54" xfId="168" xr:uid="{00000000-0005-0000-0000-0000BB000000}"/>
    <cellStyle name="Normal 55" xfId="169" xr:uid="{00000000-0005-0000-0000-0000BC000000}"/>
    <cellStyle name="Normal 56" xfId="170" xr:uid="{00000000-0005-0000-0000-0000BD000000}"/>
    <cellStyle name="Normal 57" xfId="171" xr:uid="{00000000-0005-0000-0000-0000BE000000}"/>
    <cellStyle name="Normal 58" xfId="172" xr:uid="{00000000-0005-0000-0000-0000BF000000}"/>
    <cellStyle name="Normal 59" xfId="173" xr:uid="{00000000-0005-0000-0000-0000C0000000}"/>
    <cellStyle name="Normal 6" xfId="15" xr:uid="{00000000-0005-0000-0000-0000C1000000}"/>
    <cellStyle name="Normal 6 2" xfId="174" xr:uid="{00000000-0005-0000-0000-0000C2000000}"/>
    <cellStyle name="Normal 60" xfId="175" xr:uid="{00000000-0005-0000-0000-0000C3000000}"/>
    <cellStyle name="Normal 61" xfId="176" xr:uid="{00000000-0005-0000-0000-0000C4000000}"/>
    <cellStyle name="Normal 62" xfId="177" xr:uid="{00000000-0005-0000-0000-0000C5000000}"/>
    <cellStyle name="Normal 63" xfId="178" xr:uid="{00000000-0005-0000-0000-0000C6000000}"/>
    <cellStyle name="Normal 64" xfId="179" xr:uid="{00000000-0005-0000-0000-0000C7000000}"/>
    <cellStyle name="Normal 65" xfId="180" xr:uid="{00000000-0005-0000-0000-0000C8000000}"/>
    <cellStyle name="Normal 66" xfId="181" xr:uid="{00000000-0005-0000-0000-0000C9000000}"/>
    <cellStyle name="Normal 67" xfId="182" xr:uid="{00000000-0005-0000-0000-0000CA000000}"/>
    <cellStyle name="Normal 68" xfId="183" xr:uid="{00000000-0005-0000-0000-0000CB000000}"/>
    <cellStyle name="Normal 69" xfId="184" xr:uid="{00000000-0005-0000-0000-0000CC000000}"/>
    <cellStyle name="Normal 7" xfId="49" xr:uid="{00000000-0005-0000-0000-0000CD000000}"/>
    <cellStyle name="Normal 7 2" xfId="210" xr:uid="{00000000-0005-0000-0000-0000CE000000}"/>
    <cellStyle name="Normal 70" xfId="185" xr:uid="{00000000-0005-0000-0000-0000CF000000}"/>
    <cellStyle name="Normal 71" xfId="186" xr:uid="{00000000-0005-0000-0000-0000D0000000}"/>
    <cellStyle name="Normal 72" xfId="187" xr:uid="{00000000-0005-0000-0000-0000D1000000}"/>
    <cellStyle name="Normal 73" xfId="188" xr:uid="{00000000-0005-0000-0000-0000D2000000}"/>
    <cellStyle name="Normal 74" xfId="189" xr:uid="{00000000-0005-0000-0000-0000D3000000}"/>
    <cellStyle name="Normal 75" xfId="190" xr:uid="{00000000-0005-0000-0000-0000D4000000}"/>
    <cellStyle name="Normal 76" xfId="13" xr:uid="{00000000-0005-0000-0000-0000D5000000}"/>
    <cellStyle name="Normal 8" xfId="191" xr:uid="{00000000-0005-0000-0000-0000D6000000}"/>
    <cellStyle name="Normal 9" xfId="192" xr:uid="{00000000-0005-0000-0000-0000D7000000}"/>
    <cellStyle name="Notas 2" xfId="193" xr:uid="{00000000-0005-0000-0000-0000D8000000}"/>
    <cellStyle name="Notas 2 2" xfId="218" xr:uid="{00000000-0005-0000-0000-0000D9000000}"/>
    <cellStyle name="Porcentaje" xfId="2" builtinId="5"/>
    <cellStyle name="Porcentaje 2" xfId="45" xr:uid="{00000000-0005-0000-0000-0000DB000000}"/>
    <cellStyle name="Porcentaje 3" xfId="194" xr:uid="{00000000-0005-0000-0000-0000DC000000}"/>
    <cellStyle name="Porcentual 2" xfId="7" xr:uid="{00000000-0005-0000-0000-0000DD000000}"/>
    <cellStyle name="Salida" xfId="21" builtinId="21" customBuiltin="1"/>
    <cellStyle name="Salida 2" xfId="195" xr:uid="{00000000-0005-0000-0000-0000DF000000}"/>
    <cellStyle name="Salida 3" xfId="196" xr:uid="{00000000-0005-0000-0000-0000E0000000}"/>
    <cellStyle name="Texto de advertencia" xfId="25" builtinId="11" customBuiltin="1"/>
    <cellStyle name="Texto de advertencia 2" xfId="197" xr:uid="{00000000-0005-0000-0000-0000E2000000}"/>
    <cellStyle name="Texto de advertencia 3" xfId="198" xr:uid="{00000000-0005-0000-0000-0000E3000000}"/>
    <cellStyle name="Texto explicativo" xfId="26" builtinId="53" customBuiltin="1"/>
    <cellStyle name="Texto explicativo 2" xfId="199" xr:uid="{00000000-0005-0000-0000-0000E5000000}"/>
    <cellStyle name="Texto explicativo 3" xfId="200" xr:uid="{00000000-0005-0000-0000-0000E6000000}"/>
    <cellStyle name="Título 1 2" xfId="201" xr:uid="{00000000-0005-0000-0000-0000E7000000}"/>
    <cellStyle name="Título 1 3" xfId="202" xr:uid="{00000000-0005-0000-0000-0000E8000000}"/>
    <cellStyle name="Título 2" xfId="16" builtinId="17" customBuiltin="1"/>
    <cellStyle name="Título 2 2" xfId="203" xr:uid="{00000000-0005-0000-0000-0000EA000000}"/>
    <cellStyle name="Título 2 3" xfId="204" xr:uid="{00000000-0005-0000-0000-0000EB000000}"/>
    <cellStyle name="Título 3" xfId="17" builtinId="18" customBuiltin="1"/>
    <cellStyle name="Título 3 2" xfId="205" xr:uid="{00000000-0005-0000-0000-0000ED000000}"/>
    <cellStyle name="Título 3 3" xfId="206" xr:uid="{00000000-0005-0000-0000-0000EE000000}"/>
    <cellStyle name="Título 4" xfId="219" xr:uid="{00000000-0005-0000-0000-0000EF000000}"/>
    <cellStyle name="Total" xfId="27" builtinId="25" customBuiltin="1"/>
    <cellStyle name="Total 2" xfId="207" xr:uid="{00000000-0005-0000-0000-0000F1000000}"/>
    <cellStyle name="Total 3" xfId="208" xr:uid="{00000000-0005-0000-0000-0000F2000000}"/>
  </cellStyles>
  <dxfs count="0"/>
  <tableStyles count="0" defaultTableStyle="TableStyleMedium2" defaultPivotStyle="PivotStyleLight16"/>
  <colors>
    <mruColors>
      <color rgb="FFF68A8A"/>
      <color rgb="FFFF7C80"/>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885825</xdr:colOff>
      <xdr:row>1</xdr:row>
      <xdr:rowOff>0</xdr:rowOff>
    </xdr:to>
    <xdr:pic>
      <xdr:nvPicPr>
        <xdr:cNvPr id="3" name="Imagen 2" descr="cid:image001.png@01CC8988.715F2480">
          <a:extLst>
            <a:ext uri="{FF2B5EF4-FFF2-40B4-BE49-F238E27FC236}">
              <a16:creationId xmlns:a16="http://schemas.microsoft.com/office/drawing/2014/main" id="{BDFB6859-6759-4EF2-9F07-F96F12AE9496}"/>
            </a:ext>
          </a:extLst>
        </xdr:cNvPr>
        <xdr:cNvPicPr/>
      </xdr:nvPicPr>
      <xdr:blipFill>
        <a:blip xmlns:r="http://schemas.openxmlformats.org/officeDocument/2006/relationships" r:embed="rId1"/>
        <a:srcRect/>
        <a:stretch>
          <a:fillRect/>
        </a:stretch>
      </xdr:blipFill>
      <xdr:spPr bwMode="auto">
        <a:xfrm>
          <a:off x="0" y="0"/>
          <a:ext cx="885825" cy="790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
  <sheetViews>
    <sheetView workbookViewId="0">
      <selection activeCell="B3" sqref="B3"/>
    </sheetView>
  </sheetViews>
  <sheetFormatPr baseColWidth="10" defaultRowHeight="15" x14ac:dyDescent="0.25"/>
  <sheetData>
    <row r="2" spans="1:2" x14ac:dyDescent="0.25">
      <c r="A2" t="s">
        <v>461</v>
      </c>
      <c r="B2" t="s">
        <v>584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7">
    <pageSetUpPr fitToPage="1"/>
  </sheetPr>
  <dimension ref="A1:Q131"/>
  <sheetViews>
    <sheetView showGridLines="0" zoomScaleNormal="100" workbookViewId="0">
      <selection activeCell="B24" sqref="B24:K24"/>
    </sheetView>
  </sheetViews>
  <sheetFormatPr baseColWidth="10" defaultRowHeight="12" x14ac:dyDescent="0.2"/>
  <cols>
    <col min="1" max="1" width="6" style="26" customWidth="1"/>
    <col min="2" max="2" width="18.140625" style="26" customWidth="1"/>
    <col min="3" max="4" width="8.5703125" style="26" bestFit="1" customWidth="1"/>
    <col min="5" max="6" width="8.5703125" style="26" customWidth="1"/>
    <col min="7" max="7" width="9.42578125" style="26" bestFit="1" customWidth="1"/>
    <col min="8" max="8" width="7.5703125" style="26" bestFit="1" customWidth="1"/>
    <col min="9" max="10" width="7.5703125" style="26" customWidth="1"/>
    <col min="11" max="11" width="9.7109375" style="26" customWidth="1"/>
    <col min="12" max="12" width="11.140625" style="26" customWidth="1"/>
    <col min="13" max="14" width="11.42578125" style="26"/>
    <col min="15" max="15" width="12.42578125" style="26" bestFit="1" customWidth="1"/>
    <col min="16" max="251" width="11.42578125" style="26"/>
    <col min="252" max="252" width="18.140625" style="26" customWidth="1"/>
    <col min="253" max="254" width="8.5703125" style="26" bestFit="1" customWidth="1"/>
    <col min="255" max="256" width="8.5703125" style="26" customWidth="1"/>
    <col min="257" max="257" width="9.42578125" style="26" bestFit="1" customWidth="1"/>
    <col min="258" max="258" width="7.5703125" style="26" bestFit="1" customWidth="1"/>
    <col min="259" max="260" width="7.5703125" style="26" customWidth="1"/>
    <col min="261" max="261" width="9.7109375" style="26" customWidth="1"/>
    <col min="262" max="267" width="0" style="26" hidden="1" customWidth="1"/>
    <col min="268" max="268" width="11.140625" style="26" customWidth="1"/>
    <col min="269" max="270" width="11.42578125" style="26"/>
    <col min="271" max="271" width="12.42578125" style="26" bestFit="1" customWidth="1"/>
    <col min="272" max="507" width="11.42578125" style="26"/>
    <col min="508" max="508" width="18.140625" style="26" customWidth="1"/>
    <col min="509" max="510" width="8.5703125" style="26" bestFit="1" customWidth="1"/>
    <col min="511" max="512" width="8.5703125" style="26" customWidth="1"/>
    <col min="513" max="513" width="9.42578125" style="26" bestFit="1" customWidth="1"/>
    <col min="514" max="514" width="7.5703125" style="26" bestFit="1" customWidth="1"/>
    <col min="515" max="516" width="7.5703125" style="26" customWidth="1"/>
    <col min="517" max="517" width="9.7109375" style="26" customWidth="1"/>
    <col min="518" max="523" width="0" style="26" hidden="1" customWidth="1"/>
    <col min="524" max="524" width="11.140625" style="26" customWidth="1"/>
    <col min="525" max="526" width="11.42578125" style="26"/>
    <col min="527" max="527" width="12.42578125" style="26" bestFit="1" customWidth="1"/>
    <col min="528" max="763" width="11.42578125" style="26"/>
    <col min="764" max="764" width="18.140625" style="26" customWidth="1"/>
    <col min="765" max="766" width="8.5703125" style="26" bestFit="1" customWidth="1"/>
    <col min="767" max="768" width="8.5703125" style="26" customWidth="1"/>
    <col min="769" max="769" width="9.42578125" style="26" bestFit="1" customWidth="1"/>
    <col min="770" max="770" width="7.5703125" style="26" bestFit="1" customWidth="1"/>
    <col min="771" max="772" width="7.5703125" style="26" customWidth="1"/>
    <col min="773" max="773" width="9.7109375" style="26" customWidth="1"/>
    <col min="774" max="779" width="0" style="26" hidden="1" customWidth="1"/>
    <col min="780" max="780" width="11.140625" style="26" customWidth="1"/>
    <col min="781" max="782" width="11.42578125" style="26"/>
    <col min="783" max="783" width="12.42578125" style="26" bestFit="1" customWidth="1"/>
    <col min="784" max="1019" width="11.42578125" style="26"/>
    <col min="1020" max="1020" width="18.140625" style="26" customWidth="1"/>
    <col min="1021" max="1022" width="8.5703125" style="26" bestFit="1" customWidth="1"/>
    <col min="1023" max="1024" width="8.5703125" style="26" customWidth="1"/>
    <col min="1025" max="1025" width="9.42578125" style="26" bestFit="1" customWidth="1"/>
    <col min="1026" max="1026" width="7.5703125" style="26" bestFit="1" customWidth="1"/>
    <col min="1027" max="1028" width="7.5703125" style="26" customWidth="1"/>
    <col min="1029" max="1029" width="9.7109375" style="26" customWidth="1"/>
    <col min="1030" max="1035" width="0" style="26" hidden="1" customWidth="1"/>
    <col min="1036" max="1036" width="11.140625" style="26" customWidth="1"/>
    <col min="1037" max="1038" width="11.42578125" style="26"/>
    <col min="1039" max="1039" width="12.42578125" style="26" bestFit="1" customWidth="1"/>
    <col min="1040" max="1275" width="11.42578125" style="26"/>
    <col min="1276" max="1276" width="18.140625" style="26" customWidth="1"/>
    <col min="1277" max="1278" width="8.5703125" style="26" bestFit="1" customWidth="1"/>
    <col min="1279" max="1280" width="8.5703125" style="26" customWidth="1"/>
    <col min="1281" max="1281" width="9.42578125" style="26" bestFit="1" customWidth="1"/>
    <col min="1282" max="1282" width="7.5703125" style="26" bestFit="1" customWidth="1"/>
    <col min="1283" max="1284" width="7.5703125" style="26" customWidth="1"/>
    <col min="1285" max="1285" width="9.7109375" style="26" customWidth="1"/>
    <col min="1286" max="1291" width="0" style="26" hidden="1" customWidth="1"/>
    <col min="1292" max="1292" width="11.140625" style="26" customWidth="1"/>
    <col min="1293" max="1294" width="11.42578125" style="26"/>
    <col min="1295" max="1295" width="12.42578125" style="26" bestFit="1" customWidth="1"/>
    <col min="1296" max="1531" width="11.42578125" style="26"/>
    <col min="1532" max="1532" width="18.140625" style="26" customWidth="1"/>
    <col min="1533" max="1534" width="8.5703125" style="26" bestFit="1" customWidth="1"/>
    <col min="1535" max="1536" width="8.5703125" style="26" customWidth="1"/>
    <col min="1537" max="1537" width="9.42578125" style="26" bestFit="1" customWidth="1"/>
    <col min="1538" max="1538" width="7.5703125" style="26" bestFit="1" customWidth="1"/>
    <col min="1539" max="1540" width="7.5703125" style="26" customWidth="1"/>
    <col min="1541" max="1541" width="9.7109375" style="26" customWidth="1"/>
    <col min="1542" max="1547" width="0" style="26" hidden="1" customWidth="1"/>
    <col min="1548" max="1548" width="11.140625" style="26" customWidth="1"/>
    <col min="1549" max="1550" width="11.42578125" style="26"/>
    <col min="1551" max="1551" width="12.42578125" style="26" bestFit="1" customWidth="1"/>
    <col min="1552" max="1787" width="11.42578125" style="26"/>
    <col min="1788" max="1788" width="18.140625" style="26" customWidth="1"/>
    <col min="1789" max="1790" width="8.5703125" style="26" bestFit="1" customWidth="1"/>
    <col min="1791" max="1792" width="8.5703125" style="26" customWidth="1"/>
    <col min="1793" max="1793" width="9.42578125" style="26" bestFit="1" customWidth="1"/>
    <col min="1794" max="1794" width="7.5703125" style="26" bestFit="1" customWidth="1"/>
    <col min="1795" max="1796" width="7.5703125" style="26" customWidth="1"/>
    <col min="1797" max="1797" width="9.7109375" style="26" customWidth="1"/>
    <col min="1798" max="1803" width="0" style="26" hidden="1" customWidth="1"/>
    <col min="1804" max="1804" width="11.140625" style="26" customWidth="1"/>
    <col min="1805" max="1806" width="11.42578125" style="26"/>
    <col min="1807" max="1807" width="12.42578125" style="26" bestFit="1" customWidth="1"/>
    <col min="1808" max="2043" width="11.42578125" style="26"/>
    <col min="2044" max="2044" width="18.140625" style="26" customWidth="1"/>
    <col min="2045" max="2046" width="8.5703125" style="26" bestFit="1" customWidth="1"/>
    <col min="2047" max="2048" width="8.5703125" style="26" customWidth="1"/>
    <col min="2049" max="2049" width="9.42578125" style="26" bestFit="1" customWidth="1"/>
    <col min="2050" max="2050" width="7.5703125" style="26" bestFit="1" customWidth="1"/>
    <col min="2051" max="2052" width="7.5703125" style="26" customWidth="1"/>
    <col min="2053" max="2053" width="9.7109375" style="26" customWidth="1"/>
    <col min="2054" max="2059" width="0" style="26" hidden="1" customWidth="1"/>
    <col min="2060" max="2060" width="11.140625" style="26" customWidth="1"/>
    <col min="2061" max="2062" width="11.42578125" style="26"/>
    <col min="2063" max="2063" width="12.42578125" style="26" bestFit="1" customWidth="1"/>
    <col min="2064" max="2299" width="11.42578125" style="26"/>
    <col min="2300" max="2300" width="18.140625" style="26" customWidth="1"/>
    <col min="2301" max="2302" width="8.5703125" style="26" bestFit="1" customWidth="1"/>
    <col min="2303" max="2304" width="8.5703125" style="26" customWidth="1"/>
    <col min="2305" max="2305" width="9.42578125" style="26" bestFit="1" customWidth="1"/>
    <col min="2306" max="2306" width="7.5703125" style="26" bestFit="1" customWidth="1"/>
    <col min="2307" max="2308" width="7.5703125" style="26" customWidth="1"/>
    <col min="2309" max="2309" width="9.7109375" style="26" customWidth="1"/>
    <col min="2310" max="2315" width="0" style="26" hidden="1" customWidth="1"/>
    <col min="2316" max="2316" width="11.140625" style="26" customWidth="1"/>
    <col min="2317" max="2318" width="11.42578125" style="26"/>
    <col min="2319" max="2319" width="12.42578125" style="26" bestFit="1" customWidth="1"/>
    <col min="2320" max="2555" width="11.42578125" style="26"/>
    <col min="2556" max="2556" width="18.140625" style="26" customWidth="1"/>
    <col min="2557" max="2558" width="8.5703125" style="26" bestFit="1" customWidth="1"/>
    <col min="2559" max="2560" width="8.5703125" style="26" customWidth="1"/>
    <col min="2561" max="2561" width="9.42578125" style="26" bestFit="1" customWidth="1"/>
    <col min="2562" max="2562" width="7.5703125" style="26" bestFit="1" customWidth="1"/>
    <col min="2563" max="2564" width="7.5703125" style="26" customWidth="1"/>
    <col min="2565" max="2565" width="9.7109375" style="26" customWidth="1"/>
    <col min="2566" max="2571" width="0" style="26" hidden="1" customWidth="1"/>
    <col min="2572" max="2572" width="11.140625" style="26" customWidth="1"/>
    <col min="2573" max="2574" width="11.42578125" style="26"/>
    <col min="2575" max="2575" width="12.42578125" style="26" bestFit="1" customWidth="1"/>
    <col min="2576" max="2811" width="11.42578125" style="26"/>
    <col min="2812" max="2812" width="18.140625" style="26" customWidth="1"/>
    <col min="2813" max="2814" width="8.5703125" style="26" bestFit="1" customWidth="1"/>
    <col min="2815" max="2816" width="8.5703125" style="26" customWidth="1"/>
    <col min="2817" max="2817" width="9.42578125" style="26" bestFit="1" customWidth="1"/>
    <col min="2818" max="2818" width="7.5703125" style="26" bestFit="1" customWidth="1"/>
    <col min="2819" max="2820" width="7.5703125" style="26" customWidth="1"/>
    <col min="2821" max="2821" width="9.7109375" style="26" customWidth="1"/>
    <col min="2822" max="2827" width="0" style="26" hidden="1" customWidth="1"/>
    <col min="2828" max="2828" width="11.140625" style="26" customWidth="1"/>
    <col min="2829" max="2830" width="11.42578125" style="26"/>
    <col min="2831" max="2831" width="12.42578125" style="26" bestFit="1" customWidth="1"/>
    <col min="2832" max="3067" width="11.42578125" style="26"/>
    <col min="3068" max="3068" width="18.140625" style="26" customWidth="1"/>
    <col min="3069" max="3070" width="8.5703125" style="26" bestFit="1" customWidth="1"/>
    <col min="3071" max="3072" width="8.5703125" style="26" customWidth="1"/>
    <col min="3073" max="3073" width="9.42578125" style="26" bestFit="1" customWidth="1"/>
    <col min="3074" max="3074" width="7.5703125" style="26" bestFit="1" customWidth="1"/>
    <col min="3075" max="3076" width="7.5703125" style="26" customWidth="1"/>
    <col min="3077" max="3077" width="9.7109375" style="26" customWidth="1"/>
    <col min="3078" max="3083" width="0" style="26" hidden="1" customWidth="1"/>
    <col min="3084" max="3084" width="11.140625" style="26" customWidth="1"/>
    <col min="3085" max="3086" width="11.42578125" style="26"/>
    <col min="3087" max="3087" width="12.42578125" style="26" bestFit="1" customWidth="1"/>
    <col min="3088" max="3323" width="11.42578125" style="26"/>
    <col min="3324" max="3324" width="18.140625" style="26" customWidth="1"/>
    <col min="3325" max="3326" width="8.5703125" style="26" bestFit="1" customWidth="1"/>
    <col min="3327" max="3328" width="8.5703125" style="26" customWidth="1"/>
    <col min="3329" max="3329" width="9.42578125" style="26" bestFit="1" customWidth="1"/>
    <col min="3330" max="3330" width="7.5703125" style="26" bestFit="1" customWidth="1"/>
    <col min="3331" max="3332" width="7.5703125" style="26" customWidth="1"/>
    <col min="3333" max="3333" width="9.7109375" style="26" customWidth="1"/>
    <col min="3334" max="3339" width="0" style="26" hidden="1" customWidth="1"/>
    <col min="3340" max="3340" width="11.140625" style="26" customWidth="1"/>
    <col min="3341" max="3342" width="11.42578125" style="26"/>
    <col min="3343" max="3343" width="12.42578125" style="26" bestFit="1" customWidth="1"/>
    <col min="3344" max="3579" width="11.42578125" style="26"/>
    <col min="3580" max="3580" width="18.140625" style="26" customWidth="1"/>
    <col min="3581" max="3582" width="8.5703125" style="26" bestFit="1" customWidth="1"/>
    <col min="3583" max="3584" width="8.5703125" style="26" customWidth="1"/>
    <col min="3585" max="3585" width="9.42578125" style="26" bestFit="1" customWidth="1"/>
    <col min="3586" max="3586" width="7.5703125" style="26" bestFit="1" customWidth="1"/>
    <col min="3587" max="3588" width="7.5703125" style="26" customWidth="1"/>
    <col min="3589" max="3589" width="9.7109375" style="26" customWidth="1"/>
    <col min="3590" max="3595" width="0" style="26" hidden="1" customWidth="1"/>
    <col min="3596" max="3596" width="11.140625" style="26" customWidth="1"/>
    <col min="3597" max="3598" width="11.42578125" style="26"/>
    <col min="3599" max="3599" width="12.42578125" style="26" bestFit="1" customWidth="1"/>
    <col min="3600" max="3835" width="11.42578125" style="26"/>
    <col min="3836" max="3836" width="18.140625" style="26" customWidth="1"/>
    <col min="3837" max="3838" width="8.5703125" style="26" bestFit="1" customWidth="1"/>
    <col min="3839" max="3840" width="8.5703125" style="26" customWidth="1"/>
    <col min="3841" max="3841" width="9.42578125" style="26" bestFit="1" customWidth="1"/>
    <col min="3842" max="3842" width="7.5703125" style="26" bestFit="1" customWidth="1"/>
    <col min="3843" max="3844" width="7.5703125" style="26" customWidth="1"/>
    <col min="3845" max="3845" width="9.7109375" style="26" customWidth="1"/>
    <col min="3846" max="3851" width="0" style="26" hidden="1" customWidth="1"/>
    <col min="3852" max="3852" width="11.140625" style="26" customWidth="1"/>
    <col min="3853" max="3854" width="11.42578125" style="26"/>
    <col min="3855" max="3855" width="12.42578125" style="26" bestFit="1" customWidth="1"/>
    <col min="3856" max="4091" width="11.42578125" style="26"/>
    <col min="4092" max="4092" width="18.140625" style="26" customWidth="1"/>
    <col min="4093" max="4094" width="8.5703125" style="26" bestFit="1" customWidth="1"/>
    <col min="4095" max="4096" width="8.5703125" style="26" customWidth="1"/>
    <col min="4097" max="4097" width="9.42578125" style="26" bestFit="1" customWidth="1"/>
    <col min="4098" max="4098" width="7.5703125" style="26" bestFit="1" customWidth="1"/>
    <col min="4099" max="4100" width="7.5703125" style="26" customWidth="1"/>
    <col min="4101" max="4101" width="9.7109375" style="26" customWidth="1"/>
    <col min="4102" max="4107" width="0" style="26" hidden="1" customWidth="1"/>
    <col min="4108" max="4108" width="11.140625" style="26" customWidth="1"/>
    <col min="4109" max="4110" width="11.42578125" style="26"/>
    <col min="4111" max="4111" width="12.42578125" style="26" bestFit="1" customWidth="1"/>
    <col min="4112" max="4347" width="11.42578125" style="26"/>
    <col min="4348" max="4348" width="18.140625" style="26" customWidth="1"/>
    <col min="4349" max="4350" width="8.5703125" style="26" bestFit="1" customWidth="1"/>
    <col min="4351" max="4352" width="8.5703125" style="26" customWidth="1"/>
    <col min="4353" max="4353" width="9.42578125" style="26" bestFit="1" customWidth="1"/>
    <col min="4354" max="4354" width="7.5703125" style="26" bestFit="1" customWidth="1"/>
    <col min="4355" max="4356" width="7.5703125" style="26" customWidth="1"/>
    <col min="4357" max="4357" width="9.7109375" style="26" customWidth="1"/>
    <col min="4358" max="4363" width="0" style="26" hidden="1" customWidth="1"/>
    <col min="4364" max="4364" width="11.140625" style="26" customWidth="1"/>
    <col min="4365" max="4366" width="11.42578125" style="26"/>
    <col min="4367" max="4367" width="12.42578125" style="26" bestFit="1" customWidth="1"/>
    <col min="4368" max="4603" width="11.42578125" style="26"/>
    <col min="4604" max="4604" width="18.140625" style="26" customWidth="1"/>
    <col min="4605" max="4606" width="8.5703125" style="26" bestFit="1" customWidth="1"/>
    <col min="4607" max="4608" width="8.5703125" style="26" customWidth="1"/>
    <col min="4609" max="4609" width="9.42578125" style="26" bestFit="1" customWidth="1"/>
    <col min="4610" max="4610" width="7.5703125" style="26" bestFit="1" customWidth="1"/>
    <col min="4611" max="4612" width="7.5703125" style="26" customWidth="1"/>
    <col min="4613" max="4613" width="9.7109375" style="26" customWidth="1"/>
    <col min="4614" max="4619" width="0" style="26" hidden="1" customWidth="1"/>
    <col min="4620" max="4620" width="11.140625" style="26" customWidth="1"/>
    <col min="4621" max="4622" width="11.42578125" style="26"/>
    <col min="4623" max="4623" width="12.42578125" style="26" bestFit="1" customWidth="1"/>
    <col min="4624" max="4859" width="11.42578125" style="26"/>
    <col min="4860" max="4860" width="18.140625" style="26" customWidth="1"/>
    <col min="4861" max="4862" width="8.5703125" style="26" bestFit="1" customWidth="1"/>
    <col min="4863" max="4864" width="8.5703125" style="26" customWidth="1"/>
    <col min="4865" max="4865" width="9.42578125" style="26" bestFit="1" customWidth="1"/>
    <col min="4866" max="4866" width="7.5703125" style="26" bestFit="1" customWidth="1"/>
    <col min="4867" max="4868" width="7.5703125" style="26" customWidth="1"/>
    <col min="4869" max="4869" width="9.7109375" style="26" customWidth="1"/>
    <col min="4870" max="4875" width="0" style="26" hidden="1" customWidth="1"/>
    <col min="4876" max="4876" width="11.140625" style="26" customWidth="1"/>
    <col min="4877" max="4878" width="11.42578125" style="26"/>
    <col min="4879" max="4879" width="12.42578125" style="26" bestFit="1" customWidth="1"/>
    <col min="4880" max="5115" width="11.42578125" style="26"/>
    <col min="5116" max="5116" width="18.140625" style="26" customWidth="1"/>
    <col min="5117" max="5118" width="8.5703125" style="26" bestFit="1" customWidth="1"/>
    <col min="5119" max="5120" width="8.5703125" style="26" customWidth="1"/>
    <col min="5121" max="5121" width="9.42578125" style="26" bestFit="1" customWidth="1"/>
    <col min="5122" max="5122" width="7.5703125" style="26" bestFit="1" customWidth="1"/>
    <col min="5123" max="5124" width="7.5703125" style="26" customWidth="1"/>
    <col min="5125" max="5125" width="9.7109375" style="26" customWidth="1"/>
    <col min="5126" max="5131" width="0" style="26" hidden="1" customWidth="1"/>
    <col min="5132" max="5132" width="11.140625" style="26" customWidth="1"/>
    <col min="5133" max="5134" width="11.42578125" style="26"/>
    <col min="5135" max="5135" width="12.42578125" style="26" bestFit="1" customWidth="1"/>
    <col min="5136" max="5371" width="11.42578125" style="26"/>
    <col min="5372" max="5372" width="18.140625" style="26" customWidth="1"/>
    <col min="5373" max="5374" width="8.5703125" style="26" bestFit="1" customWidth="1"/>
    <col min="5375" max="5376" width="8.5703125" style="26" customWidth="1"/>
    <col min="5377" max="5377" width="9.42578125" style="26" bestFit="1" customWidth="1"/>
    <col min="5378" max="5378" width="7.5703125" style="26" bestFit="1" customWidth="1"/>
    <col min="5379" max="5380" width="7.5703125" style="26" customWidth="1"/>
    <col min="5381" max="5381" width="9.7109375" style="26" customWidth="1"/>
    <col min="5382" max="5387" width="0" style="26" hidden="1" customWidth="1"/>
    <col min="5388" max="5388" width="11.140625" style="26" customWidth="1"/>
    <col min="5389" max="5390" width="11.42578125" style="26"/>
    <col min="5391" max="5391" width="12.42578125" style="26" bestFit="1" customWidth="1"/>
    <col min="5392" max="5627" width="11.42578125" style="26"/>
    <col min="5628" max="5628" width="18.140625" style="26" customWidth="1"/>
    <col min="5629" max="5630" width="8.5703125" style="26" bestFit="1" customWidth="1"/>
    <col min="5631" max="5632" width="8.5703125" style="26" customWidth="1"/>
    <col min="5633" max="5633" width="9.42578125" style="26" bestFit="1" customWidth="1"/>
    <col min="5634" max="5634" width="7.5703125" style="26" bestFit="1" customWidth="1"/>
    <col min="5635" max="5636" width="7.5703125" style="26" customWidth="1"/>
    <col min="5637" max="5637" width="9.7109375" style="26" customWidth="1"/>
    <col min="5638" max="5643" width="0" style="26" hidden="1" customWidth="1"/>
    <col min="5644" max="5644" width="11.140625" style="26" customWidth="1"/>
    <col min="5645" max="5646" width="11.42578125" style="26"/>
    <col min="5647" max="5647" width="12.42578125" style="26" bestFit="1" customWidth="1"/>
    <col min="5648" max="5883" width="11.42578125" style="26"/>
    <col min="5884" max="5884" width="18.140625" style="26" customWidth="1"/>
    <col min="5885" max="5886" width="8.5703125" style="26" bestFit="1" customWidth="1"/>
    <col min="5887" max="5888" width="8.5703125" style="26" customWidth="1"/>
    <col min="5889" max="5889" width="9.42578125" style="26" bestFit="1" customWidth="1"/>
    <col min="5890" max="5890" width="7.5703125" style="26" bestFit="1" customWidth="1"/>
    <col min="5891" max="5892" width="7.5703125" style="26" customWidth="1"/>
    <col min="5893" max="5893" width="9.7109375" style="26" customWidth="1"/>
    <col min="5894" max="5899" width="0" style="26" hidden="1" customWidth="1"/>
    <col min="5900" max="5900" width="11.140625" style="26" customWidth="1"/>
    <col min="5901" max="5902" width="11.42578125" style="26"/>
    <col min="5903" max="5903" width="12.42578125" style="26" bestFit="1" customWidth="1"/>
    <col min="5904" max="6139" width="11.42578125" style="26"/>
    <col min="6140" max="6140" width="18.140625" style="26" customWidth="1"/>
    <col min="6141" max="6142" width="8.5703125" style="26" bestFit="1" customWidth="1"/>
    <col min="6143" max="6144" width="8.5703125" style="26" customWidth="1"/>
    <col min="6145" max="6145" width="9.42578125" style="26" bestFit="1" customWidth="1"/>
    <col min="6146" max="6146" width="7.5703125" style="26" bestFit="1" customWidth="1"/>
    <col min="6147" max="6148" width="7.5703125" style="26" customWidth="1"/>
    <col min="6149" max="6149" width="9.7109375" style="26" customWidth="1"/>
    <col min="6150" max="6155" width="0" style="26" hidden="1" customWidth="1"/>
    <col min="6156" max="6156" width="11.140625" style="26" customWidth="1"/>
    <col min="6157" max="6158" width="11.42578125" style="26"/>
    <col min="6159" max="6159" width="12.42578125" style="26" bestFit="1" customWidth="1"/>
    <col min="6160" max="6395" width="11.42578125" style="26"/>
    <col min="6396" max="6396" width="18.140625" style="26" customWidth="1"/>
    <col min="6397" max="6398" width="8.5703125" style="26" bestFit="1" customWidth="1"/>
    <col min="6399" max="6400" width="8.5703125" style="26" customWidth="1"/>
    <col min="6401" max="6401" width="9.42578125" style="26" bestFit="1" customWidth="1"/>
    <col min="6402" max="6402" width="7.5703125" style="26" bestFit="1" customWidth="1"/>
    <col min="6403" max="6404" width="7.5703125" style="26" customWidth="1"/>
    <col min="6405" max="6405" width="9.7109375" style="26" customWidth="1"/>
    <col min="6406" max="6411" width="0" style="26" hidden="1" customWidth="1"/>
    <col min="6412" max="6412" width="11.140625" style="26" customWidth="1"/>
    <col min="6413" max="6414" width="11.42578125" style="26"/>
    <col min="6415" max="6415" width="12.42578125" style="26" bestFit="1" customWidth="1"/>
    <col min="6416" max="6651" width="11.42578125" style="26"/>
    <col min="6652" max="6652" width="18.140625" style="26" customWidth="1"/>
    <col min="6653" max="6654" width="8.5703125" style="26" bestFit="1" customWidth="1"/>
    <col min="6655" max="6656" width="8.5703125" style="26" customWidth="1"/>
    <col min="6657" max="6657" width="9.42578125" style="26" bestFit="1" customWidth="1"/>
    <col min="6658" max="6658" width="7.5703125" style="26" bestFit="1" customWidth="1"/>
    <col min="6659" max="6660" width="7.5703125" style="26" customWidth="1"/>
    <col min="6661" max="6661" width="9.7109375" style="26" customWidth="1"/>
    <col min="6662" max="6667" width="0" style="26" hidden="1" customWidth="1"/>
    <col min="6668" max="6668" width="11.140625" style="26" customWidth="1"/>
    <col min="6669" max="6670" width="11.42578125" style="26"/>
    <col min="6671" max="6671" width="12.42578125" style="26" bestFit="1" customWidth="1"/>
    <col min="6672" max="6907" width="11.42578125" style="26"/>
    <col min="6908" max="6908" width="18.140625" style="26" customWidth="1"/>
    <col min="6909" max="6910" width="8.5703125" style="26" bestFit="1" customWidth="1"/>
    <col min="6911" max="6912" width="8.5703125" style="26" customWidth="1"/>
    <col min="6913" max="6913" width="9.42578125" style="26" bestFit="1" customWidth="1"/>
    <col min="6914" max="6914" width="7.5703125" style="26" bestFit="1" customWidth="1"/>
    <col min="6915" max="6916" width="7.5703125" style="26" customWidth="1"/>
    <col min="6917" max="6917" width="9.7109375" style="26" customWidth="1"/>
    <col min="6918" max="6923" width="0" style="26" hidden="1" customWidth="1"/>
    <col min="6924" max="6924" width="11.140625" style="26" customWidth="1"/>
    <col min="6925" max="6926" width="11.42578125" style="26"/>
    <col min="6927" max="6927" width="12.42578125" style="26" bestFit="1" customWidth="1"/>
    <col min="6928" max="7163" width="11.42578125" style="26"/>
    <col min="7164" max="7164" width="18.140625" style="26" customWidth="1"/>
    <col min="7165" max="7166" width="8.5703125" style="26" bestFit="1" customWidth="1"/>
    <col min="7167" max="7168" width="8.5703125" style="26" customWidth="1"/>
    <col min="7169" max="7169" width="9.42578125" style="26" bestFit="1" customWidth="1"/>
    <col min="7170" max="7170" width="7.5703125" style="26" bestFit="1" customWidth="1"/>
    <col min="7171" max="7172" width="7.5703125" style="26" customWidth="1"/>
    <col min="7173" max="7173" width="9.7109375" style="26" customWidth="1"/>
    <col min="7174" max="7179" width="0" style="26" hidden="1" customWidth="1"/>
    <col min="7180" max="7180" width="11.140625" style="26" customWidth="1"/>
    <col min="7181" max="7182" width="11.42578125" style="26"/>
    <col min="7183" max="7183" width="12.42578125" style="26" bestFit="1" customWidth="1"/>
    <col min="7184" max="7419" width="11.42578125" style="26"/>
    <col min="7420" max="7420" width="18.140625" style="26" customWidth="1"/>
    <col min="7421" max="7422" width="8.5703125" style="26" bestFit="1" customWidth="1"/>
    <col min="7423" max="7424" width="8.5703125" style="26" customWidth="1"/>
    <col min="7425" max="7425" width="9.42578125" style="26" bestFit="1" customWidth="1"/>
    <col min="7426" max="7426" width="7.5703125" style="26" bestFit="1" customWidth="1"/>
    <col min="7427" max="7428" width="7.5703125" style="26" customWidth="1"/>
    <col min="7429" max="7429" width="9.7109375" style="26" customWidth="1"/>
    <col min="7430" max="7435" width="0" style="26" hidden="1" customWidth="1"/>
    <col min="7436" max="7436" width="11.140625" style="26" customWidth="1"/>
    <col min="7437" max="7438" width="11.42578125" style="26"/>
    <col min="7439" max="7439" width="12.42578125" style="26" bestFit="1" customWidth="1"/>
    <col min="7440" max="7675" width="11.42578125" style="26"/>
    <col min="7676" max="7676" width="18.140625" style="26" customWidth="1"/>
    <col min="7677" max="7678" width="8.5703125" style="26" bestFit="1" customWidth="1"/>
    <col min="7679" max="7680" width="8.5703125" style="26" customWidth="1"/>
    <col min="7681" max="7681" width="9.42578125" style="26" bestFit="1" customWidth="1"/>
    <col min="7682" max="7682" width="7.5703125" style="26" bestFit="1" customWidth="1"/>
    <col min="7683" max="7684" width="7.5703125" style="26" customWidth="1"/>
    <col min="7685" max="7685" width="9.7109375" style="26" customWidth="1"/>
    <col min="7686" max="7691" width="0" style="26" hidden="1" customWidth="1"/>
    <col min="7692" max="7692" width="11.140625" style="26" customWidth="1"/>
    <col min="7693" max="7694" width="11.42578125" style="26"/>
    <col min="7695" max="7695" width="12.42578125" style="26" bestFit="1" customWidth="1"/>
    <col min="7696" max="7931" width="11.42578125" style="26"/>
    <col min="7932" max="7932" width="18.140625" style="26" customWidth="1"/>
    <col min="7933" max="7934" width="8.5703125" style="26" bestFit="1" customWidth="1"/>
    <col min="7935" max="7936" width="8.5703125" style="26" customWidth="1"/>
    <col min="7937" max="7937" width="9.42578125" style="26" bestFit="1" customWidth="1"/>
    <col min="7938" max="7938" width="7.5703125" style="26" bestFit="1" customWidth="1"/>
    <col min="7939" max="7940" width="7.5703125" style="26" customWidth="1"/>
    <col min="7941" max="7941" width="9.7109375" style="26" customWidth="1"/>
    <col min="7942" max="7947" width="0" style="26" hidden="1" customWidth="1"/>
    <col min="7948" max="7948" width="11.140625" style="26" customWidth="1"/>
    <col min="7949" max="7950" width="11.42578125" style="26"/>
    <col min="7951" max="7951" width="12.42578125" style="26" bestFit="1" customWidth="1"/>
    <col min="7952" max="8187" width="11.42578125" style="26"/>
    <col min="8188" max="8188" width="18.140625" style="26" customWidth="1"/>
    <col min="8189" max="8190" width="8.5703125" style="26" bestFit="1" customWidth="1"/>
    <col min="8191" max="8192" width="8.5703125" style="26" customWidth="1"/>
    <col min="8193" max="8193" width="9.42578125" style="26" bestFit="1" customWidth="1"/>
    <col min="8194" max="8194" width="7.5703125" style="26" bestFit="1" customWidth="1"/>
    <col min="8195" max="8196" width="7.5703125" style="26" customWidth="1"/>
    <col min="8197" max="8197" width="9.7109375" style="26" customWidth="1"/>
    <col min="8198" max="8203" width="0" style="26" hidden="1" customWidth="1"/>
    <col min="8204" max="8204" width="11.140625" style="26" customWidth="1"/>
    <col min="8205" max="8206" width="11.42578125" style="26"/>
    <col min="8207" max="8207" width="12.42578125" style="26" bestFit="1" customWidth="1"/>
    <col min="8208" max="8443" width="11.42578125" style="26"/>
    <col min="8444" max="8444" width="18.140625" style="26" customWidth="1"/>
    <col min="8445" max="8446" width="8.5703125" style="26" bestFit="1" customWidth="1"/>
    <col min="8447" max="8448" width="8.5703125" style="26" customWidth="1"/>
    <col min="8449" max="8449" width="9.42578125" style="26" bestFit="1" customWidth="1"/>
    <col min="8450" max="8450" width="7.5703125" style="26" bestFit="1" customWidth="1"/>
    <col min="8451" max="8452" width="7.5703125" style="26" customWidth="1"/>
    <col min="8453" max="8453" width="9.7109375" style="26" customWidth="1"/>
    <col min="8454" max="8459" width="0" style="26" hidden="1" customWidth="1"/>
    <col min="8460" max="8460" width="11.140625" style="26" customWidth="1"/>
    <col min="8461" max="8462" width="11.42578125" style="26"/>
    <col min="8463" max="8463" width="12.42578125" style="26" bestFit="1" customWidth="1"/>
    <col min="8464" max="8699" width="11.42578125" style="26"/>
    <col min="8700" max="8700" width="18.140625" style="26" customWidth="1"/>
    <col min="8701" max="8702" width="8.5703125" style="26" bestFit="1" customWidth="1"/>
    <col min="8703" max="8704" width="8.5703125" style="26" customWidth="1"/>
    <col min="8705" max="8705" width="9.42578125" style="26" bestFit="1" customWidth="1"/>
    <col min="8706" max="8706" width="7.5703125" style="26" bestFit="1" customWidth="1"/>
    <col min="8707" max="8708" width="7.5703125" style="26" customWidth="1"/>
    <col min="8709" max="8709" width="9.7109375" style="26" customWidth="1"/>
    <col min="8710" max="8715" width="0" style="26" hidden="1" customWidth="1"/>
    <col min="8716" max="8716" width="11.140625" style="26" customWidth="1"/>
    <col min="8717" max="8718" width="11.42578125" style="26"/>
    <col min="8719" max="8719" width="12.42578125" style="26" bestFit="1" customWidth="1"/>
    <col min="8720" max="8955" width="11.42578125" style="26"/>
    <col min="8956" max="8956" width="18.140625" style="26" customWidth="1"/>
    <col min="8957" max="8958" width="8.5703125" style="26" bestFit="1" customWidth="1"/>
    <col min="8959" max="8960" width="8.5703125" style="26" customWidth="1"/>
    <col min="8961" max="8961" width="9.42578125" style="26" bestFit="1" customWidth="1"/>
    <col min="8962" max="8962" width="7.5703125" style="26" bestFit="1" customWidth="1"/>
    <col min="8963" max="8964" width="7.5703125" style="26" customWidth="1"/>
    <col min="8965" max="8965" width="9.7109375" style="26" customWidth="1"/>
    <col min="8966" max="8971" width="0" style="26" hidden="1" customWidth="1"/>
    <col min="8972" max="8972" width="11.140625" style="26" customWidth="1"/>
    <col min="8973" max="8974" width="11.42578125" style="26"/>
    <col min="8975" max="8975" width="12.42578125" style="26" bestFit="1" customWidth="1"/>
    <col min="8976" max="9211" width="11.42578125" style="26"/>
    <col min="9212" max="9212" width="18.140625" style="26" customWidth="1"/>
    <col min="9213" max="9214" width="8.5703125" style="26" bestFit="1" customWidth="1"/>
    <col min="9215" max="9216" width="8.5703125" style="26" customWidth="1"/>
    <col min="9217" max="9217" width="9.42578125" style="26" bestFit="1" customWidth="1"/>
    <col min="9218" max="9218" width="7.5703125" style="26" bestFit="1" customWidth="1"/>
    <col min="9219" max="9220" width="7.5703125" style="26" customWidth="1"/>
    <col min="9221" max="9221" width="9.7109375" style="26" customWidth="1"/>
    <col min="9222" max="9227" width="0" style="26" hidden="1" customWidth="1"/>
    <col min="9228" max="9228" width="11.140625" style="26" customWidth="1"/>
    <col min="9229" max="9230" width="11.42578125" style="26"/>
    <col min="9231" max="9231" width="12.42578125" style="26" bestFit="1" customWidth="1"/>
    <col min="9232" max="9467" width="11.42578125" style="26"/>
    <col min="9468" max="9468" width="18.140625" style="26" customWidth="1"/>
    <col min="9469" max="9470" width="8.5703125" style="26" bestFit="1" customWidth="1"/>
    <col min="9471" max="9472" width="8.5703125" style="26" customWidth="1"/>
    <col min="9473" max="9473" width="9.42578125" style="26" bestFit="1" customWidth="1"/>
    <col min="9474" max="9474" width="7.5703125" style="26" bestFit="1" customWidth="1"/>
    <col min="9475" max="9476" width="7.5703125" style="26" customWidth="1"/>
    <col min="9477" max="9477" width="9.7109375" style="26" customWidth="1"/>
    <col min="9478" max="9483" width="0" style="26" hidden="1" customWidth="1"/>
    <col min="9484" max="9484" width="11.140625" style="26" customWidth="1"/>
    <col min="9485" max="9486" width="11.42578125" style="26"/>
    <col min="9487" max="9487" width="12.42578125" style="26" bestFit="1" customWidth="1"/>
    <col min="9488" max="9723" width="11.42578125" style="26"/>
    <col min="9724" max="9724" width="18.140625" style="26" customWidth="1"/>
    <col min="9725" max="9726" width="8.5703125" style="26" bestFit="1" customWidth="1"/>
    <col min="9727" max="9728" width="8.5703125" style="26" customWidth="1"/>
    <col min="9729" max="9729" width="9.42578125" style="26" bestFit="1" customWidth="1"/>
    <col min="9730" max="9730" width="7.5703125" style="26" bestFit="1" customWidth="1"/>
    <col min="9731" max="9732" width="7.5703125" style="26" customWidth="1"/>
    <col min="9733" max="9733" width="9.7109375" style="26" customWidth="1"/>
    <col min="9734" max="9739" width="0" style="26" hidden="1" customWidth="1"/>
    <col min="9740" max="9740" width="11.140625" style="26" customWidth="1"/>
    <col min="9741" max="9742" width="11.42578125" style="26"/>
    <col min="9743" max="9743" width="12.42578125" style="26" bestFit="1" customWidth="1"/>
    <col min="9744" max="9979" width="11.42578125" style="26"/>
    <col min="9980" max="9980" width="18.140625" style="26" customWidth="1"/>
    <col min="9981" max="9982" width="8.5703125" style="26" bestFit="1" customWidth="1"/>
    <col min="9983" max="9984" width="8.5703125" style="26" customWidth="1"/>
    <col min="9985" max="9985" width="9.42578125" style="26" bestFit="1" customWidth="1"/>
    <col min="9986" max="9986" width="7.5703125" style="26" bestFit="1" customWidth="1"/>
    <col min="9987" max="9988" width="7.5703125" style="26" customWidth="1"/>
    <col min="9989" max="9989" width="9.7109375" style="26" customWidth="1"/>
    <col min="9990" max="9995" width="0" style="26" hidden="1" customWidth="1"/>
    <col min="9996" max="9996" width="11.140625" style="26" customWidth="1"/>
    <col min="9997" max="9998" width="11.42578125" style="26"/>
    <col min="9999" max="9999" width="12.42578125" style="26" bestFit="1" customWidth="1"/>
    <col min="10000" max="10235" width="11.42578125" style="26"/>
    <col min="10236" max="10236" width="18.140625" style="26" customWidth="1"/>
    <col min="10237" max="10238" width="8.5703125" style="26" bestFit="1" customWidth="1"/>
    <col min="10239" max="10240" width="8.5703125" style="26" customWidth="1"/>
    <col min="10241" max="10241" width="9.42578125" style="26" bestFit="1" customWidth="1"/>
    <col min="10242" max="10242" width="7.5703125" style="26" bestFit="1" customWidth="1"/>
    <col min="10243" max="10244" width="7.5703125" style="26" customWidth="1"/>
    <col min="10245" max="10245" width="9.7109375" style="26" customWidth="1"/>
    <col min="10246" max="10251" width="0" style="26" hidden="1" customWidth="1"/>
    <col min="10252" max="10252" width="11.140625" style="26" customWidth="1"/>
    <col min="10253" max="10254" width="11.42578125" style="26"/>
    <col min="10255" max="10255" width="12.42578125" style="26" bestFit="1" customWidth="1"/>
    <col min="10256" max="10491" width="11.42578125" style="26"/>
    <col min="10492" max="10492" width="18.140625" style="26" customWidth="1"/>
    <col min="10493" max="10494" width="8.5703125" style="26" bestFit="1" customWidth="1"/>
    <col min="10495" max="10496" width="8.5703125" style="26" customWidth="1"/>
    <col min="10497" max="10497" width="9.42578125" style="26" bestFit="1" customWidth="1"/>
    <col min="10498" max="10498" width="7.5703125" style="26" bestFit="1" customWidth="1"/>
    <col min="10499" max="10500" width="7.5703125" style="26" customWidth="1"/>
    <col min="10501" max="10501" width="9.7109375" style="26" customWidth="1"/>
    <col min="10502" max="10507" width="0" style="26" hidden="1" customWidth="1"/>
    <col min="10508" max="10508" width="11.140625" style="26" customWidth="1"/>
    <col min="10509" max="10510" width="11.42578125" style="26"/>
    <col min="10511" max="10511" width="12.42578125" style="26" bestFit="1" customWidth="1"/>
    <col min="10512" max="10747" width="11.42578125" style="26"/>
    <col min="10748" max="10748" width="18.140625" style="26" customWidth="1"/>
    <col min="10749" max="10750" width="8.5703125" style="26" bestFit="1" customWidth="1"/>
    <col min="10751" max="10752" width="8.5703125" style="26" customWidth="1"/>
    <col min="10753" max="10753" width="9.42578125" style="26" bestFit="1" customWidth="1"/>
    <col min="10754" max="10754" width="7.5703125" style="26" bestFit="1" customWidth="1"/>
    <col min="10755" max="10756" width="7.5703125" style="26" customWidth="1"/>
    <col min="10757" max="10757" width="9.7109375" style="26" customWidth="1"/>
    <col min="10758" max="10763" width="0" style="26" hidden="1" customWidth="1"/>
    <col min="10764" max="10764" width="11.140625" style="26" customWidth="1"/>
    <col min="10765" max="10766" width="11.42578125" style="26"/>
    <col min="10767" max="10767" width="12.42578125" style="26" bestFit="1" customWidth="1"/>
    <col min="10768" max="11003" width="11.42578125" style="26"/>
    <col min="11004" max="11004" width="18.140625" style="26" customWidth="1"/>
    <col min="11005" max="11006" width="8.5703125" style="26" bestFit="1" customWidth="1"/>
    <col min="11007" max="11008" width="8.5703125" style="26" customWidth="1"/>
    <col min="11009" max="11009" width="9.42578125" style="26" bestFit="1" customWidth="1"/>
    <col min="11010" max="11010" width="7.5703125" style="26" bestFit="1" customWidth="1"/>
    <col min="11011" max="11012" width="7.5703125" style="26" customWidth="1"/>
    <col min="11013" max="11013" width="9.7109375" style="26" customWidth="1"/>
    <col min="11014" max="11019" width="0" style="26" hidden="1" customWidth="1"/>
    <col min="11020" max="11020" width="11.140625" style="26" customWidth="1"/>
    <col min="11021" max="11022" width="11.42578125" style="26"/>
    <col min="11023" max="11023" width="12.42578125" style="26" bestFit="1" customWidth="1"/>
    <col min="11024" max="11259" width="11.42578125" style="26"/>
    <col min="11260" max="11260" width="18.140625" style="26" customWidth="1"/>
    <col min="11261" max="11262" width="8.5703125" style="26" bestFit="1" customWidth="1"/>
    <col min="11263" max="11264" width="8.5703125" style="26" customWidth="1"/>
    <col min="11265" max="11265" width="9.42578125" style="26" bestFit="1" customWidth="1"/>
    <col min="11266" max="11266" width="7.5703125" style="26" bestFit="1" customWidth="1"/>
    <col min="11267" max="11268" width="7.5703125" style="26" customWidth="1"/>
    <col min="11269" max="11269" width="9.7109375" style="26" customWidth="1"/>
    <col min="11270" max="11275" width="0" style="26" hidden="1" customWidth="1"/>
    <col min="11276" max="11276" width="11.140625" style="26" customWidth="1"/>
    <col min="11277" max="11278" width="11.42578125" style="26"/>
    <col min="11279" max="11279" width="12.42578125" style="26" bestFit="1" customWidth="1"/>
    <col min="11280" max="11515" width="11.42578125" style="26"/>
    <col min="11516" max="11516" width="18.140625" style="26" customWidth="1"/>
    <col min="11517" max="11518" width="8.5703125" style="26" bestFit="1" customWidth="1"/>
    <col min="11519" max="11520" width="8.5703125" style="26" customWidth="1"/>
    <col min="11521" max="11521" width="9.42578125" style="26" bestFit="1" customWidth="1"/>
    <col min="11522" max="11522" width="7.5703125" style="26" bestFit="1" customWidth="1"/>
    <col min="11523" max="11524" width="7.5703125" style="26" customWidth="1"/>
    <col min="11525" max="11525" width="9.7109375" style="26" customWidth="1"/>
    <col min="11526" max="11531" width="0" style="26" hidden="1" customWidth="1"/>
    <col min="11532" max="11532" width="11.140625" style="26" customWidth="1"/>
    <col min="11533" max="11534" width="11.42578125" style="26"/>
    <col min="11535" max="11535" width="12.42578125" style="26" bestFit="1" customWidth="1"/>
    <col min="11536" max="11771" width="11.42578125" style="26"/>
    <col min="11772" max="11772" width="18.140625" style="26" customWidth="1"/>
    <col min="11773" max="11774" width="8.5703125" style="26" bestFit="1" customWidth="1"/>
    <col min="11775" max="11776" width="8.5703125" style="26" customWidth="1"/>
    <col min="11777" max="11777" width="9.42578125" style="26" bestFit="1" customWidth="1"/>
    <col min="11778" max="11778" width="7.5703125" style="26" bestFit="1" customWidth="1"/>
    <col min="11779" max="11780" width="7.5703125" style="26" customWidth="1"/>
    <col min="11781" max="11781" width="9.7109375" style="26" customWidth="1"/>
    <col min="11782" max="11787" width="0" style="26" hidden="1" customWidth="1"/>
    <col min="11788" max="11788" width="11.140625" style="26" customWidth="1"/>
    <col min="11789" max="11790" width="11.42578125" style="26"/>
    <col min="11791" max="11791" width="12.42578125" style="26" bestFit="1" customWidth="1"/>
    <col min="11792" max="12027" width="11.42578125" style="26"/>
    <col min="12028" max="12028" width="18.140625" style="26" customWidth="1"/>
    <col min="12029" max="12030" width="8.5703125" style="26" bestFit="1" customWidth="1"/>
    <col min="12031" max="12032" width="8.5703125" style="26" customWidth="1"/>
    <col min="12033" max="12033" width="9.42578125" style="26" bestFit="1" customWidth="1"/>
    <col min="12034" max="12034" width="7.5703125" style="26" bestFit="1" customWidth="1"/>
    <col min="12035" max="12036" width="7.5703125" style="26" customWidth="1"/>
    <col min="12037" max="12037" width="9.7109375" style="26" customWidth="1"/>
    <col min="12038" max="12043" width="0" style="26" hidden="1" customWidth="1"/>
    <col min="12044" max="12044" width="11.140625" style="26" customWidth="1"/>
    <col min="12045" max="12046" width="11.42578125" style="26"/>
    <col min="12047" max="12047" width="12.42578125" style="26" bestFit="1" customWidth="1"/>
    <col min="12048" max="12283" width="11.42578125" style="26"/>
    <col min="12284" max="12284" width="18.140625" style="26" customWidth="1"/>
    <col min="12285" max="12286" width="8.5703125" style="26" bestFit="1" customWidth="1"/>
    <col min="12287" max="12288" width="8.5703125" style="26" customWidth="1"/>
    <col min="12289" max="12289" width="9.42578125" style="26" bestFit="1" customWidth="1"/>
    <col min="12290" max="12290" width="7.5703125" style="26" bestFit="1" customWidth="1"/>
    <col min="12291" max="12292" width="7.5703125" style="26" customWidth="1"/>
    <col min="12293" max="12293" width="9.7109375" style="26" customWidth="1"/>
    <col min="12294" max="12299" width="0" style="26" hidden="1" customWidth="1"/>
    <col min="12300" max="12300" width="11.140625" style="26" customWidth="1"/>
    <col min="12301" max="12302" width="11.42578125" style="26"/>
    <col min="12303" max="12303" width="12.42578125" style="26" bestFit="1" customWidth="1"/>
    <col min="12304" max="12539" width="11.42578125" style="26"/>
    <col min="12540" max="12540" width="18.140625" style="26" customWidth="1"/>
    <col min="12541" max="12542" width="8.5703125" style="26" bestFit="1" customWidth="1"/>
    <col min="12543" max="12544" width="8.5703125" style="26" customWidth="1"/>
    <col min="12545" max="12545" width="9.42578125" style="26" bestFit="1" customWidth="1"/>
    <col min="12546" max="12546" width="7.5703125" style="26" bestFit="1" customWidth="1"/>
    <col min="12547" max="12548" width="7.5703125" style="26" customWidth="1"/>
    <col min="12549" max="12549" width="9.7109375" style="26" customWidth="1"/>
    <col min="12550" max="12555" width="0" style="26" hidden="1" customWidth="1"/>
    <col min="12556" max="12556" width="11.140625" style="26" customWidth="1"/>
    <col min="12557" max="12558" width="11.42578125" style="26"/>
    <col min="12559" max="12559" width="12.42578125" style="26" bestFit="1" customWidth="1"/>
    <col min="12560" max="12795" width="11.42578125" style="26"/>
    <col min="12796" max="12796" width="18.140625" style="26" customWidth="1"/>
    <col min="12797" max="12798" width="8.5703125" style="26" bestFit="1" customWidth="1"/>
    <col min="12799" max="12800" width="8.5703125" style="26" customWidth="1"/>
    <col min="12801" max="12801" width="9.42578125" style="26" bestFit="1" customWidth="1"/>
    <col min="12802" max="12802" width="7.5703125" style="26" bestFit="1" customWidth="1"/>
    <col min="12803" max="12804" width="7.5703125" style="26" customWidth="1"/>
    <col min="12805" max="12805" width="9.7109375" style="26" customWidth="1"/>
    <col min="12806" max="12811" width="0" style="26" hidden="1" customWidth="1"/>
    <col min="12812" max="12812" width="11.140625" style="26" customWidth="1"/>
    <col min="12813" max="12814" width="11.42578125" style="26"/>
    <col min="12815" max="12815" width="12.42578125" style="26" bestFit="1" customWidth="1"/>
    <col min="12816" max="13051" width="11.42578125" style="26"/>
    <col min="13052" max="13052" width="18.140625" style="26" customWidth="1"/>
    <col min="13053" max="13054" width="8.5703125" style="26" bestFit="1" customWidth="1"/>
    <col min="13055" max="13056" width="8.5703125" style="26" customWidth="1"/>
    <col min="13057" max="13057" width="9.42578125" style="26" bestFit="1" customWidth="1"/>
    <col min="13058" max="13058" width="7.5703125" style="26" bestFit="1" customWidth="1"/>
    <col min="13059" max="13060" width="7.5703125" style="26" customWidth="1"/>
    <col min="13061" max="13061" width="9.7109375" style="26" customWidth="1"/>
    <col min="13062" max="13067" width="0" style="26" hidden="1" customWidth="1"/>
    <col min="13068" max="13068" width="11.140625" style="26" customWidth="1"/>
    <col min="13069" max="13070" width="11.42578125" style="26"/>
    <col min="13071" max="13071" width="12.42578125" style="26" bestFit="1" customWidth="1"/>
    <col min="13072" max="13307" width="11.42578125" style="26"/>
    <col min="13308" max="13308" width="18.140625" style="26" customWidth="1"/>
    <col min="13309" max="13310" width="8.5703125" style="26" bestFit="1" customWidth="1"/>
    <col min="13311" max="13312" width="8.5703125" style="26" customWidth="1"/>
    <col min="13313" max="13313" width="9.42578125" style="26" bestFit="1" customWidth="1"/>
    <col min="13314" max="13314" width="7.5703125" style="26" bestFit="1" customWidth="1"/>
    <col min="13315" max="13316" width="7.5703125" style="26" customWidth="1"/>
    <col min="13317" max="13317" width="9.7109375" style="26" customWidth="1"/>
    <col min="13318" max="13323" width="0" style="26" hidden="1" customWidth="1"/>
    <col min="13324" max="13324" width="11.140625" style="26" customWidth="1"/>
    <col min="13325" max="13326" width="11.42578125" style="26"/>
    <col min="13327" max="13327" width="12.42578125" style="26" bestFit="1" customWidth="1"/>
    <col min="13328" max="13563" width="11.42578125" style="26"/>
    <col min="13564" max="13564" width="18.140625" style="26" customWidth="1"/>
    <col min="13565" max="13566" width="8.5703125" style="26" bestFit="1" customWidth="1"/>
    <col min="13567" max="13568" width="8.5703125" style="26" customWidth="1"/>
    <col min="13569" max="13569" width="9.42578125" style="26" bestFit="1" customWidth="1"/>
    <col min="13570" max="13570" width="7.5703125" style="26" bestFit="1" customWidth="1"/>
    <col min="13571" max="13572" width="7.5703125" style="26" customWidth="1"/>
    <col min="13573" max="13573" width="9.7109375" style="26" customWidth="1"/>
    <col min="13574" max="13579" width="0" style="26" hidden="1" customWidth="1"/>
    <col min="13580" max="13580" width="11.140625" style="26" customWidth="1"/>
    <col min="13581" max="13582" width="11.42578125" style="26"/>
    <col min="13583" max="13583" width="12.42578125" style="26" bestFit="1" customWidth="1"/>
    <col min="13584" max="13819" width="11.42578125" style="26"/>
    <col min="13820" max="13820" width="18.140625" style="26" customWidth="1"/>
    <col min="13821" max="13822" width="8.5703125" style="26" bestFit="1" customWidth="1"/>
    <col min="13823" max="13824" width="8.5703125" style="26" customWidth="1"/>
    <col min="13825" max="13825" width="9.42578125" style="26" bestFit="1" customWidth="1"/>
    <col min="13826" max="13826" width="7.5703125" style="26" bestFit="1" customWidth="1"/>
    <col min="13827" max="13828" width="7.5703125" style="26" customWidth="1"/>
    <col min="13829" max="13829" width="9.7109375" style="26" customWidth="1"/>
    <col min="13830" max="13835" width="0" style="26" hidden="1" customWidth="1"/>
    <col min="13836" max="13836" width="11.140625" style="26" customWidth="1"/>
    <col min="13837" max="13838" width="11.42578125" style="26"/>
    <col min="13839" max="13839" width="12.42578125" style="26" bestFit="1" customWidth="1"/>
    <col min="13840" max="14075" width="11.42578125" style="26"/>
    <col min="14076" max="14076" width="18.140625" style="26" customWidth="1"/>
    <col min="14077" max="14078" width="8.5703125" style="26" bestFit="1" customWidth="1"/>
    <col min="14079" max="14080" width="8.5703125" style="26" customWidth="1"/>
    <col min="14081" max="14081" width="9.42578125" style="26" bestFit="1" customWidth="1"/>
    <col min="14082" max="14082" width="7.5703125" style="26" bestFit="1" customWidth="1"/>
    <col min="14083" max="14084" width="7.5703125" style="26" customWidth="1"/>
    <col min="14085" max="14085" width="9.7109375" style="26" customWidth="1"/>
    <col min="14086" max="14091" width="0" style="26" hidden="1" customWidth="1"/>
    <col min="14092" max="14092" width="11.140625" style="26" customWidth="1"/>
    <col min="14093" max="14094" width="11.42578125" style="26"/>
    <col min="14095" max="14095" width="12.42578125" style="26" bestFit="1" customWidth="1"/>
    <col min="14096" max="14331" width="11.42578125" style="26"/>
    <col min="14332" max="14332" width="18.140625" style="26" customWidth="1"/>
    <col min="14333" max="14334" width="8.5703125" style="26" bestFit="1" customWidth="1"/>
    <col min="14335" max="14336" width="8.5703125" style="26" customWidth="1"/>
    <col min="14337" max="14337" width="9.42578125" style="26" bestFit="1" customWidth="1"/>
    <col min="14338" max="14338" width="7.5703125" style="26" bestFit="1" customWidth="1"/>
    <col min="14339" max="14340" width="7.5703125" style="26" customWidth="1"/>
    <col min="14341" max="14341" width="9.7109375" style="26" customWidth="1"/>
    <col min="14342" max="14347" width="0" style="26" hidden="1" customWidth="1"/>
    <col min="14348" max="14348" width="11.140625" style="26" customWidth="1"/>
    <col min="14349" max="14350" width="11.42578125" style="26"/>
    <col min="14351" max="14351" width="12.42578125" style="26" bestFit="1" customWidth="1"/>
    <col min="14352" max="14587" width="11.42578125" style="26"/>
    <col min="14588" max="14588" width="18.140625" style="26" customWidth="1"/>
    <col min="14589" max="14590" width="8.5703125" style="26" bestFit="1" customWidth="1"/>
    <col min="14591" max="14592" width="8.5703125" style="26" customWidth="1"/>
    <col min="14593" max="14593" width="9.42578125" style="26" bestFit="1" customWidth="1"/>
    <col min="14594" max="14594" width="7.5703125" style="26" bestFit="1" customWidth="1"/>
    <col min="14595" max="14596" width="7.5703125" style="26" customWidth="1"/>
    <col min="14597" max="14597" width="9.7109375" style="26" customWidth="1"/>
    <col min="14598" max="14603" width="0" style="26" hidden="1" customWidth="1"/>
    <col min="14604" max="14604" width="11.140625" style="26" customWidth="1"/>
    <col min="14605" max="14606" width="11.42578125" style="26"/>
    <col min="14607" max="14607" width="12.42578125" style="26" bestFit="1" customWidth="1"/>
    <col min="14608" max="14843" width="11.42578125" style="26"/>
    <col min="14844" max="14844" width="18.140625" style="26" customWidth="1"/>
    <col min="14845" max="14846" width="8.5703125" style="26" bestFit="1" customWidth="1"/>
    <col min="14847" max="14848" width="8.5703125" style="26" customWidth="1"/>
    <col min="14849" max="14849" width="9.42578125" style="26" bestFit="1" customWidth="1"/>
    <col min="14850" max="14850" width="7.5703125" style="26" bestFit="1" customWidth="1"/>
    <col min="14851" max="14852" width="7.5703125" style="26" customWidth="1"/>
    <col min="14853" max="14853" width="9.7109375" style="26" customWidth="1"/>
    <col min="14854" max="14859" width="0" style="26" hidden="1" customWidth="1"/>
    <col min="14860" max="14860" width="11.140625" style="26" customWidth="1"/>
    <col min="14861" max="14862" width="11.42578125" style="26"/>
    <col min="14863" max="14863" width="12.42578125" style="26" bestFit="1" customWidth="1"/>
    <col min="14864" max="15099" width="11.42578125" style="26"/>
    <col min="15100" max="15100" width="18.140625" style="26" customWidth="1"/>
    <col min="15101" max="15102" width="8.5703125" style="26" bestFit="1" customWidth="1"/>
    <col min="15103" max="15104" width="8.5703125" style="26" customWidth="1"/>
    <col min="15105" max="15105" width="9.42578125" style="26" bestFit="1" customWidth="1"/>
    <col min="15106" max="15106" width="7.5703125" style="26" bestFit="1" customWidth="1"/>
    <col min="15107" max="15108" width="7.5703125" style="26" customWidth="1"/>
    <col min="15109" max="15109" width="9.7109375" style="26" customWidth="1"/>
    <col min="15110" max="15115" width="0" style="26" hidden="1" customWidth="1"/>
    <col min="15116" max="15116" width="11.140625" style="26" customWidth="1"/>
    <col min="15117" max="15118" width="11.42578125" style="26"/>
    <col min="15119" max="15119" width="12.42578125" style="26" bestFit="1" customWidth="1"/>
    <col min="15120" max="15355" width="11.42578125" style="26"/>
    <col min="15356" max="15356" width="18.140625" style="26" customWidth="1"/>
    <col min="15357" max="15358" width="8.5703125" style="26" bestFit="1" customWidth="1"/>
    <col min="15359" max="15360" width="8.5703125" style="26" customWidth="1"/>
    <col min="15361" max="15361" width="9.42578125" style="26" bestFit="1" customWidth="1"/>
    <col min="15362" max="15362" width="7.5703125" style="26" bestFit="1" customWidth="1"/>
    <col min="15363" max="15364" width="7.5703125" style="26" customWidth="1"/>
    <col min="15365" max="15365" width="9.7109375" style="26" customWidth="1"/>
    <col min="15366" max="15371" width="0" style="26" hidden="1" customWidth="1"/>
    <col min="15372" max="15372" width="11.140625" style="26" customWidth="1"/>
    <col min="15373" max="15374" width="11.42578125" style="26"/>
    <col min="15375" max="15375" width="12.42578125" style="26" bestFit="1" customWidth="1"/>
    <col min="15376" max="15611" width="11.42578125" style="26"/>
    <col min="15612" max="15612" width="18.140625" style="26" customWidth="1"/>
    <col min="15613" max="15614" width="8.5703125" style="26" bestFit="1" customWidth="1"/>
    <col min="15615" max="15616" width="8.5703125" style="26" customWidth="1"/>
    <col min="15617" max="15617" width="9.42578125" style="26" bestFit="1" customWidth="1"/>
    <col min="15618" max="15618" width="7.5703125" style="26" bestFit="1" customWidth="1"/>
    <col min="15619" max="15620" width="7.5703125" style="26" customWidth="1"/>
    <col min="15621" max="15621" width="9.7109375" style="26" customWidth="1"/>
    <col min="15622" max="15627" width="0" style="26" hidden="1" customWidth="1"/>
    <col min="15628" max="15628" width="11.140625" style="26" customWidth="1"/>
    <col min="15629" max="15630" width="11.42578125" style="26"/>
    <col min="15631" max="15631" width="12.42578125" style="26" bestFit="1" customWidth="1"/>
    <col min="15632" max="15867" width="11.42578125" style="26"/>
    <col min="15868" max="15868" width="18.140625" style="26" customWidth="1"/>
    <col min="15869" max="15870" width="8.5703125" style="26" bestFit="1" customWidth="1"/>
    <col min="15871" max="15872" width="8.5703125" style="26" customWidth="1"/>
    <col min="15873" max="15873" width="9.42578125" style="26" bestFit="1" customWidth="1"/>
    <col min="15874" max="15874" width="7.5703125" style="26" bestFit="1" customWidth="1"/>
    <col min="15875" max="15876" width="7.5703125" style="26" customWidth="1"/>
    <col min="15877" max="15877" width="9.7109375" style="26" customWidth="1"/>
    <col min="15878" max="15883" width="0" style="26" hidden="1" customWidth="1"/>
    <col min="15884" max="15884" width="11.140625" style="26" customWidth="1"/>
    <col min="15885" max="15886" width="11.42578125" style="26"/>
    <col min="15887" max="15887" width="12.42578125" style="26" bestFit="1" customWidth="1"/>
    <col min="15888" max="16123" width="11.42578125" style="26"/>
    <col min="16124" max="16124" width="18.140625" style="26" customWidth="1"/>
    <col min="16125" max="16126" width="8.5703125" style="26" bestFit="1" customWidth="1"/>
    <col min="16127" max="16128" width="8.5703125" style="26" customWidth="1"/>
    <col min="16129" max="16129" width="9.42578125" style="26" bestFit="1" customWidth="1"/>
    <col min="16130" max="16130" width="7.5703125" style="26" bestFit="1" customWidth="1"/>
    <col min="16131" max="16132" width="7.5703125" style="26" customWidth="1"/>
    <col min="16133" max="16133" width="9.7109375" style="26" customWidth="1"/>
    <col min="16134" max="16139" width="0" style="26" hidden="1" customWidth="1"/>
    <col min="16140" max="16140" width="11.140625" style="26" customWidth="1"/>
    <col min="16141" max="16142" width="11.42578125" style="26"/>
    <col min="16143" max="16143" width="12.42578125" style="26" bestFit="1" customWidth="1"/>
    <col min="16144" max="16384" width="11.42578125" style="26"/>
  </cols>
  <sheetData>
    <row r="1" spans="1:17" s="27" customFormat="1" x14ac:dyDescent="0.2"/>
    <row r="2" spans="1:17" s="27" customFormat="1" x14ac:dyDescent="0.2">
      <c r="A2" s="47" t="s">
        <v>99</v>
      </c>
    </row>
    <row r="3" spans="1:17" s="27" customFormat="1" ht="15" x14ac:dyDescent="0.25">
      <c r="A3" s="47" t="s">
        <v>100</v>
      </c>
      <c r="J3" s="101"/>
    </row>
    <row r="4" spans="1:17" s="27" customFormat="1" x14ac:dyDescent="0.2"/>
    <row r="5" spans="1:17" s="27" customFormat="1" ht="12.75" x14ac:dyDescent="0.2">
      <c r="B5" s="368" t="s">
        <v>78</v>
      </c>
      <c r="C5" s="368"/>
      <c r="D5" s="368"/>
      <c r="E5" s="368"/>
      <c r="F5" s="368"/>
      <c r="G5" s="368"/>
      <c r="H5" s="368"/>
      <c r="I5" s="368"/>
      <c r="J5" s="368"/>
      <c r="K5" s="368"/>
      <c r="M5" s="128" t="s">
        <v>570</v>
      </c>
      <c r="O5" s="102"/>
    </row>
    <row r="6" spans="1:17" s="27" customFormat="1" ht="12.75" x14ac:dyDescent="0.2">
      <c r="B6" s="397" t="str">
        <f>'Solicitudes Regiones'!$B$6:$R$6</f>
        <v>Julio de 2008 a febrero de 2022</v>
      </c>
      <c r="C6" s="397"/>
      <c r="D6" s="397"/>
      <c r="E6" s="397"/>
      <c r="F6" s="397"/>
      <c r="G6" s="397"/>
      <c r="H6" s="397"/>
      <c r="I6" s="397"/>
      <c r="J6" s="397"/>
      <c r="K6" s="397"/>
    </row>
    <row r="7" spans="1:17" s="30" customFormat="1" x14ac:dyDescent="0.2">
      <c r="B7" s="28"/>
      <c r="C7" s="29"/>
      <c r="D7" s="29"/>
      <c r="E7" s="29"/>
      <c r="F7" s="29"/>
      <c r="G7" s="29"/>
      <c r="H7" s="29"/>
      <c r="I7" s="29"/>
      <c r="J7" s="29"/>
      <c r="K7" s="29"/>
      <c r="L7" s="29"/>
    </row>
    <row r="8" spans="1:17" ht="15" customHeight="1" x14ac:dyDescent="0.2">
      <c r="B8" s="395" t="s">
        <v>53</v>
      </c>
      <c r="C8" s="395"/>
      <c r="D8" s="395"/>
      <c r="E8" s="395"/>
      <c r="F8" s="395"/>
      <c r="G8" s="395"/>
      <c r="H8" s="395"/>
      <c r="I8" s="395"/>
      <c r="J8" s="395"/>
      <c r="K8" s="395"/>
      <c r="L8" s="395"/>
      <c r="M8" s="395"/>
    </row>
    <row r="9" spans="1:17" ht="20.25" customHeight="1" x14ac:dyDescent="0.2">
      <c r="B9" s="395" t="s">
        <v>54</v>
      </c>
      <c r="C9" s="393" t="s">
        <v>2</v>
      </c>
      <c r="D9" s="396"/>
      <c r="E9" s="396"/>
      <c r="F9" s="396"/>
      <c r="G9" s="396"/>
      <c r="H9" s="396"/>
      <c r="I9" s="396"/>
      <c r="J9" s="396"/>
      <c r="K9" s="394"/>
      <c r="L9" s="393"/>
      <c r="M9" s="394"/>
    </row>
    <row r="10" spans="1:17" ht="24" x14ac:dyDescent="0.2">
      <c r="B10" s="395"/>
      <c r="C10" s="23" t="s">
        <v>55</v>
      </c>
      <c r="D10" s="23" t="s">
        <v>56</v>
      </c>
      <c r="E10" s="23" t="s">
        <v>57</v>
      </c>
      <c r="F10" s="23" t="s">
        <v>58</v>
      </c>
      <c r="G10" s="23" t="s">
        <v>6</v>
      </c>
      <c r="H10" s="23" t="s">
        <v>59</v>
      </c>
      <c r="I10" s="23" t="s">
        <v>60</v>
      </c>
      <c r="J10" s="23" t="s">
        <v>61</v>
      </c>
      <c r="K10" s="260" t="s">
        <v>29</v>
      </c>
      <c r="L10" s="260" t="s">
        <v>591</v>
      </c>
      <c r="M10" s="260" t="s">
        <v>594</v>
      </c>
    </row>
    <row r="11" spans="1:17" x14ac:dyDescent="0.2">
      <c r="B11" s="18" t="s">
        <v>34</v>
      </c>
      <c r="C11" s="18">
        <v>7836</v>
      </c>
      <c r="D11" s="18">
        <v>4088</v>
      </c>
      <c r="E11" s="18">
        <f>C11+D11</f>
        <v>11924</v>
      </c>
      <c r="F11" s="19">
        <f>E11/$E$20</f>
        <v>0.61740796354786931</v>
      </c>
      <c r="G11" s="18">
        <v>27831</v>
      </c>
      <c r="H11" s="18">
        <v>1669</v>
      </c>
      <c r="I11" s="18">
        <f>G11+H11</f>
        <v>29500</v>
      </c>
      <c r="J11" s="19">
        <f>I11/$I$20</f>
        <v>0.65388451734456388</v>
      </c>
      <c r="K11" s="18">
        <f t="shared" ref="K11:K19" si="0">E11+I11</f>
        <v>41424</v>
      </c>
      <c r="L11" s="18">
        <v>34</v>
      </c>
      <c r="M11" s="18">
        <f>K11+L11</f>
        <v>41458</v>
      </c>
      <c r="Q11" s="31"/>
    </row>
    <row r="12" spans="1:17" x14ac:dyDescent="0.2">
      <c r="B12" s="18" t="s">
        <v>130</v>
      </c>
      <c r="C12" s="18">
        <v>240</v>
      </c>
      <c r="D12" s="18">
        <v>101</v>
      </c>
      <c r="E12" s="18">
        <f t="shared" ref="E12:E19" si="1">C12+D12</f>
        <v>341</v>
      </c>
      <c r="F12" s="19">
        <f t="shared" ref="F12:F19" si="2">E12/$E$20</f>
        <v>1.7656500802568219E-2</v>
      </c>
      <c r="G12" s="18">
        <v>827</v>
      </c>
      <c r="H12" s="18">
        <v>40</v>
      </c>
      <c r="I12" s="18">
        <f t="shared" ref="I12:I19" si="3">G12+H12</f>
        <v>867</v>
      </c>
      <c r="J12" s="19">
        <f t="shared" ref="J12:J19" si="4">I12/$I$20</f>
        <v>1.9217555136872438E-2</v>
      </c>
      <c r="K12" s="18">
        <f t="shared" si="0"/>
        <v>1208</v>
      </c>
      <c r="L12" s="18">
        <v>0</v>
      </c>
      <c r="M12" s="18">
        <f t="shared" ref="M12:M20" si="5">K12+L12</f>
        <v>1208</v>
      </c>
      <c r="Q12" s="31"/>
    </row>
    <row r="13" spans="1:17" x14ac:dyDescent="0.2">
      <c r="B13" s="18" t="s">
        <v>131</v>
      </c>
      <c r="C13" s="18">
        <v>23</v>
      </c>
      <c r="D13" s="18">
        <v>13</v>
      </c>
      <c r="E13" s="18">
        <f t="shared" si="1"/>
        <v>36</v>
      </c>
      <c r="F13" s="19">
        <f t="shared" si="2"/>
        <v>1.8640294102418061E-3</v>
      </c>
      <c r="G13" s="18">
        <v>55</v>
      </c>
      <c r="H13" s="18">
        <v>5</v>
      </c>
      <c r="I13" s="18">
        <f t="shared" si="3"/>
        <v>60</v>
      </c>
      <c r="J13" s="19">
        <f t="shared" si="4"/>
        <v>1.3299346115482657E-3</v>
      </c>
      <c r="K13" s="18">
        <f t="shared" si="0"/>
        <v>96</v>
      </c>
      <c r="L13" s="18">
        <v>0</v>
      </c>
      <c r="M13" s="18">
        <f t="shared" si="5"/>
        <v>96</v>
      </c>
      <c r="Q13" s="31"/>
    </row>
    <row r="14" spans="1:17" x14ac:dyDescent="0.2">
      <c r="B14" s="18" t="s">
        <v>132</v>
      </c>
      <c r="C14" s="18">
        <v>379</v>
      </c>
      <c r="D14" s="18">
        <v>315</v>
      </c>
      <c r="E14" s="18">
        <f t="shared" si="1"/>
        <v>694</v>
      </c>
      <c r="F14" s="19">
        <f t="shared" si="2"/>
        <v>3.5934344741883707E-2</v>
      </c>
      <c r="G14" s="18">
        <v>1299</v>
      </c>
      <c r="H14" s="18">
        <v>73</v>
      </c>
      <c r="I14" s="18">
        <f t="shared" si="3"/>
        <v>1372</v>
      </c>
      <c r="J14" s="19">
        <f t="shared" si="4"/>
        <v>3.0411171450737004E-2</v>
      </c>
      <c r="K14" s="18">
        <f t="shared" si="0"/>
        <v>2066</v>
      </c>
      <c r="L14" s="18">
        <v>1</v>
      </c>
      <c r="M14" s="18">
        <f t="shared" si="5"/>
        <v>2067</v>
      </c>
      <c r="Q14" s="31"/>
    </row>
    <row r="15" spans="1:17" x14ac:dyDescent="0.2">
      <c r="B15" s="18" t="s">
        <v>133</v>
      </c>
      <c r="C15" s="18">
        <v>3219</v>
      </c>
      <c r="D15" s="18">
        <v>1296</v>
      </c>
      <c r="E15" s="18">
        <f t="shared" si="1"/>
        <v>4515</v>
      </c>
      <c r="F15" s="19">
        <f t="shared" si="2"/>
        <v>0.23378035520115983</v>
      </c>
      <c r="G15" s="18">
        <v>9112</v>
      </c>
      <c r="H15" s="18">
        <v>487</v>
      </c>
      <c r="I15" s="18">
        <f t="shared" si="3"/>
        <v>9599</v>
      </c>
      <c r="J15" s="19">
        <f t="shared" si="4"/>
        <v>0.21276737227086334</v>
      </c>
      <c r="K15" s="18">
        <f t="shared" si="0"/>
        <v>14114</v>
      </c>
      <c r="L15" s="18">
        <v>2</v>
      </c>
      <c r="M15" s="18">
        <f t="shared" si="5"/>
        <v>14116</v>
      </c>
      <c r="Q15" s="31"/>
    </row>
    <row r="16" spans="1:17" x14ac:dyDescent="0.2">
      <c r="B16" s="18" t="s">
        <v>134</v>
      </c>
      <c r="C16" s="18">
        <v>16</v>
      </c>
      <c r="D16" s="18">
        <v>1</v>
      </c>
      <c r="E16" s="18">
        <f t="shared" si="1"/>
        <v>17</v>
      </c>
      <c r="F16" s="19">
        <f t="shared" si="2"/>
        <v>8.8023611039196397E-4</v>
      </c>
      <c r="G16" s="18">
        <v>18</v>
      </c>
      <c r="H16" s="18">
        <v>0</v>
      </c>
      <c r="I16" s="18">
        <f t="shared" si="3"/>
        <v>18</v>
      </c>
      <c r="J16" s="19">
        <f t="shared" si="4"/>
        <v>3.9898038346447968E-4</v>
      </c>
      <c r="K16" s="18">
        <f t="shared" si="0"/>
        <v>35</v>
      </c>
      <c r="L16" s="18">
        <v>0</v>
      </c>
      <c r="M16" s="18">
        <f t="shared" si="5"/>
        <v>35</v>
      </c>
      <c r="Q16" s="31"/>
    </row>
    <row r="17" spans="2:17" ht="24" x14ac:dyDescent="0.2">
      <c r="B17" s="18" t="s">
        <v>135</v>
      </c>
      <c r="C17" s="18">
        <v>189</v>
      </c>
      <c r="D17" s="18">
        <v>55</v>
      </c>
      <c r="E17" s="18">
        <f t="shared" si="1"/>
        <v>244</v>
      </c>
      <c r="F17" s="19">
        <f t="shared" si="2"/>
        <v>1.263397711386113E-2</v>
      </c>
      <c r="G17" s="18">
        <v>415</v>
      </c>
      <c r="H17" s="18">
        <v>18</v>
      </c>
      <c r="I17" s="18">
        <f t="shared" si="3"/>
        <v>433</v>
      </c>
      <c r="J17" s="19">
        <f t="shared" si="4"/>
        <v>9.5976947800066499E-3</v>
      </c>
      <c r="K17" s="18">
        <f t="shared" si="0"/>
        <v>677</v>
      </c>
      <c r="L17" s="18">
        <v>0</v>
      </c>
      <c r="M17" s="18">
        <f t="shared" si="5"/>
        <v>677</v>
      </c>
      <c r="Q17" s="31"/>
    </row>
    <row r="18" spans="2:17" x14ac:dyDescent="0.2">
      <c r="B18" s="18" t="s">
        <v>136</v>
      </c>
      <c r="C18" s="18">
        <v>861</v>
      </c>
      <c r="D18" s="18">
        <v>558</v>
      </c>
      <c r="E18" s="18">
        <f t="shared" si="1"/>
        <v>1419</v>
      </c>
      <c r="F18" s="19">
        <f t="shared" si="2"/>
        <v>7.3473825920364527E-2</v>
      </c>
      <c r="G18" s="18">
        <v>2854</v>
      </c>
      <c r="H18" s="18">
        <v>156</v>
      </c>
      <c r="I18" s="18">
        <f t="shared" si="3"/>
        <v>3010</v>
      </c>
      <c r="J18" s="19">
        <f t="shared" si="4"/>
        <v>6.671838634600466E-2</v>
      </c>
      <c r="K18" s="18">
        <f t="shared" si="0"/>
        <v>4429</v>
      </c>
      <c r="L18" s="18">
        <v>3</v>
      </c>
      <c r="M18" s="18">
        <f t="shared" si="5"/>
        <v>4432</v>
      </c>
      <c r="Q18" s="31"/>
    </row>
    <row r="19" spans="2:17" x14ac:dyDescent="0.2">
      <c r="B19" s="18" t="s">
        <v>137</v>
      </c>
      <c r="C19" s="18">
        <v>92</v>
      </c>
      <c r="D19" s="18">
        <v>31</v>
      </c>
      <c r="E19" s="18">
        <f t="shared" si="1"/>
        <v>123</v>
      </c>
      <c r="F19" s="19">
        <f t="shared" si="2"/>
        <v>6.3687671516595035E-3</v>
      </c>
      <c r="G19" s="18">
        <v>246</v>
      </c>
      <c r="H19" s="18">
        <v>10</v>
      </c>
      <c r="I19" s="18">
        <f t="shared" si="3"/>
        <v>256</v>
      </c>
      <c r="J19" s="19">
        <f t="shared" si="4"/>
        <v>5.6743876759392667E-3</v>
      </c>
      <c r="K19" s="18">
        <f t="shared" si="0"/>
        <v>379</v>
      </c>
      <c r="L19" s="18">
        <v>0</v>
      </c>
      <c r="M19" s="18">
        <f t="shared" si="5"/>
        <v>379</v>
      </c>
      <c r="Q19" s="31"/>
    </row>
    <row r="20" spans="2:17" x14ac:dyDescent="0.2">
      <c r="B20" s="20" t="s">
        <v>47</v>
      </c>
      <c r="C20" s="18">
        <f>SUM(C11:C19)</f>
        <v>12855</v>
      </c>
      <c r="D20" s="18">
        <f>SUM(D11:D19)</f>
        <v>6458</v>
      </c>
      <c r="E20" s="20">
        <f t="shared" ref="E20" si="6">C20+D20</f>
        <v>19313</v>
      </c>
      <c r="F20" s="22">
        <f t="shared" ref="F20" si="7">E20/$E$20</f>
        <v>1</v>
      </c>
      <c r="G20" s="18">
        <f t="shared" ref="G20:H20" si="8">SUM(G11:G19)</f>
        <v>42657</v>
      </c>
      <c r="H20" s="18">
        <f t="shared" si="8"/>
        <v>2458</v>
      </c>
      <c r="I20" s="20">
        <f t="shared" ref="I20" si="9">G20+H20</f>
        <v>45115</v>
      </c>
      <c r="J20" s="22">
        <f t="shared" ref="J20" si="10">I20/$I$20</f>
        <v>1</v>
      </c>
      <c r="K20" s="20">
        <f t="shared" ref="K20" si="11">E20+I20</f>
        <v>64428</v>
      </c>
      <c r="L20" s="18">
        <f t="shared" ref="L20" si="12">SUM(L11:L19)</f>
        <v>40</v>
      </c>
      <c r="M20" s="20">
        <f t="shared" si="5"/>
        <v>64468</v>
      </c>
      <c r="Q20" s="31"/>
    </row>
    <row r="21" spans="2:17" ht="25.5" customHeight="1" x14ac:dyDescent="0.2">
      <c r="B21" s="32" t="s">
        <v>62</v>
      </c>
      <c r="C21" s="33">
        <f>+C20/M20</f>
        <v>0.1994012533349879</v>
      </c>
      <c r="D21" s="33">
        <f>+D20/M20</f>
        <v>0.10017372960228331</v>
      </c>
      <c r="E21" s="34">
        <f>+E20/M20</f>
        <v>0.29957498293727119</v>
      </c>
      <c r="F21" s="34"/>
      <c r="G21" s="33">
        <f>+G20/M20</f>
        <v>0.66167711112489913</v>
      </c>
      <c r="H21" s="33">
        <f>+H20/M20</f>
        <v>3.8127443072532109E-2</v>
      </c>
      <c r="I21" s="34">
        <f>+I20/M20</f>
        <v>0.69980455419743126</v>
      </c>
      <c r="J21" s="34"/>
      <c r="K21" s="34">
        <f>+K20/M20</f>
        <v>0.99937953713470251</v>
      </c>
      <c r="L21" s="34">
        <f>+L20/M20</f>
        <v>6.2046286529751193E-4</v>
      </c>
      <c r="M21" s="34">
        <f>K21+L21</f>
        <v>1</v>
      </c>
    </row>
    <row r="22" spans="2:17" ht="15.75" customHeight="1" x14ac:dyDescent="0.2">
      <c r="B22" s="35"/>
      <c r="C22" s="36"/>
      <c r="D22" s="36"/>
      <c r="E22" s="37"/>
      <c r="F22" s="37"/>
      <c r="G22" s="36"/>
      <c r="H22" s="36"/>
      <c r="I22" s="37"/>
      <c r="J22" s="37"/>
      <c r="K22" s="37"/>
      <c r="L22" s="37"/>
    </row>
    <row r="23" spans="2:17" ht="15.75" customHeight="1" x14ac:dyDescent="0.2">
      <c r="B23" s="368" t="s">
        <v>79</v>
      </c>
      <c r="C23" s="368"/>
      <c r="D23" s="368"/>
      <c r="E23" s="368"/>
      <c r="F23" s="368"/>
      <c r="G23" s="368"/>
      <c r="H23" s="368"/>
      <c r="I23" s="368"/>
      <c r="J23" s="368"/>
      <c r="K23" s="368"/>
      <c r="L23" s="37"/>
    </row>
    <row r="24" spans="2:17" ht="15.75" customHeight="1" x14ac:dyDescent="0.2">
      <c r="B24" s="397" t="str">
        <f>'Solicitudes Regiones'!$B$6:$R$6</f>
        <v>Julio de 2008 a febrero de 2022</v>
      </c>
      <c r="C24" s="397"/>
      <c r="D24" s="397"/>
      <c r="E24" s="397"/>
      <c r="F24" s="397"/>
      <c r="G24" s="397"/>
      <c r="H24" s="397"/>
      <c r="I24" s="397"/>
      <c r="J24" s="397"/>
      <c r="K24" s="397"/>
      <c r="L24" s="37"/>
    </row>
    <row r="25" spans="2:17" x14ac:dyDescent="0.2">
      <c r="B25" s="38"/>
      <c r="C25" s="38"/>
      <c r="D25" s="38"/>
      <c r="E25" s="38"/>
      <c r="F25" s="38"/>
      <c r="G25" s="38"/>
      <c r="H25" s="38"/>
      <c r="I25" s="38"/>
      <c r="J25" s="38"/>
      <c r="K25" s="38"/>
    </row>
    <row r="26" spans="2:17" ht="12.75" customHeight="1" x14ac:dyDescent="0.2">
      <c r="B26" s="395" t="s">
        <v>63</v>
      </c>
      <c r="C26" s="395"/>
      <c r="D26" s="395"/>
      <c r="E26" s="395"/>
      <c r="F26" s="395"/>
      <c r="G26" s="395"/>
      <c r="H26" s="395"/>
      <c r="I26" s="395"/>
      <c r="J26" s="395"/>
      <c r="K26" s="395"/>
      <c r="L26" s="395"/>
      <c r="M26" s="395"/>
    </row>
    <row r="27" spans="2:17" ht="20.25" customHeight="1" x14ac:dyDescent="0.2">
      <c r="B27" s="395" t="s">
        <v>54</v>
      </c>
      <c r="C27" s="395" t="s">
        <v>2</v>
      </c>
      <c r="D27" s="395"/>
      <c r="E27" s="395"/>
      <c r="F27" s="395"/>
      <c r="G27" s="395"/>
      <c r="H27" s="395"/>
      <c r="I27" s="395"/>
      <c r="J27" s="395"/>
      <c r="K27" s="395"/>
      <c r="L27" s="393"/>
      <c r="M27" s="394"/>
    </row>
    <row r="28" spans="2:17" ht="24" customHeight="1" x14ac:dyDescent="0.2">
      <c r="B28" s="395"/>
      <c r="C28" s="23" t="s">
        <v>55</v>
      </c>
      <c r="D28" s="23" t="s">
        <v>56</v>
      </c>
      <c r="E28" s="23" t="s">
        <v>57</v>
      </c>
      <c r="F28" s="23" t="s">
        <v>58</v>
      </c>
      <c r="G28" s="23" t="s">
        <v>6</v>
      </c>
      <c r="H28" s="23" t="s">
        <v>59</v>
      </c>
      <c r="I28" s="23" t="s">
        <v>60</v>
      </c>
      <c r="J28" s="23" t="s">
        <v>61</v>
      </c>
      <c r="K28" s="24" t="s">
        <v>29</v>
      </c>
      <c r="L28" s="260" t="s">
        <v>591</v>
      </c>
      <c r="M28" s="260" t="s">
        <v>594</v>
      </c>
    </row>
    <row r="29" spans="2:17" ht="15.75" customHeight="1" x14ac:dyDescent="0.2">
      <c r="B29" s="18" t="s">
        <v>34</v>
      </c>
      <c r="C29" s="18">
        <v>6311</v>
      </c>
      <c r="D29" s="18">
        <v>2455</v>
      </c>
      <c r="E29" s="18">
        <f>D29+C29</f>
        <v>8766</v>
      </c>
      <c r="F29" s="19">
        <f>E29/$E$38</f>
        <v>0.62016271666077116</v>
      </c>
      <c r="G29" s="18">
        <v>22381</v>
      </c>
      <c r="H29" s="18">
        <v>1353</v>
      </c>
      <c r="I29" s="18">
        <f>G29+H29</f>
        <v>23734</v>
      </c>
      <c r="J29" s="19">
        <f>I29/$I$38</f>
        <v>0.65435196162223264</v>
      </c>
      <c r="K29" s="18">
        <f t="shared" ref="K29:K37" si="13">E29+I29</f>
        <v>32500</v>
      </c>
      <c r="L29" s="18">
        <v>1</v>
      </c>
      <c r="M29" s="18">
        <f>K29+L29</f>
        <v>32501</v>
      </c>
    </row>
    <row r="30" spans="2:17" x14ac:dyDescent="0.2">
      <c r="B30" s="18" t="s">
        <v>130</v>
      </c>
      <c r="C30" s="18">
        <v>175</v>
      </c>
      <c r="D30" s="18">
        <v>51</v>
      </c>
      <c r="E30" s="18">
        <f t="shared" ref="E30:E37" si="14">D30+C30</f>
        <v>226</v>
      </c>
      <c r="F30" s="19">
        <f t="shared" ref="F30:F37" si="15">E30/$E$38</f>
        <v>1.5988680580120269E-2</v>
      </c>
      <c r="G30" s="18">
        <v>638</v>
      </c>
      <c r="H30" s="18">
        <v>32</v>
      </c>
      <c r="I30" s="18">
        <f t="shared" ref="I30:I37" si="16">G30+H30</f>
        <v>670</v>
      </c>
      <c r="J30" s="19">
        <f t="shared" ref="J30:J37" si="17">I30/$I$38</f>
        <v>1.8472057566651042E-2</v>
      </c>
      <c r="K30" s="18">
        <f t="shared" si="13"/>
        <v>896</v>
      </c>
      <c r="L30" s="18">
        <v>0</v>
      </c>
      <c r="M30" s="18">
        <f t="shared" ref="M30:M38" si="18">K30+L30</f>
        <v>896</v>
      </c>
    </row>
    <row r="31" spans="2:17" x14ac:dyDescent="0.2">
      <c r="B31" s="18" t="s">
        <v>131</v>
      </c>
      <c r="C31" s="18">
        <v>20</v>
      </c>
      <c r="D31" s="18">
        <v>8</v>
      </c>
      <c r="E31" s="18">
        <f t="shared" si="14"/>
        <v>28</v>
      </c>
      <c r="F31" s="19">
        <f t="shared" si="15"/>
        <v>1.9808984789529537E-3</v>
      </c>
      <c r="G31" s="18">
        <v>45</v>
      </c>
      <c r="H31" s="18">
        <v>4</v>
      </c>
      <c r="I31" s="18">
        <f t="shared" si="16"/>
        <v>49</v>
      </c>
      <c r="J31" s="19">
        <f t="shared" si="17"/>
        <v>1.3509415235311956E-3</v>
      </c>
      <c r="K31" s="18">
        <f t="shared" si="13"/>
        <v>77</v>
      </c>
      <c r="L31" s="18">
        <v>0</v>
      </c>
      <c r="M31" s="18">
        <f t="shared" si="18"/>
        <v>77</v>
      </c>
    </row>
    <row r="32" spans="2:17" x14ac:dyDescent="0.2">
      <c r="B32" s="18" t="s">
        <v>132</v>
      </c>
      <c r="C32" s="18">
        <v>303</v>
      </c>
      <c r="D32" s="18">
        <v>153</v>
      </c>
      <c r="E32" s="18">
        <f t="shared" si="14"/>
        <v>456</v>
      </c>
      <c r="F32" s="19">
        <f t="shared" si="15"/>
        <v>3.2260346657233818E-2</v>
      </c>
      <c r="G32" s="18">
        <v>1029</v>
      </c>
      <c r="H32" s="18">
        <v>52</v>
      </c>
      <c r="I32" s="18">
        <f t="shared" si="16"/>
        <v>1081</v>
      </c>
      <c r="J32" s="19">
        <f t="shared" si="17"/>
        <v>2.9803424223208624E-2</v>
      </c>
      <c r="K32" s="18">
        <f t="shared" si="13"/>
        <v>1537</v>
      </c>
      <c r="L32" s="18">
        <v>0</v>
      </c>
      <c r="M32" s="18">
        <f t="shared" si="18"/>
        <v>1537</v>
      </c>
    </row>
    <row r="33" spans="2:13" x14ac:dyDescent="0.2">
      <c r="B33" s="18" t="s">
        <v>133</v>
      </c>
      <c r="C33" s="18">
        <v>2542</v>
      </c>
      <c r="D33" s="18">
        <v>823</v>
      </c>
      <c r="E33" s="18">
        <f t="shared" si="14"/>
        <v>3365</v>
      </c>
      <c r="F33" s="19">
        <f t="shared" si="15"/>
        <v>0.23806154934559604</v>
      </c>
      <c r="G33" s="18">
        <v>7295</v>
      </c>
      <c r="H33" s="18">
        <v>384</v>
      </c>
      <c r="I33" s="18">
        <f t="shared" si="16"/>
        <v>7679</v>
      </c>
      <c r="J33" s="19">
        <f t="shared" si="17"/>
        <v>0.21171183590196024</v>
      </c>
      <c r="K33" s="18">
        <f t="shared" si="13"/>
        <v>11044</v>
      </c>
      <c r="L33" s="18">
        <v>0</v>
      </c>
      <c r="M33" s="18">
        <f t="shared" si="18"/>
        <v>11044</v>
      </c>
    </row>
    <row r="34" spans="2:13" x14ac:dyDescent="0.2">
      <c r="B34" s="18" t="s">
        <v>134</v>
      </c>
      <c r="C34" s="18">
        <v>15</v>
      </c>
      <c r="D34" s="18">
        <v>1</v>
      </c>
      <c r="E34" s="18">
        <f t="shared" si="14"/>
        <v>16</v>
      </c>
      <c r="F34" s="19">
        <f t="shared" si="15"/>
        <v>1.1319419879731163E-3</v>
      </c>
      <c r="G34" s="18">
        <v>15</v>
      </c>
      <c r="H34" s="18">
        <v>0</v>
      </c>
      <c r="I34" s="18">
        <f t="shared" si="16"/>
        <v>15</v>
      </c>
      <c r="J34" s="19">
        <f t="shared" si="17"/>
        <v>4.1355352761159053E-4</v>
      </c>
      <c r="K34" s="18">
        <f t="shared" si="13"/>
        <v>31</v>
      </c>
      <c r="L34" s="18">
        <v>0</v>
      </c>
      <c r="M34" s="18">
        <f t="shared" si="18"/>
        <v>31</v>
      </c>
    </row>
    <row r="35" spans="2:13" ht="24" x14ac:dyDescent="0.2">
      <c r="B35" s="18" t="s">
        <v>135</v>
      </c>
      <c r="C35" s="18">
        <v>160</v>
      </c>
      <c r="D35" s="18">
        <v>35</v>
      </c>
      <c r="E35" s="18">
        <f t="shared" si="14"/>
        <v>195</v>
      </c>
      <c r="F35" s="19">
        <f t="shared" si="15"/>
        <v>1.3795542978422356E-2</v>
      </c>
      <c r="G35" s="18">
        <v>343</v>
      </c>
      <c r="H35" s="18">
        <v>12</v>
      </c>
      <c r="I35" s="18">
        <f t="shared" si="16"/>
        <v>355</v>
      </c>
      <c r="J35" s="19">
        <f t="shared" si="17"/>
        <v>9.7874334868076427E-3</v>
      </c>
      <c r="K35" s="18">
        <f t="shared" si="13"/>
        <v>550</v>
      </c>
      <c r="L35" s="18">
        <v>0</v>
      </c>
      <c r="M35" s="18">
        <f t="shared" si="18"/>
        <v>550</v>
      </c>
    </row>
    <row r="36" spans="2:13" x14ac:dyDescent="0.2">
      <c r="B36" s="18" t="s">
        <v>136</v>
      </c>
      <c r="C36" s="18">
        <v>701</v>
      </c>
      <c r="D36" s="18">
        <v>299</v>
      </c>
      <c r="E36" s="18">
        <f t="shared" si="14"/>
        <v>1000</v>
      </c>
      <c r="F36" s="19">
        <f t="shared" si="15"/>
        <v>7.0746374248319768E-2</v>
      </c>
      <c r="G36" s="18">
        <v>2365</v>
      </c>
      <c r="H36" s="18">
        <v>120</v>
      </c>
      <c r="I36" s="18">
        <f t="shared" si="16"/>
        <v>2485</v>
      </c>
      <c r="J36" s="19">
        <f t="shared" si="17"/>
        <v>6.8512034407653494E-2</v>
      </c>
      <c r="K36" s="18">
        <f t="shared" si="13"/>
        <v>3485</v>
      </c>
      <c r="L36" s="18">
        <v>0</v>
      </c>
      <c r="M36" s="18">
        <f t="shared" si="18"/>
        <v>3485</v>
      </c>
    </row>
    <row r="37" spans="2:13" x14ac:dyDescent="0.2">
      <c r="B37" s="18" t="s">
        <v>137</v>
      </c>
      <c r="C37" s="18">
        <v>66</v>
      </c>
      <c r="D37" s="18">
        <v>17</v>
      </c>
      <c r="E37" s="18">
        <f t="shared" si="14"/>
        <v>83</v>
      </c>
      <c r="F37" s="19">
        <f t="shared" si="15"/>
        <v>5.8719490626105413E-3</v>
      </c>
      <c r="G37" s="18">
        <v>195</v>
      </c>
      <c r="H37" s="18">
        <v>8</v>
      </c>
      <c r="I37" s="18">
        <f t="shared" si="16"/>
        <v>203</v>
      </c>
      <c r="J37" s="19">
        <f t="shared" si="17"/>
        <v>5.5967577403435251E-3</v>
      </c>
      <c r="K37" s="18">
        <f t="shared" si="13"/>
        <v>286</v>
      </c>
      <c r="L37" s="18">
        <v>0</v>
      </c>
      <c r="M37" s="18">
        <f t="shared" si="18"/>
        <v>286</v>
      </c>
    </row>
    <row r="38" spans="2:13" x14ac:dyDescent="0.2">
      <c r="B38" s="20" t="s">
        <v>47</v>
      </c>
      <c r="C38" s="18">
        <f t="shared" ref="C38:H38" si="19">SUM(C29:C37)</f>
        <v>10293</v>
      </c>
      <c r="D38" s="18">
        <f t="shared" si="19"/>
        <v>3842</v>
      </c>
      <c r="E38" s="20">
        <f t="shared" ref="E38" si="20">D38+C38</f>
        <v>14135</v>
      </c>
      <c r="F38" s="22">
        <f t="shared" ref="F38" si="21">E38/$E$38</f>
        <v>1</v>
      </c>
      <c r="G38" s="18">
        <f t="shared" si="19"/>
        <v>34306</v>
      </c>
      <c r="H38" s="18">
        <f t="shared" si="19"/>
        <v>1965</v>
      </c>
      <c r="I38" s="20">
        <f t="shared" ref="I38" si="22">G38+H38</f>
        <v>36271</v>
      </c>
      <c r="J38" s="22">
        <f t="shared" ref="J38" si="23">I38/$I$38</f>
        <v>1</v>
      </c>
      <c r="K38" s="20">
        <f>SUM(K29:K37)</f>
        <v>50406</v>
      </c>
      <c r="L38" s="18">
        <f t="shared" ref="L38" si="24">SUM(L29:L37)</f>
        <v>1</v>
      </c>
      <c r="M38" s="20">
        <f t="shared" si="18"/>
        <v>50407</v>
      </c>
    </row>
    <row r="39" spans="2:13" ht="24" x14ac:dyDescent="0.2">
      <c r="B39" s="32" t="s">
        <v>64</v>
      </c>
      <c r="C39" s="33">
        <f>+C38/M38</f>
        <v>0.20419782966651456</v>
      </c>
      <c r="D39" s="33">
        <f>+D38/M38</f>
        <v>7.6219572678397837E-2</v>
      </c>
      <c r="E39" s="34">
        <f>+E38/M38</f>
        <v>0.28041740234491241</v>
      </c>
      <c r="F39" s="34"/>
      <c r="G39" s="33">
        <f>+G38/M38</f>
        <v>0.6805800781637471</v>
      </c>
      <c r="H39" s="33">
        <f>+H38/M38</f>
        <v>3.8982680976848455E-2</v>
      </c>
      <c r="I39" s="34">
        <f>+I38/M38</f>
        <v>0.71956275914059553</v>
      </c>
      <c r="J39" s="34"/>
      <c r="K39" s="34">
        <f>+K38/M38</f>
        <v>0.99998016148550795</v>
      </c>
      <c r="L39" s="34">
        <f>+L38/M38</f>
        <v>1.9838514492034837E-5</v>
      </c>
      <c r="M39" s="34">
        <f>K39+L39</f>
        <v>1</v>
      </c>
    </row>
    <row r="40" spans="2:13" x14ac:dyDescent="0.2">
      <c r="B40" s="25" t="s">
        <v>127</v>
      </c>
    </row>
    <row r="41" spans="2:13" x14ac:dyDescent="0.2">
      <c r="B41" s="25" t="s">
        <v>128</v>
      </c>
    </row>
    <row r="131" spans="2:2" x14ac:dyDescent="0.2">
      <c r="B131" s="26" t="s">
        <v>76</v>
      </c>
    </row>
  </sheetData>
  <mergeCells count="12">
    <mergeCell ref="B6:K6"/>
    <mergeCell ref="B5:K5"/>
    <mergeCell ref="B23:K23"/>
    <mergeCell ref="B24:K24"/>
    <mergeCell ref="B27:B28"/>
    <mergeCell ref="C27:K27"/>
    <mergeCell ref="B9:B10"/>
    <mergeCell ref="C9:K9"/>
    <mergeCell ref="B8:M8"/>
    <mergeCell ref="L9:M9"/>
    <mergeCell ref="L27:M27"/>
    <mergeCell ref="B26:M26"/>
  </mergeCells>
  <hyperlinks>
    <hyperlink ref="M5" location="'Índice Pensiones Solidarias'!A1" display="Volver Sistema de Pensiones Solidadias" xr:uid="{00000000-0004-0000-0900-000000000000}"/>
  </hyperlinks>
  <pageMargins left="0.74803149606299213" right="0.74803149606299213" top="0.98425196850393704" bottom="0.98425196850393704" header="0" footer="0"/>
  <pageSetup scale="78" orientation="portrait" r:id="rId1"/>
  <headerFooter alignWithMargins="0"/>
  <ignoredErrors>
    <ignoredError sqref="K38"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1">
    <pageSetUpPr fitToPage="1"/>
  </sheetPr>
  <dimension ref="A1:Q131"/>
  <sheetViews>
    <sheetView showGridLines="0" zoomScaleNormal="100" workbookViewId="0">
      <selection sqref="A1:XFD1048576"/>
    </sheetView>
  </sheetViews>
  <sheetFormatPr baseColWidth="10" defaultRowHeight="12" x14ac:dyDescent="0.2"/>
  <cols>
    <col min="1" max="1" width="6" style="26" customWidth="1"/>
    <col min="2" max="2" width="18.140625" style="26" customWidth="1"/>
    <col min="3" max="3" width="8.42578125" style="26" bestFit="1" customWidth="1"/>
    <col min="4" max="4" width="8.28515625" style="26" bestFit="1" customWidth="1"/>
    <col min="5" max="6" width="8.28515625" style="26" customWidth="1"/>
    <col min="7" max="7" width="8.42578125" style="26" bestFit="1" customWidth="1"/>
    <col min="8" max="8" width="7.42578125" style="26" bestFit="1" customWidth="1"/>
    <col min="9" max="11" width="7.42578125" style="26" customWidth="1"/>
    <col min="12" max="12" width="10.140625" style="26" customWidth="1"/>
    <col min="13" max="14" width="11.42578125" style="26"/>
    <col min="15" max="15" width="12.42578125" style="26" bestFit="1" customWidth="1"/>
    <col min="16" max="251" width="11.42578125" style="26"/>
    <col min="252" max="252" width="18.140625" style="26" customWidth="1"/>
    <col min="253" max="253" width="8.42578125" style="26" bestFit="1" customWidth="1"/>
    <col min="254" max="254" width="8.28515625" style="26" bestFit="1" customWidth="1"/>
    <col min="255" max="256" width="8.28515625" style="26" customWidth="1"/>
    <col min="257" max="257" width="8.42578125" style="26" bestFit="1" customWidth="1"/>
    <col min="258" max="258" width="7.42578125" style="26" bestFit="1" customWidth="1"/>
    <col min="259" max="261" width="7.42578125" style="26" customWidth="1"/>
    <col min="262" max="267" width="0" style="26" hidden="1" customWidth="1"/>
    <col min="268" max="268" width="10.140625" style="26" customWidth="1"/>
    <col min="269" max="270" width="11.42578125" style="26"/>
    <col min="271" max="271" width="12.42578125" style="26" bestFit="1" customWidth="1"/>
    <col min="272" max="507" width="11.42578125" style="26"/>
    <col min="508" max="508" width="18.140625" style="26" customWidth="1"/>
    <col min="509" max="509" width="8.42578125" style="26" bestFit="1" customWidth="1"/>
    <col min="510" max="510" width="8.28515625" style="26" bestFit="1" customWidth="1"/>
    <col min="511" max="512" width="8.28515625" style="26" customWidth="1"/>
    <col min="513" max="513" width="8.42578125" style="26" bestFit="1" customWidth="1"/>
    <col min="514" max="514" width="7.42578125" style="26" bestFit="1" customWidth="1"/>
    <col min="515" max="517" width="7.42578125" style="26" customWidth="1"/>
    <col min="518" max="523" width="0" style="26" hidden="1" customWidth="1"/>
    <col min="524" max="524" width="10.140625" style="26" customWidth="1"/>
    <col min="525" max="526" width="11.42578125" style="26"/>
    <col min="527" max="527" width="12.42578125" style="26" bestFit="1" customWidth="1"/>
    <col min="528" max="763" width="11.42578125" style="26"/>
    <col min="764" max="764" width="18.140625" style="26" customWidth="1"/>
    <col min="765" max="765" width="8.42578125" style="26" bestFit="1" customWidth="1"/>
    <col min="766" max="766" width="8.28515625" style="26" bestFit="1" customWidth="1"/>
    <col min="767" max="768" width="8.28515625" style="26" customWidth="1"/>
    <col min="769" max="769" width="8.42578125" style="26" bestFit="1" customWidth="1"/>
    <col min="770" max="770" width="7.42578125" style="26" bestFit="1" customWidth="1"/>
    <col min="771" max="773" width="7.42578125" style="26" customWidth="1"/>
    <col min="774" max="779" width="0" style="26" hidden="1" customWidth="1"/>
    <col min="780" max="780" width="10.140625" style="26" customWidth="1"/>
    <col min="781" max="782" width="11.42578125" style="26"/>
    <col min="783" max="783" width="12.42578125" style="26" bestFit="1" customWidth="1"/>
    <col min="784" max="1019" width="11.42578125" style="26"/>
    <col min="1020" max="1020" width="18.140625" style="26" customWidth="1"/>
    <col min="1021" max="1021" width="8.42578125" style="26" bestFit="1" customWidth="1"/>
    <col min="1022" max="1022" width="8.28515625" style="26" bestFit="1" customWidth="1"/>
    <col min="1023" max="1024" width="8.28515625" style="26" customWidth="1"/>
    <col min="1025" max="1025" width="8.42578125" style="26" bestFit="1" customWidth="1"/>
    <col min="1026" max="1026" width="7.42578125" style="26" bestFit="1" customWidth="1"/>
    <col min="1027" max="1029" width="7.42578125" style="26" customWidth="1"/>
    <col min="1030" max="1035" width="0" style="26" hidden="1" customWidth="1"/>
    <col min="1036" max="1036" width="10.140625" style="26" customWidth="1"/>
    <col min="1037" max="1038" width="11.42578125" style="26"/>
    <col min="1039" max="1039" width="12.42578125" style="26" bestFit="1" customWidth="1"/>
    <col min="1040" max="1275" width="11.42578125" style="26"/>
    <col min="1276" max="1276" width="18.140625" style="26" customWidth="1"/>
    <col min="1277" max="1277" width="8.42578125" style="26" bestFit="1" customWidth="1"/>
    <col min="1278" max="1278" width="8.28515625" style="26" bestFit="1" customWidth="1"/>
    <col min="1279" max="1280" width="8.28515625" style="26" customWidth="1"/>
    <col min="1281" max="1281" width="8.42578125" style="26" bestFit="1" customWidth="1"/>
    <col min="1282" max="1282" width="7.42578125" style="26" bestFit="1" customWidth="1"/>
    <col min="1283" max="1285" width="7.42578125" style="26" customWidth="1"/>
    <col min="1286" max="1291" width="0" style="26" hidden="1" customWidth="1"/>
    <col min="1292" max="1292" width="10.140625" style="26" customWidth="1"/>
    <col min="1293" max="1294" width="11.42578125" style="26"/>
    <col min="1295" max="1295" width="12.42578125" style="26" bestFit="1" customWidth="1"/>
    <col min="1296" max="1531" width="11.42578125" style="26"/>
    <col min="1532" max="1532" width="18.140625" style="26" customWidth="1"/>
    <col min="1533" max="1533" width="8.42578125" style="26" bestFit="1" customWidth="1"/>
    <col min="1534" max="1534" width="8.28515625" style="26" bestFit="1" customWidth="1"/>
    <col min="1535" max="1536" width="8.28515625" style="26" customWidth="1"/>
    <col min="1537" max="1537" width="8.42578125" style="26" bestFit="1" customWidth="1"/>
    <col min="1538" max="1538" width="7.42578125" style="26" bestFit="1" customWidth="1"/>
    <col min="1539" max="1541" width="7.42578125" style="26" customWidth="1"/>
    <col min="1542" max="1547" width="0" style="26" hidden="1" customWidth="1"/>
    <col min="1548" max="1548" width="10.140625" style="26" customWidth="1"/>
    <col min="1549" max="1550" width="11.42578125" style="26"/>
    <col min="1551" max="1551" width="12.42578125" style="26" bestFit="1" customWidth="1"/>
    <col min="1552" max="1787" width="11.42578125" style="26"/>
    <col min="1788" max="1788" width="18.140625" style="26" customWidth="1"/>
    <col min="1789" max="1789" width="8.42578125" style="26" bestFit="1" customWidth="1"/>
    <col min="1790" max="1790" width="8.28515625" style="26" bestFit="1" customWidth="1"/>
    <col min="1791" max="1792" width="8.28515625" style="26" customWidth="1"/>
    <col min="1793" max="1793" width="8.42578125" style="26" bestFit="1" customWidth="1"/>
    <col min="1794" max="1794" width="7.42578125" style="26" bestFit="1" customWidth="1"/>
    <col min="1795" max="1797" width="7.42578125" style="26" customWidth="1"/>
    <col min="1798" max="1803" width="0" style="26" hidden="1" customWidth="1"/>
    <col min="1804" max="1804" width="10.140625" style="26" customWidth="1"/>
    <col min="1805" max="1806" width="11.42578125" style="26"/>
    <col min="1807" max="1807" width="12.42578125" style="26" bestFit="1" customWidth="1"/>
    <col min="1808" max="2043" width="11.42578125" style="26"/>
    <col min="2044" max="2044" width="18.140625" style="26" customWidth="1"/>
    <col min="2045" max="2045" width="8.42578125" style="26" bestFit="1" customWidth="1"/>
    <col min="2046" max="2046" width="8.28515625" style="26" bestFit="1" customWidth="1"/>
    <col min="2047" max="2048" width="8.28515625" style="26" customWidth="1"/>
    <col min="2049" max="2049" width="8.42578125" style="26" bestFit="1" customWidth="1"/>
    <col min="2050" max="2050" width="7.42578125" style="26" bestFit="1" customWidth="1"/>
    <col min="2051" max="2053" width="7.42578125" style="26" customWidth="1"/>
    <col min="2054" max="2059" width="0" style="26" hidden="1" customWidth="1"/>
    <col min="2060" max="2060" width="10.140625" style="26" customWidth="1"/>
    <col min="2061" max="2062" width="11.42578125" style="26"/>
    <col min="2063" max="2063" width="12.42578125" style="26" bestFit="1" customWidth="1"/>
    <col min="2064" max="2299" width="11.42578125" style="26"/>
    <col min="2300" max="2300" width="18.140625" style="26" customWidth="1"/>
    <col min="2301" max="2301" width="8.42578125" style="26" bestFit="1" customWidth="1"/>
    <col min="2302" max="2302" width="8.28515625" style="26" bestFit="1" customWidth="1"/>
    <col min="2303" max="2304" width="8.28515625" style="26" customWidth="1"/>
    <col min="2305" max="2305" width="8.42578125" style="26" bestFit="1" customWidth="1"/>
    <col min="2306" max="2306" width="7.42578125" style="26" bestFit="1" customWidth="1"/>
    <col min="2307" max="2309" width="7.42578125" style="26" customWidth="1"/>
    <col min="2310" max="2315" width="0" style="26" hidden="1" customWidth="1"/>
    <col min="2316" max="2316" width="10.140625" style="26" customWidth="1"/>
    <col min="2317" max="2318" width="11.42578125" style="26"/>
    <col min="2319" max="2319" width="12.42578125" style="26" bestFit="1" customWidth="1"/>
    <col min="2320" max="2555" width="11.42578125" style="26"/>
    <col min="2556" max="2556" width="18.140625" style="26" customWidth="1"/>
    <col min="2557" max="2557" width="8.42578125" style="26" bestFit="1" customWidth="1"/>
    <col min="2558" max="2558" width="8.28515625" style="26" bestFit="1" customWidth="1"/>
    <col min="2559" max="2560" width="8.28515625" style="26" customWidth="1"/>
    <col min="2561" max="2561" width="8.42578125" style="26" bestFit="1" customWidth="1"/>
    <col min="2562" max="2562" width="7.42578125" style="26" bestFit="1" customWidth="1"/>
    <col min="2563" max="2565" width="7.42578125" style="26" customWidth="1"/>
    <col min="2566" max="2571" width="0" style="26" hidden="1" customWidth="1"/>
    <col min="2572" max="2572" width="10.140625" style="26" customWidth="1"/>
    <col min="2573" max="2574" width="11.42578125" style="26"/>
    <col min="2575" max="2575" width="12.42578125" style="26" bestFit="1" customWidth="1"/>
    <col min="2576" max="2811" width="11.42578125" style="26"/>
    <col min="2812" max="2812" width="18.140625" style="26" customWidth="1"/>
    <col min="2813" max="2813" width="8.42578125" style="26" bestFit="1" customWidth="1"/>
    <col min="2814" max="2814" width="8.28515625" style="26" bestFit="1" customWidth="1"/>
    <col min="2815" max="2816" width="8.28515625" style="26" customWidth="1"/>
    <col min="2817" max="2817" width="8.42578125" style="26" bestFit="1" customWidth="1"/>
    <col min="2818" max="2818" width="7.42578125" style="26" bestFit="1" customWidth="1"/>
    <col min="2819" max="2821" width="7.42578125" style="26" customWidth="1"/>
    <col min="2822" max="2827" width="0" style="26" hidden="1" customWidth="1"/>
    <col min="2828" max="2828" width="10.140625" style="26" customWidth="1"/>
    <col min="2829" max="2830" width="11.42578125" style="26"/>
    <col min="2831" max="2831" width="12.42578125" style="26" bestFit="1" customWidth="1"/>
    <col min="2832" max="3067" width="11.42578125" style="26"/>
    <col min="3068" max="3068" width="18.140625" style="26" customWidth="1"/>
    <col min="3069" max="3069" width="8.42578125" style="26" bestFit="1" customWidth="1"/>
    <col min="3070" max="3070" width="8.28515625" style="26" bestFit="1" customWidth="1"/>
    <col min="3071" max="3072" width="8.28515625" style="26" customWidth="1"/>
    <col min="3073" max="3073" width="8.42578125" style="26" bestFit="1" customWidth="1"/>
    <col min="3074" max="3074" width="7.42578125" style="26" bestFit="1" customWidth="1"/>
    <col min="3075" max="3077" width="7.42578125" style="26" customWidth="1"/>
    <col min="3078" max="3083" width="0" style="26" hidden="1" customWidth="1"/>
    <col min="3084" max="3084" width="10.140625" style="26" customWidth="1"/>
    <col min="3085" max="3086" width="11.42578125" style="26"/>
    <col min="3087" max="3087" width="12.42578125" style="26" bestFit="1" customWidth="1"/>
    <col min="3088" max="3323" width="11.42578125" style="26"/>
    <col min="3324" max="3324" width="18.140625" style="26" customWidth="1"/>
    <col min="3325" max="3325" width="8.42578125" style="26" bestFit="1" customWidth="1"/>
    <col min="3326" max="3326" width="8.28515625" style="26" bestFit="1" customWidth="1"/>
    <col min="3327" max="3328" width="8.28515625" style="26" customWidth="1"/>
    <col min="3329" max="3329" width="8.42578125" style="26" bestFit="1" customWidth="1"/>
    <col min="3330" max="3330" width="7.42578125" style="26" bestFit="1" customWidth="1"/>
    <col min="3331" max="3333" width="7.42578125" style="26" customWidth="1"/>
    <col min="3334" max="3339" width="0" style="26" hidden="1" customWidth="1"/>
    <col min="3340" max="3340" width="10.140625" style="26" customWidth="1"/>
    <col min="3341" max="3342" width="11.42578125" style="26"/>
    <col min="3343" max="3343" width="12.42578125" style="26" bestFit="1" customWidth="1"/>
    <col min="3344" max="3579" width="11.42578125" style="26"/>
    <col min="3580" max="3580" width="18.140625" style="26" customWidth="1"/>
    <col min="3581" max="3581" width="8.42578125" style="26" bestFit="1" customWidth="1"/>
    <col min="3582" max="3582" width="8.28515625" style="26" bestFit="1" customWidth="1"/>
    <col min="3583" max="3584" width="8.28515625" style="26" customWidth="1"/>
    <col min="3585" max="3585" width="8.42578125" style="26" bestFit="1" customWidth="1"/>
    <col min="3586" max="3586" width="7.42578125" style="26" bestFit="1" customWidth="1"/>
    <col min="3587" max="3589" width="7.42578125" style="26" customWidth="1"/>
    <col min="3590" max="3595" width="0" style="26" hidden="1" customWidth="1"/>
    <col min="3596" max="3596" width="10.140625" style="26" customWidth="1"/>
    <col min="3597" max="3598" width="11.42578125" style="26"/>
    <col min="3599" max="3599" width="12.42578125" style="26" bestFit="1" customWidth="1"/>
    <col min="3600" max="3835" width="11.42578125" style="26"/>
    <col min="3836" max="3836" width="18.140625" style="26" customWidth="1"/>
    <col min="3837" max="3837" width="8.42578125" style="26" bestFit="1" customWidth="1"/>
    <col min="3838" max="3838" width="8.28515625" style="26" bestFit="1" customWidth="1"/>
    <col min="3839" max="3840" width="8.28515625" style="26" customWidth="1"/>
    <col min="3841" max="3841" width="8.42578125" style="26" bestFit="1" customWidth="1"/>
    <col min="3842" max="3842" width="7.42578125" style="26" bestFit="1" customWidth="1"/>
    <col min="3843" max="3845" width="7.42578125" style="26" customWidth="1"/>
    <col min="3846" max="3851" width="0" style="26" hidden="1" customWidth="1"/>
    <col min="3852" max="3852" width="10.140625" style="26" customWidth="1"/>
    <col min="3853" max="3854" width="11.42578125" style="26"/>
    <col min="3855" max="3855" width="12.42578125" style="26" bestFit="1" customWidth="1"/>
    <col min="3856" max="4091" width="11.42578125" style="26"/>
    <col min="4092" max="4092" width="18.140625" style="26" customWidth="1"/>
    <col min="4093" max="4093" width="8.42578125" style="26" bestFit="1" customWidth="1"/>
    <col min="4094" max="4094" width="8.28515625" style="26" bestFit="1" customWidth="1"/>
    <col min="4095" max="4096" width="8.28515625" style="26" customWidth="1"/>
    <col min="4097" max="4097" width="8.42578125" style="26" bestFit="1" customWidth="1"/>
    <col min="4098" max="4098" width="7.42578125" style="26" bestFit="1" customWidth="1"/>
    <col min="4099" max="4101" width="7.42578125" style="26" customWidth="1"/>
    <col min="4102" max="4107" width="0" style="26" hidden="1" customWidth="1"/>
    <col min="4108" max="4108" width="10.140625" style="26" customWidth="1"/>
    <col min="4109" max="4110" width="11.42578125" style="26"/>
    <col min="4111" max="4111" width="12.42578125" style="26" bestFit="1" customWidth="1"/>
    <col min="4112" max="4347" width="11.42578125" style="26"/>
    <col min="4348" max="4348" width="18.140625" style="26" customWidth="1"/>
    <col min="4349" max="4349" width="8.42578125" style="26" bestFit="1" customWidth="1"/>
    <col min="4350" max="4350" width="8.28515625" style="26" bestFit="1" customWidth="1"/>
    <col min="4351" max="4352" width="8.28515625" style="26" customWidth="1"/>
    <col min="4353" max="4353" width="8.42578125" style="26" bestFit="1" customWidth="1"/>
    <col min="4354" max="4354" width="7.42578125" style="26" bestFit="1" customWidth="1"/>
    <col min="4355" max="4357" width="7.42578125" style="26" customWidth="1"/>
    <col min="4358" max="4363" width="0" style="26" hidden="1" customWidth="1"/>
    <col min="4364" max="4364" width="10.140625" style="26" customWidth="1"/>
    <col min="4365" max="4366" width="11.42578125" style="26"/>
    <col min="4367" max="4367" width="12.42578125" style="26" bestFit="1" customWidth="1"/>
    <col min="4368" max="4603" width="11.42578125" style="26"/>
    <col min="4604" max="4604" width="18.140625" style="26" customWidth="1"/>
    <col min="4605" max="4605" width="8.42578125" style="26" bestFit="1" customWidth="1"/>
    <col min="4606" max="4606" width="8.28515625" style="26" bestFit="1" customWidth="1"/>
    <col min="4607" max="4608" width="8.28515625" style="26" customWidth="1"/>
    <col min="4609" max="4609" width="8.42578125" style="26" bestFit="1" customWidth="1"/>
    <col min="4610" max="4610" width="7.42578125" style="26" bestFit="1" customWidth="1"/>
    <col min="4611" max="4613" width="7.42578125" style="26" customWidth="1"/>
    <col min="4614" max="4619" width="0" style="26" hidden="1" customWidth="1"/>
    <col min="4620" max="4620" width="10.140625" style="26" customWidth="1"/>
    <col min="4621" max="4622" width="11.42578125" style="26"/>
    <col min="4623" max="4623" width="12.42578125" style="26" bestFit="1" customWidth="1"/>
    <col min="4624" max="4859" width="11.42578125" style="26"/>
    <col min="4860" max="4860" width="18.140625" style="26" customWidth="1"/>
    <col min="4861" max="4861" width="8.42578125" style="26" bestFit="1" customWidth="1"/>
    <col min="4862" max="4862" width="8.28515625" style="26" bestFit="1" customWidth="1"/>
    <col min="4863" max="4864" width="8.28515625" style="26" customWidth="1"/>
    <col min="4865" max="4865" width="8.42578125" style="26" bestFit="1" customWidth="1"/>
    <col min="4866" max="4866" width="7.42578125" style="26" bestFit="1" customWidth="1"/>
    <col min="4867" max="4869" width="7.42578125" style="26" customWidth="1"/>
    <col min="4870" max="4875" width="0" style="26" hidden="1" customWidth="1"/>
    <col min="4876" max="4876" width="10.140625" style="26" customWidth="1"/>
    <col min="4877" max="4878" width="11.42578125" style="26"/>
    <col min="4879" max="4879" width="12.42578125" style="26" bestFit="1" customWidth="1"/>
    <col min="4880" max="5115" width="11.42578125" style="26"/>
    <col min="5116" max="5116" width="18.140625" style="26" customWidth="1"/>
    <col min="5117" max="5117" width="8.42578125" style="26" bestFit="1" customWidth="1"/>
    <col min="5118" max="5118" width="8.28515625" style="26" bestFit="1" customWidth="1"/>
    <col min="5119" max="5120" width="8.28515625" style="26" customWidth="1"/>
    <col min="5121" max="5121" width="8.42578125" style="26" bestFit="1" customWidth="1"/>
    <col min="5122" max="5122" width="7.42578125" style="26" bestFit="1" customWidth="1"/>
    <col min="5123" max="5125" width="7.42578125" style="26" customWidth="1"/>
    <col min="5126" max="5131" width="0" style="26" hidden="1" customWidth="1"/>
    <col min="5132" max="5132" width="10.140625" style="26" customWidth="1"/>
    <col min="5133" max="5134" width="11.42578125" style="26"/>
    <col min="5135" max="5135" width="12.42578125" style="26" bestFit="1" customWidth="1"/>
    <col min="5136" max="5371" width="11.42578125" style="26"/>
    <col min="5372" max="5372" width="18.140625" style="26" customWidth="1"/>
    <col min="5373" max="5373" width="8.42578125" style="26" bestFit="1" customWidth="1"/>
    <col min="5374" max="5374" width="8.28515625" style="26" bestFit="1" customWidth="1"/>
    <col min="5375" max="5376" width="8.28515625" style="26" customWidth="1"/>
    <col min="5377" max="5377" width="8.42578125" style="26" bestFit="1" customWidth="1"/>
    <col min="5378" max="5378" width="7.42578125" style="26" bestFit="1" customWidth="1"/>
    <col min="5379" max="5381" width="7.42578125" style="26" customWidth="1"/>
    <col min="5382" max="5387" width="0" style="26" hidden="1" customWidth="1"/>
    <col min="5388" max="5388" width="10.140625" style="26" customWidth="1"/>
    <col min="5389" max="5390" width="11.42578125" style="26"/>
    <col min="5391" max="5391" width="12.42578125" style="26" bestFit="1" customWidth="1"/>
    <col min="5392" max="5627" width="11.42578125" style="26"/>
    <col min="5628" max="5628" width="18.140625" style="26" customWidth="1"/>
    <col min="5629" max="5629" width="8.42578125" style="26" bestFit="1" customWidth="1"/>
    <col min="5630" max="5630" width="8.28515625" style="26" bestFit="1" customWidth="1"/>
    <col min="5631" max="5632" width="8.28515625" style="26" customWidth="1"/>
    <col min="5633" max="5633" width="8.42578125" style="26" bestFit="1" customWidth="1"/>
    <col min="5634" max="5634" width="7.42578125" style="26" bestFit="1" customWidth="1"/>
    <col min="5635" max="5637" width="7.42578125" style="26" customWidth="1"/>
    <col min="5638" max="5643" width="0" style="26" hidden="1" customWidth="1"/>
    <col min="5644" max="5644" width="10.140625" style="26" customWidth="1"/>
    <col min="5645" max="5646" width="11.42578125" style="26"/>
    <col min="5647" max="5647" width="12.42578125" style="26" bestFit="1" customWidth="1"/>
    <col min="5648" max="5883" width="11.42578125" style="26"/>
    <col min="5884" max="5884" width="18.140625" style="26" customWidth="1"/>
    <col min="5885" max="5885" width="8.42578125" style="26" bestFit="1" customWidth="1"/>
    <col min="5886" max="5886" width="8.28515625" style="26" bestFit="1" customWidth="1"/>
    <col min="5887" max="5888" width="8.28515625" style="26" customWidth="1"/>
    <col min="5889" max="5889" width="8.42578125" style="26" bestFit="1" customWidth="1"/>
    <col min="5890" max="5890" width="7.42578125" style="26" bestFit="1" customWidth="1"/>
    <col min="5891" max="5893" width="7.42578125" style="26" customWidth="1"/>
    <col min="5894" max="5899" width="0" style="26" hidden="1" customWidth="1"/>
    <col min="5900" max="5900" width="10.140625" style="26" customWidth="1"/>
    <col min="5901" max="5902" width="11.42578125" style="26"/>
    <col min="5903" max="5903" width="12.42578125" style="26" bestFit="1" customWidth="1"/>
    <col min="5904" max="6139" width="11.42578125" style="26"/>
    <col min="6140" max="6140" width="18.140625" style="26" customWidth="1"/>
    <col min="6141" max="6141" width="8.42578125" style="26" bestFit="1" customWidth="1"/>
    <col min="6142" max="6142" width="8.28515625" style="26" bestFit="1" customWidth="1"/>
    <col min="6143" max="6144" width="8.28515625" style="26" customWidth="1"/>
    <col min="6145" max="6145" width="8.42578125" style="26" bestFit="1" customWidth="1"/>
    <col min="6146" max="6146" width="7.42578125" style="26" bestFit="1" customWidth="1"/>
    <col min="6147" max="6149" width="7.42578125" style="26" customWidth="1"/>
    <col min="6150" max="6155" width="0" style="26" hidden="1" customWidth="1"/>
    <col min="6156" max="6156" width="10.140625" style="26" customWidth="1"/>
    <col min="6157" max="6158" width="11.42578125" style="26"/>
    <col min="6159" max="6159" width="12.42578125" style="26" bestFit="1" customWidth="1"/>
    <col min="6160" max="6395" width="11.42578125" style="26"/>
    <col min="6396" max="6396" width="18.140625" style="26" customWidth="1"/>
    <col min="6397" max="6397" width="8.42578125" style="26" bestFit="1" customWidth="1"/>
    <col min="6398" max="6398" width="8.28515625" style="26" bestFit="1" customWidth="1"/>
    <col min="6399" max="6400" width="8.28515625" style="26" customWidth="1"/>
    <col min="6401" max="6401" width="8.42578125" style="26" bestFit="1" customWidth="1"/>
    <col min="6402" max="6402" width="7.42578125" style="26" bestFit="1" customWidth="1"/>
    <col min="6403" max="6405" width="7.42578125" style="26" customWidth="1"/>
    <col min="6406" max="6411" width="0" style="26" hidden="1" customWidth="1"/>
    <col min="6412" max="6412" width="10.140625" style="26" customWidth="1"/>
    <col min="6413" max="6414" width="11.42578125" style="26"/>
    <col min="6415" max="6415" width="12.42578125" style="26" bestFit="1" customWidth="1"/>
    <col min="6416" max="6651" width="11.42578125" style="26"/>
    <col min="6652" max="6652" width="18.140625" style="26" customWidth="1"/>
    <col min="6653" max="6653" width="8.42578125" style="26" bestFit="1" customWidth="1"/>
    <col min="6654" max="6654" width="8.28515625" style="26" bestFit="1" customWidth="1"/>
    <col min="6655" max="6656" width="8.28515625" style="26" customWidth="1"/>
    <col min="6657" max="6657" width="8.42578125" style="26" bestFit="1" customWidth="1"/>
    <col min="6658" max="6658" width="7.42578125" style="26" bestFit="1" customWidth="1"/>
    <col min="6659" max="6661" width="7.42578125" style="26" customWidth="1"/>
    <col min="6662" max="6667" width="0" style="26" hidden="1" customWidth="1"/>
    <col min="6668" max="6668" width="10.140625" style="26" customWidth="1"/>
    <col min="6669" max="6670" width="11.42578125" style="26"/>
    <col min="6671" max="6671" width="12.42578125" style="26" bestFit="1" customWidth="1"/>
    <col min="6672" max="6907" width="11.42578125" style="26"/>
    <col min="6908" max="6908" width="18.140625" style="26" customWidth="1"/>
    <col min="6909" max="6909" width="8.42578125" style="26" bestFit="1" customWidth="1"/>
    <col min="6910" max="6910" width="8.28515625" style="26" bestFit="1" customWidth="1"/>
    <col min="6911" max="6912" width="8.28515625" style="26" customWidth="1"/>
    <col min="6913" max="6913" width="8.42578125" style="26" bestFit="1" customWidth="1"/>
    <col min="6914" max="6914" width="7.42578125" style="26" bestFit="1" customWidth="1"/>
    <col min="6915" max="6917" width="7.42578125" style="26" customWidth="1"/>
    <col min="6918" max="6923" width="0" style="26" hidden="1" customWidth="1"/>
    <col min="6924" max="6924" width="10.140625" style="26" customWidth="1"/>
    <col min="6925" max="6926" width="11.42578125" style="26"/>
    <col min="6927" max="6927" width="12.42578125" style="26" bestFit="1" customWidth="1"/>
    <col min="6928" max="7163" width="11.42578125" style="26"/>
    <col min="7164" max="7164" width="18.140625" style="26" customWidth="1"/>
    <col min="7165" max="7165" width="8.42578125" style="26" bestFit="1" customWidth="1"/>
    <col min="7166" max="7166" width="8.28515625" style="26" bestFit="1" customWidth="1"/>
    <col min="7167" max="7168" width="8.28515625" style="26" customWidth="1"/>
    <col min="7169" max="7169" width="8.42578125" style="26" bestFit="1" customWidth="1"/>
    <col min="7170" max="7170" width="7.42578125" style="26" bestFit="1" customWidth="1"/>
    <col min="7171" max="7173" width="7.42578125" style="26" customWidth="1"/>
    <col min="7174" max="7179" width="0" style="26" hidden="1" customWidth="1"/>
    <col min="7180" max="7180" width="10.140625" style="26" customWidth="1"/>
    <col min="7181" max="7182" width="11.42578125" style="26"/>
    <col min="7183" max="7183" width="12.42578125" style="26" bestFit="1" customWidth="1"/>
    <col min="7184" max="7419" width="11.42578125" style="26"/>
    <col min="7420" max="7420" width="18.140625" style="26" customWidth="1"/>
    <col min="7421" max="7421" width="8.42578125" style="26" bestFit="1" customWidth="1"/>
    <col min="7422" max="7422" width="8.28515625" style="26" bestFit="1" customWidth="1"/>
    <col min="7423" max="7424" width="8.28515625" style="26" customWidth="1"/>
    <col min="7425" max="7425" width="8.42578125" style="26" bestFit="1" customWidth="1"/>
    <col min="7426" max="7426" width="7.42578125" style="26" bestFit="1" customWidth="1"/>
    <col min="7427" max="7429" width="7.42578125" style="26" customWidth="1"/>
    <col min="7430" max="7435" width="0" style="26" hidden="1" customWidth="1"/>
    <col min="7436" max="7436" width="10.140625" style="26" customWidth="1"/>
    <col min="7437" max="7438" width="11.42578125" style="26"/>
    <col min="7439" max="7439" width="12.42578125" style="26" bestFit="1" customWidth="1"/>
    <col min="7440" max="7675" width="11.42578125" style="26"/>
    <col min="7676" max="7676" width="18.140625" style="26" customWidth="1"/>
    <col min="7677" max="7677" width="8.42578125" style="26" bestFit="1" customWidth="1"/>
    <col min="7678" max="7678" width="8.28515625" style="26" bestFit="1" customWidth="1"/>
    <col min="7679" max="7680" width="8.28515625" style="26" customWidth="1"/>
    <col min="7681" max="7681" width="8.42578125" style="26" bestFit="1" customWidth="1"/>
    <col min="7682" max="7682" width="7.42578125" style="26" bestFit="1" customWidth="1"/>
    <col min="7683" max="7685" width="7.42578125" style="26" customWidth="1"/>
    <col min="7686" max="7691" width="0" style="26" hidden="1" customWidth="1"/>
    <col min="7692" max="7692" width="10.140625" style="26" customWidth="1"/>
    <col min="7693" max="7694" width="11.42578125" style="26"/>
    <col min="7695" max="7695" width="12.42578125" style="26" bestFit="1" customWidth="1"/>
    <col min="7696" max="7931" width="11.42578125" style="26"/>
    <col min="7932" max="7932" width="18.140625" style="26" customWidth="1"/>
    <col min="7933" max="7933" width="8.42578125" style="26" bestFit="1" customWidth="1"/>
    <col min="7934" max="7934" width="8.28515625" style="26" bestFit="1" customWidth="1"/>
    <col min="7935" max="7936" width="8.28515625" style="26" customWidth="1"/>
    <col min="7937" max="7937" width="8.42578125" style="26" bestFit="1" customWidth="1"/>
    <col min="7938" max="7938" width="7.42578125" style="26" bestFit="1" customWidth="1"/>
    <col min="7939" max="7941" width="7.42578125" style="26" customWidth="1"/>
    <col min="7942" max="7947" width="0" style="26" hidden="1" customWidth="1"/>
    <col min="7948" max="7948" width="10.140625" style="26" customWidth="1"/>
    <col min="7949" max="7950" width="11.42578125" style="26"/>
    <col min="7951" max="7951" width="12.42578125" style="26" bestFit="1" customWidth="1"/>
    <col min="7952" max="8187" width="11.42578125" style="26"/>
    <col min="8188" max="8188" width="18.140625" style="26" customWidth="1"/>
    <col min="8189" max="8189" width="8.42578125" style="26" bestFit="1" customWidth="1"/>
    <col min="8190" max="8190" width="8.28515625" style="26" bestFit="1" customWidth="1"/>
    <col min="8191" max="8192" width="8.28515625" style="26" customWidth="1"/>
    <col min="8193" max="8193" width="8.42578125" style="26" bestFit="1" customWidth="1"/>
    <col min="8194" max="8194" width="7.42578125" style="26" bestFit="1" customWidth="1"/>
    <col min="8195" max="8197" width="7.42578125" style="26" customWidth="1"/>
    <col min="8198" max="8203" width="0" style="26" hidden="1" customWidth="1"/>
    <col min="8204" max="8204" width="10.140625" style="26" customWidth="1"/>
    <col min="8205" max="8206" width="11.42578125" style="26"/>
    <col min="8207" max="8207" width="12.42578125" style="26" bestFit="1" customWidth="1"/>
    <col min="8208" max="8443" width="11.42578125" style="26"/>
    <col min="8444" max="8444" width="18.140625" style="26" customWidth="1"/>
    <col min="8445" max="8445" width="8.42578125" style="26" bestFit="1" customWidth="1"/>
    <col min="8446" max="8446" width="8.28515625" style="26" bestFit="1" customWidth="1"/>
    <col min="8447" max="8448" width="8.28515625" style="26" customWidth="1"/>
    <col min="8449" max="8449" width="8.42578125" style="26" bestFit="1" customWidth="1"/>
    <col min="8450" max="8450" width="7.42578125" style="26" bestFit="1" customWidth="1"/>
    <col min="8451" max="8453" width="7.42578125" style="26" customWidth="1"/>
    <col min="8454" max="8459" width="0" style="26" hidden="1" customWidth="1"/>
    <col min="8460" max="8460" width="10.140625" style="26" customWidth="1"/>
    <col min="8461" max="8462" width="11.42578125" style="26"/>
    <col min="8463" max="8463" width="12.42578125" style="26" bestFit="1" customWidth="1"/>
    <col min="8464" max="8699" width="11.42578125" style="26"/>
    <col min="8700" max="8700" width="18.140625" style="26" customWidth="1"/>
    <col min="8701" max="8701" width="8.42578125" style="26" bestFit="1" customWidth="1"/>
    <col min="8702" max="8702" width="8.28515625" style="26" bestFit="1" customWidth="1"/>
    <col min="8703" max="8704" width="8.28515625" style="26" customWidth="1"/>
    <col min="8705" max="8705" width="8.42578125" style="26" bestFit="1" customWidth="1"/>
    <col min="8706" max="8706" width="7.42578125" style="26" bestFit="1" customWidth="1"/>
    <col min="8707" max="8709" width="7.42578125" style="26" customWidth="1"/>
    <col min="8710" max="8715" width="0" style="26" hidden="1" customWidth="1"/>
    <col min="8716" max="8716" width="10.140625" style="26" customWidth="1"/>
    <col min="8717" max="8718" width="11.42578125" style="26"/>
    <col min="8719" max="8719" width="12.42578125" style="26" bestFit="1" customWidth="1"/>
    <col min="8720" max="8955" width="11.42578125" style="26"/>
    <col min="8956" max="8956" width="18.140625" style="26" customWidth="1"/>
    <col min="8957" max="8957" width="8.42578125" style="26" bestFit="1" customWidth="1"/>
    <col min="8958" max="8958" width="8.28515625" style="26" bestFit="1" customWidth="1"/>
    <col min="8959" max="8960" width="8.28515625" style="26" customWidth="1"/>
    <col min="8961" max="8961" width="8.42578125" style="26" bestFit="1" customWidth="1"/>
    <col min="8962" max="8962" width="7.42578125" style="26" bestFit="1" customWidth="1"/>
    <col min="8963" max="8965" width="7.42578125" style="26" customWidth="1"/>
    <col min="8966" max="8971" width="0" style="26" hidden="1" customWidth="1"/>
    <col min="8972" max="8972" width="10.140625" style="26" customWidth="1"/>
    <col min="8973" max="8974" width="11.42578125" style="26"/>
    <col min="8975" max="8975" width="12.42578125" style="26" bestFit="1" customWidth="1"/>
    <col min="8976" max="9211" width="11.42578125" style="26"/>
    <col min="9212" max="9212" width="18.140625" style="26" customWidth="1"/>
    <col min="9213" max="9213" width="8.42578125" style="26" bestFit="1" customWidth="1"/>
    <col min="9214" max="9214" width="8.28515625" style="26" bestFit="1" customWidth="1"/>
    <col min="9215" max="9216" width="8.28515625" style="26" customWidth="1"/>
    <col min="9217" max="9217" width="8.42578125" style="26" bestFit="1" customWidth="1"/>
    <col min="9218" max="9218" width="7.42578125" style="26" bestFit="1" customWidth="1"/>
    <col min="9219" max="9221" width="7.42578125" style="26" customWidth="1"/>
    <col min="9222" max="9227" width="0" style="26" hidden="1" customWidth="1"/>
    <col min="9228" max="9228" width="10.140625" style="26" customWidth="1"/>
    <col min="9229" max="9230" width="11.42578125" style="26"/>
    <col min="9231" max="9231" width="12.42578125" style="26" bestFit="1" customWidth="1"/>
    <col min="9232" max="9467" width="11.42578125" style="26"/>
    <col min="9468" max="9468" width="18.140625" style="26" customWidth="1"/>
    <col min="9469" max="9469" width="8.42578125" style="26" bestFit="1" customWidth="1"/>
    <col min="9470" max="9470" width="8.28515625" style="26" bestFit="1" customWidth="1"/>
    <col min="9471" max="9472" width="8.28515625" style="26" customWidth="1"/>
    <col min="9473" max="9473" width="8.42578125" style="26" bestFit="1" customWidth="1"/>
    <col min="9474" max="9474" width="7.42578125" style="26" bestFit="1" customWidth="1"/>
    <col min="9475" max="9477" width="7.42578125" style="26" customWidth="1"/>
    <col min="9478" max="9483" width="0" style="26" hidden="1" customWidth="1"/>
    <col min="9484" max="9484" width="10.140625" style="26" customWidth="1"/>
    <col min="9485" max="9486" width="11.42578125" style="26"/>
    <col min="9487" max="9487" width="12.42578125" style="26" bestFit="1" customWidth="1"/>
    <col min="9488" max="9723" width="11.42578125" style="26"/>
    <col min="9724" max="9724" width="18.140625" style="26" customWidth="1"/>
    <col min="9725" max="9725" width="8.42578125" style="26" bestFit="1" customWidth="1"/>
    <col min="9726" max="9726" width="8.28515625" style="26" bestFit="1" customWidth="1"/>
    <col min="9727" max="9728" width="8.28515625" style="26" customWidth="1"/>
    <col min="9729" max="9729" width="8.42578125" style="26" bestFit="1" customWidth="1"/>
    <col min="9730" max="9730" width="7.42578125" style="26" bestFit="1" customWidth="1"/>
    <col min="9731" max="9733" width="7.42578125" style="26" customWidth="1"/>
    <col min="9734" max="9739" width="0" style="26" hidden="1" customWidth="1"/>
    <col min="9740" max="9740" width="10.140625" style="26" customWidth="1"/>
    <col min="9741" max="9742" width="11.42578125" style="26"/>
    <col min="9743" max="9743" width="12.42578125" style="26" bestFit="1" customWidth="1"/>
    <col min="9744" max="9979" width="11.42578125" style="26"/>
    <col min="9980" max="9980" width="18.140625" style="26" customWidth="1"/>
    <col min="9981" max="9981" width="8.42578125" style="26" bestFit="1" customWidth="1"/>
    <col min="9982" max="9982" width="8.28515625" style="26" bestFit="1" customWidth="1"/>
    <col min="9983" max="9984" width="8.28515625" style="26" customWidth="1"/>
    <col min="9985" max="9985" width="8.42578125" style="26" bestFit="1" customWidth="1"/>
    <col min="9986" max="9986" width="7.42578125" style="26" bestFit="1" customWidth="1"/>
    <col min="9987" max="9989" width="7.42578125" style="26" customWidth="1"/>
    <col min="9990" max="9995" width="0" style="26" hidden="1" customWidth="1"/>
    <col min="9996" max="9996" width="10.140625" style="26" customWidth="1"/>
    <col min="9997" max="9998" width="11.42578125" style="26"/>
    <col min="9999" max="9999" width="12.42578125" style="26" bestFit="1" customWidth="1"/>
    <col min="10000" max="10235" width="11.42578125" style="26"/>
    <col min="10236" max="10236" width="18.140625" style="26" customWidth="1"/>
    <col min="10237" max="10237" width="8.42578125" style="26" bestFit="1" customWidth="1"/>
    <col min="10238" max="10238" width="8.28515625" style="26" bestFit="1" customWidth="1"/>
    <col min="10239" max="10240" width="8.28515625" style="26" customWidth="1"/>
    <col min="10241" max="10241" width="8.42578125" style="26" bestFit="1" customWidth="1"/>
    <col min="10242" max="10242" width="7.42578125" style="26" bestFit="1" customWidth="1"/>
    <col min="10243" max="10245" width="7.42578125" style="26" customWidth="1"/>
    <col min="10246" max="10251" width="0" style="26" hidden="1" customWidth="1"/>
    <col min="10252" max="10252" width="10.140625" style="26" customWidth="1"/>
    <col min="10253" max="10254" width="11.42578125" style="26"/>
    <col min="10255" max="10255" width="12.42578125" style="26" bestFit="1" customWidth="1"/>
    <col min="10256" max="10491" width="11.42578125" style="26"/>
    <col min="10492" max="10492" width="18.140625" style="26" customWidth="1"/>
    <col min="10493" max="10493" width="8.42578125" style="26" bestFit="1" customWidth="1"/>
    <col min="10494" max="10494" width="8.28515625" style="26" bestFit="1" customWidth="1"/>
    <col min="10495" max="10496" width="8.28515625" style="26" customWidth="1"/>
    <col min="10497" max="10497" width="8.42578125" style="26" bestFit="1" customWidth="1"/>
    <col min="10498" max="10498" width="7.42578125" style="26" bestFit="1" customWidth="1"/>
    <col min="10499" max="10501" width="7.42578125" style="26" customWidth="1"/>
    <col min="10502" max="10507" width="0" style="26" hidden="1" customWidth="1"/>
    <col min="10508" max="10508" width="10.140625" style="26" customWidth="1"/>
    <col min="10509" max="10510" width="11.42578125" style="26"/>
    <col min="10511" max="10511" width="12.42578125" style="26" bestFit="1" customWidth="1"/>
    <col min="10512" max="10747" width="11.42578125" style="26"/>
    <col min="10748" max="10748" width="18.140625" style="26" customWidth="1"/>
    <col min="10749" max="10749" width="8.42578125" style="26" bestFit="1" customWidth="1"/>
    <col min="10750" max="10750" width="8.28515625" style="26" bestFit="1" customWidth="1"/>
    <col min="10751" max="10752" width="8.28515625" style="26" customWidth="1"/>
    <col min="10753" max="10753" width="8.42578125" style="26" bestFit="1" customWidth="1"/>
    <col min="10754" max="10754" width="7.42578125" style="26" bestFit="1" customWidth="1"/>
    <col min="10755" max="10757" width="7.42578125" style="26" customWidth="1"/>
    <col min="10758" max="10763" width="0" style="26" hidden="1" customWidth="1"/>
    <col min="10764" max="10764" width="10.140625" style="26" customWidth="1"/>
    <col min="10765" max="10766" width="11.42578125" style="26"/>
    <col min="10767" max="10767" width="12.42578125" style="26" bestFit="1" customWidth="1"/>
    <col min="10768" max="11003" width="11.42578125" style="26"/>
    <col min="11004" max="11004" width="18.140625" style="26" customWidth="1"/>
    <col min="11005" max="11005" width="8.42578125" style="26" bestFit="1" customWidth="1"/>
    <col min="11006" max="11006" width="8.28515625" style="26" bestFit="1" customWidth="1"/>
    <col min="11007" max="11008" width="8.28515625" style="26" customWidth="1"/>
    <col min="11009" max="11009" width="8.42578125" style="26" bestFit="1" customWidth="1"/>
    <col min="11010" max="11010" width="7.42578125" style="26" bestFit="1" customWidth="1"/>
    <col min="11011" max="11013" width="7.42578125" style="26" customWidth="1"/>
    <col min="11014" max="11019" width="0" style="26" hidden="1" customWidth="1"/>
    <col min="11020" max="11020" width="10.140625" style="26" customWidth="1"/>
    <col min="11021" max="11022" width="11.42578125" style="26"/>
    <col min="11023" max="11023" width="12.42578125" style="26" bestFit="1" customWidth="1"/>
    <col min="11024" max="11259" width="11.42578125" style="26"/>
    <col min="11260" max="11260" width="18.140625" style="26" customWidth="1"/>
    <col min="11261" max="11261" width="8.42578125" style="26" bestFit="1" customWidth="1"/>
    <col min="11262" max="11262" width="8.28515625" style="26" bestFit="1" customWidth="1"/>
    <col min="11263" max="11264" width="8.28515625" style="26" customWidth="1"/>
    <col min="11265" max="11265" width="8.42578125" style="26" bestFit="1" customWidth="1"/>
    <col min="11266" max="11266" width="7.42578125" style="26" bestFit="1" customWidth="1"/>
    <col min="11267" max="11269" width="7.42578125" style="26" customWidth="1"/>
    <col min="11270" max="11275" width="0" style="26" hidden="1" customWidth="1"/>
    <col min="11276" max="11276" width="10.140625" style="26" customWidth="1"/>
    <col min="11277" max="11278" width="11.42578125" style="26"/>
    <col min="11279" max="11279" width="12.42578125" style="26" bestFit="1" customWidth="1"/>
    <col min="11280" max="11515" width="11.42578125" style="26"/>
    <col min="11516" max="11516" width="18.140625" style="26" customWidth="1"/>
    <col min="11517" max="11517" width="8.42578125" style="26" bestFit="1" customWidth="1"/>
    <col min="11518" max="11518" width="8.28515625" style="26" bestFit="1" customWidth="1"/>
    <col min="11519" max="11520" width="8.28515625" style="26" customWidth="1"/>
    <col min="11521" max="11521" width="8.42578125" style="26" bestFit="1" customWidth="1"/>
    <col min="11522" max="11522" width="7.42578125" style="26" bestFit="1" customWidth="1"/>
    <col min="11523" max="11525" width="7.42578125" style="26" customWidth="1"/>
    <col min="11526" max="11531" width="0" style="26" hidden="1" customWidth="1"/>
    <col min="11532" max="11532" width="10.140625" style="26" customWidth="1"/>
    <col min="11533" max="11534" width="11.42578125" style="26"/>
    <col min="11535" max="11535" width="12.42578125" style="26" bestFit="1" customWidth="1"/>
    <col min="11536" max="11771" width="11.42578125" style="26"/>
    <col min="11772" max="11772" width="18.140625" style="26" customWidth="1"/>
    <col min="11773" max="11773" width="8.42578125" style="26" bestFit="1" customWidth="1"/>
    <col min="11774" max="11774" width="8.28515625" style="26" bestFit="1" customWidth="1"/>
    <col min="11775" max="11776" width="8.28515625" style="26" customWidth="1"/>
    <col min="11777" max="11777" width="8.42578125" style="26" bestFit="1" customWidth="1"/>
    <col min="11778" max="11778" width="7.42578125" style="26" bestFit="1" customWidth="1"/>
    <col min="11779" max="11781" width="7.42578125" style="26" customWidth="1"/>
    <col min="11782" max="11787" width="0" style="26" hidden="1" customWidth="1"/>
    <col min="11788" max="11788" width="10.140625" style="26" customWidth="1"/>
    <col min="11789" max="11790" width="11.42578125" style="26"/>
    <col min="11791" max="11791" width="12.42578125" style="26" bestFit="1" customWidth="1"/>
    <col min="11792" max="12027" width="11.42578125" style="26"/>
    <col min="12028" max="12028" width="18.140625" style="26" customWidth="1"/>
    <col min="12029" max="12029" width="8.42578125" style="26" bestFit="1" customWidth="1"/>
    <col min="12030" max="12030" width="8.28515625" style="26" bestFit="1" customWidth="1"/>
    <col min="12031" max="12032" width="8.28515625" style="26" customWidth="1"/>
    <col min="12033" max="12033" width="8.42578125" style="26" bestFit="1" customWidth="1"/>
    <col min="12034" max="12034" width="7.42578125" style="26" bestFit="1" customWidth="1"/>
    <col min="12035" max="12037" width="7.42578125" style="26" customWidth="1"/>
    <col min="12038" max="12043" width="0" style="26" hidden="1" customWidth="1"/>
    <col min="12044" max="12044" width="10.140625" style="26" customWidth="1"/>
    <col min="12045" max="12046" width="11.42578125" style="26"/>
    <col min="12047" max="12047" width="12.42578125" style="26" bestFit="1" customWidth="1"/>
    <col min="12048" max="12283" width="11.42578125" style="26"/>
    <col min="12284" max="12284" width="18.140625" style="26" customWidth="1"/>
    <col min="12285" max="12285" width="8.42578125" style="26" bestFit="1" customWidth="1"/>
    <col min="12286" max="12286" width="8.28515625" style="26" bestFit="1" customWidth="1"/>
    <col min="12287" max="12288" width="8.28515625" style="26" customWidth="1"/>
    <col min="12289" max="12289" width="8.42578125" style="26" bestFit="1" customWidth="1"/>
    <col min="12290" max="12290" width="7.42578125" style="26" bestFit="1" customWidth="1"/>
    <col min="12291" max="12293" width="7.42578125" style="26" customWidth="1"/>
    <col min="12294" max="12299" width="0" style="26" hidden="1" customWidth="1"/>
    <col min="12300" max="12300" width="10.140625" style="26" customWidth="1"/>
    <col min="12301" max="12302" width="11.42578125" style="26"/>
    <col min="12303" max="12303" width="12.42578125" style="26" bestFit="1" customWidth="1"/>
    <col min="12304" max="12539" width="11.42578125" style="26"/>
    <col min="12540" max="12540" width="18.140625" style="26" customWidth="1"/>
    <col min="12541" max="12541" width="8.42578125" style="26" bestFit="1" customWidth="1"/>
    <col min="12542" max="12542" width="8.28515625" style="26" bestFit="1" customWidth="1"/>
    <col min="12543" max="12544" width="8.28515625" style="26" customWidth="1"/>
    <col min="12545" max="12545" width="8.42578125" style="26" bestFit="1" customWidth="1"/>
    <col min="12546" max="12546" width="7.42578125" style="26" bestFit="1" customWidth="1"/>
    <col min="12547" max="12549" width="7.42578125" style="26" customWidth="1"/>
    <col min="12550" max="12555" width="0" style="26" hidden="1" customWidth="1"/>
    <col min="12556" max="12556" width="10.140625" style="26" customWidth="1"/>
    <col min="12557" max="12558" width="11.42578125" style="26"/>
    <col min="12559" max="12559" width="12.42578125" style="26" bestFit="1" customWidth="1"/>
    <col min="12560" max="12795" width="11.42578125" style="26"/>
    <col min="12796" max="12796" width="18.140625" style="26" customWidth="1"/>
    <col min="12797" max="12797" width="8.42578125" style="26" bestFit="1" customWidth="1"/>
    <col min="12798" max="12798" width="8.28515625" style="26" bestFit="1" customWidth="1"/>
    <col min="12799" max="12800" width="8.28515625" style="26" customWidth="1"/>
    <col min="12801" max="12801" width="8.42578125" style="26" bestFit="1" customWidth="1"/>
    <col min="12802" max="12802" width="7.42578125" style="26" bestFit="1" customWidth="1"/>
    <col min="12803" max="12805" width="7.42578125" style="26" customWidth="1"/>
    <col min="12806" max="12811" width="0" style="26" hidden="1" customWidth="1"/>
    <col min="12812" max="12812" width="10.140625" style="26" customWidth="1"/>
    <col min="12813" max="12814" width="11.42578125" style="26"/>
    <col min="12815" max="12815" width="12.42578125" style="26" bestFit="1" customWidth="1"/>
    <col min="12816" max="13051" width="11.42578125" style="26"/>
    <col min="13052" max="13052" width="18.140625" style="26" customWidth="1"/>
    <col min="13053" max="13053" width="8.42578125" style="26" bestFit="1" customWidth="1"/>
    <col min="13054" max="13054" width="8.28515625" style="26" bestFit="1" customWidth="1"/>
    <col min="13055" max="13056" width="8.28515625" style="26" customWidth="1"/>
    <col min="13057" max="13057" width="8.42578125" style="26" bestFit="1" customWidth="1"/>
    <col min="13058" max="13058" width="7.42578125" style="26" bestFit="1" customWidth="1"/>
    <col min="13059" max="13061" width="7.42578125" style="26" customWidth="1"/>
    <col min="13062" max="13067" width="0" style="26" hidden="1" customWidth="1"/>
    <col min="13068" max="13068" width="10.140625" style="26" customWidth="1"/>
    <col min="13069" max="13070" width="11.42578125" style="26"/>
    <col min="13071" max="13071" width="12.42578125" style="26" bestFit="1" customWidth="1"/>
    <col min="13072" max="13307" width="11.42578125" style="26"/>
    <col min="13308" max="13308" width="18.140625" style="26" customWidth="1"/>
    <col min="13309" max="13309" width="8.42578125" style="26" bestFit="1" customWidth="1"/>
    <col min="13310" max="13310" width="8.28515625" style="26" bestFit="1" customWidth="1"/>
    <col min="13311" max="13312" width="8.28515625" style="26" customWidth="1"/>
    <col min="13313" max="13313" width="8.42578125" style="26" bestFit="1" customWidth="1"/>
    <col min="13314" max="13314" width="7.42578125" style="26" bestFit="1" customWidth="1"/>
    <col min="13315" max="13317" width="7.42578125" style="26" customWidth="1"/>
    <col min="13318" max="13323" width="0" style="26" hidden="1" customWidth="1"/>
    <col min="13324" max="13324" width="10.140625" style="26" customWidth="1"/>
    <col min="13325" max="13326" width="11.42578125" style="26"/>
    <col min="13327" max="13327" width="12.42578125" style="26" bestFit="1" customWidth="1"/>
    <col min="13328" max="13563" width="11.42578125" style="26"/>
    <col min="13564" max="13564" width="18.140625" style="26" customWidth="1"/>
    <col min="13565" max="13565" width="8.42578125" style="26" bestFit="1" customWidth="1"/>
    <col min="13566" max="13566" width="8.28515625" style="26" bestFit="1" customWidth="1"/>
    <col min="13567" max="13568" width="8.28515625" style="26" customWidth="1"/>
    <col min="13569" max="13569" width="8.42578125" style="26" bestFit="1" customWidth="1"/>
    <col min="13570" max="13570" width="7.42578125" style="26" bestFit="1" customWidth="1"/>
    <col min="13571" max="13573" width="7.42578125" style="26" customWidth="1"/>
    <col min="13574" max="13579" width="0" style="26" hidden="1" customWidth="1"/>
    <col min="13580" max="13580" width="10.140625" style="26" customWidth="1"/>
    <col min="13581" max="13582" width="11.42578125" style="26"/>
    <col min="13583" max="13583" width="12.42578125" style="26" bestFit="1" customWidth="1"/>
    <col min="13584" max="13819" width="11.42578125" style="26"/>
    <col min="13820" max="13820" width="18.140625" style="26" customWidth="1"/>
    <col min="13821" max="13821" width="8.42578125" style="26" bestFit="1" customWidth="1"/>
    <col min="13822" max="13822" width="8.28515625" style="26" bestFit="1" customWidth="1"/>
    <col min="13823" max="13824" width="8.28515625" style="26" customWidth="1"/>
    <col min="13825" max="13825" width="8.42578125" style="26" bestFit="1" customWidth="1"/>
    <col min="13826" max="13826" width="7.42578125" style="26" bestFit="1" customWidth="1"/>
    <col min="13827" max="13829" width="7.42578125" style="26" customWidth="1"/>
    <col min="13830" max="13835" width="0" style="26" hidden="1" customWidth="1"/>
    <col min="13836" max="13836" width="10.140625" style="26" customWidth="1"/>
    <col min="13837" max="13838" width="11.42578125" style="26"/>
    <col min="13839" max="13839" width="12.42578125" style="26" bestFit="1" customWidth="1"/>
    <col min="13840" max="14075" width="11.42578125" style="26"/>
    <col min="14076" max="14076" width="18.140625" style="26" customWidth="1"/>
    <col min="14077" max="14077" width="8.42578125" style="26" bestFit="1" customWidth="1"/>
    <col min="14078" max="14078" width="8.28515625" style="26" bestFit="1" customWidth="1"/>
    <col min="14079" max="14080" width="8.28515625" style="26" customWidth="1"/>
    <col min="14081" max="14081" width="8.42578125" style="26" bestFit="1" customWidth="1"/>
    <col min="14082" max="14082" width="7.42578125" style="26" bestFit="1" customWidth="1"/>
    <col min="14083" max="14085" width="7.42578125" style="26" customWidth="1"/>
    <col min="14086" max="14091" width="0" style="26" hidden="1" customWidth="1"/>
    <col min="14092" max="14092" width="10.140625" style="26" customWidth="1"/>
    <col min="14093" max="14094" width="11.42578125" style="26"/>
    <col min="14095" max="14095" width="12.42578125" style="26" bestFit="1" customWidth="1"/>
    <col min="14096" max="14331" width="11.42578125" style="26"/>
    <col min="14332" max="14332" width="18.140625" style="26" customWidth="1"/>
    <col min="14333" max="14333" width="8.42578125" style="26" bestFit="1" customWidth="1"/>
    <col min="14334" max="14334" width="8.28515625" style="26" bestFit="1" customWidth="1"/>
    <col min="14335" max="14336" width="8.28515625" style="26" customWidth="1"/>
    <col min="14337" max="14337" width="8.42578125" style="26" bestFit="1" customWidth="1"/>
    <col min="14338" max="14338" width="7.42578125" style="26" bestFit="1" customWidth="1"/>
    <col min="14339" max="14341" width="7.42578125" style="26" customWidth="1"/>
    <col min="14342" max="14347" width="0" style="26" hidden="1" customWidth="1"/>
    <col min="14348" max="14348" width="10.140625" style="26" customWidth="1"/>
    <col min="14349" max="14350" width="11.42578125" style="26"/>
    <col min="14351" max="14351" width="12.42578125" style="26" bestFit="1" customWidth="1"/>
    <col min="14352" max="14587" width="11.42578125" style="26"/>
    <col min="14588" max="14588" width="18.140625" style="26" customWidth="1"/>
    <col min="14589" max="14589" width="8.42578125" style="26" bestFit="1" customWidth="1"/>
    <col min="14590" max="14590" width="8.28515625" style="26" bestFit="1" customWidth="1"/>
    <col min="14591" max="14592" width="8.28515625" style="26" customWidth="1"/>
    <col min="14593" max="14593" width="8.42578125" style="26" bestFit="1" customWidth="1"/>
    <col min="14594" max="14594" width="7.42578125" style="26" bestFit="1" customWidth="1"/>
    <col min="14595" max="14597" width="7.42578125" style="26" customWidth="1"/>
    <col min="14598" max="14603" width="0" style="26" hidden="1" customWidth="1"/>
    <col min="14604" max="14604" width="10.140625" style="26" customWidth="1"/>
    <col min="14605" max="14606" width="11.42578125" style="26"/>
    <col min="14607" max="14607" width="12.42578125" style="26" bestFit="1" customWidth="1"/>
    <col min="14608" max="14843" width="11.42578125" style="26"/>
    <col min="14844" max="14844" width="18.140625" style="26" customWidth="1"/>
    <col min="14845" max="14845" width="8.42578125" style="26" bestFit="1" customWidth="1"/>
    <col min="14846" max="14846" width="8.28515625" style="26" bestFit="1" customWidth="1"/>
    <col min="14847" max="14848" width="8.28515625" style="26" customWidth="1"/>
    <col min="14849" max="14849" width="8.42578125" style="26" bestFit="1" customWidth="1"/>
    <col min="14850" max="14850" width="7.42578125" style="26" bestFit="1" customWidth="1"/>
    <col min="14851" max="14853" width="7.42578125" style="26" customWidth="1"/>
    <col min="14854" max="14859" width="0" style="26" hidden="1" customWidth="1"/>
    <col min="14860" max="14860" width="10.140625" style="26" customWidth="1"/>
    <col min="14861" max="14862" width="11.42578125" style="26"/>
    <col min="14863" max="14863" width="12.42578125" style="26" bestFit="1" customWidth="1"/>
    <col min="14864" max="15099" width="11.42578125" style="26"/>
    <col min="15100" max="15100" width="18.140625" style="26" customWidth="1"/>
    <col min="15101" max="15101" width="8.42578125" style="26" bestFit="1" customWidth="1"/>
    <col min="15102" max="15102" width="8.28515625" style="26" bestFit="1" customWidth="1"/>
    <col min="15103" max="15104" width="8.28515625" style="26" customWidth="1"/>
    <col min="15105" max="15105" width="8.42578125" style="26" bestFit="1" customWidth="1"/>
    <col min="15106" max="15106" width="7.42578125" style="26" bestFit="1" customWidth="1"/>
    <col min="15107" max="15109" width="7.42578125" style="26" customWidth="1"/>
    <col min="15110" max="15115" width="0" style="26" hidden="1" customWidth="1"/>
    <col min="15116" max="15116" width="10.140625" style="26" customWidth="1"/>
    <col min="15117" max="15118" width="11.42578125" style="26"/>
    <col min="15119" max="15119" width="12.42578125" style="26" bestFit="1" customWidth="1"/>
    <col min="15120" max="15355" width="11.42578125" style="26"/>
    <col min="15356" max="15356" width="18.140625" style="26" customWidth="1"/>
    <col min="15357" max="15357" width="8.42578125" style="26" bestFit="1" customWidth="1"/>
    <col min="15358" max="15358" width="8.28515625" style="26" bestFit="1" customWidth="1"/>
    <col min="15359" max="15360" width="8.28515625" style="26" customWidth="1"/>
    <col min="15361" max="15361" width="8.42578125" style="26" bestFit="1" customWidth="1"/>
    <col min="15362" max="15362" width="7.42578125" style="26" bestFit="1" customWidth="1"/>
    <col min="15363" max="15365" width="7.42578125" style="26" customWidth="1"/>
    <col min="15366" max="15371" width="0" style="26" hidden="1" customWidth="1"/>
    <col min="15372" max="15372" width="10.140625" style="26" customWidth="1"/>
    <col min="15373" max="15374" width="11.42578125" style="26"/>
    <col min="15375" max="15375" width="12.42578125" style="26" bestFit="1" customWidth="1"/>
    <col min="15376" max="15611" width="11.42578125" style="26"/>
    <col min="15612" max="15612" width="18.140625" style="26" customWidth="1"/>
    <col min="15613" max="15613" width="8.42578125" style="26" bestFit="1" customWidth="1"/>
    <col min="15614" max="15614" width="8.28515625" style="26" bestFit="1" customWidth="1"/>
    <col min="15615" max="15616" width="8.28515625" style="26" customWidth="1"/>
    <col min="15617" max="15617" width="8.42578125" style="26" bestFit="1" customWidth="1"/>
    <col min="15618" max="15618" width="7.42578125" style="26" bestFit="1" customWidth="1"/>
    <col min="15619" max="15621" width="7.42578125" style="26" customWidth="1"/>
    <col min="15622" max="15627" width="0" style="26" hidden="1" customWidth="1"/>
    <col min="15628" max="15628" width="10.140625" style="26" customWidth="1"/>
    <col min="15629" max="15630" width="11.42578125" style="26"/>
    <col min="15631" max="15631" width="12.42578125" style="26" bestFit="1" customWidth="1"/>
    <col min="15632" max="15867" width="11.42578125" style="26"/>
    <col min="15868" max="15868" width="18.140625" style="26" customWidth="1"/>
    <col min="15869" max="15869" width="8.42578125" style="26" bestFit="1" customWidth="1"/>
    <col min="15870" max="15870" width="8.28515625" style="26" bestFit="1" customWidth="1"/>
    <col min="15871" max="15872" width="8.28515625" style="26" customWidth="1"/>
    <col min="15873" max="15873" width="8.42578125" style="26" bestFit="1" customWidth="1"/>
    <col min="15874" max="15874" width="7.42578125" style="26" bestFit="1" customWidth="1"/>
    <col min="15875" max="15877" width="7.42578125" style="26" customWidth="1"/>
    <col min="15878" max="15883" width="0" style="26" hidden="1" customWidth="1"/>
    <col min="15884" max="15884" width="10.140625" style="26" customWidth="1"/>
    <col min="15885" max="15886" width="11.42578125" style="26"/>
    <col min="15887" max="15887" width="12.42578125" style="26" bestFit="1" customWidth="1"/>
    <col min="15888" max="16123" width="11.42578125" style="26"/>
    <col min="16124" max="16124" width="18.140625" style="26" customWidth="1"/>
    <col min="16125" max="16125" width="8.42578125" style="26" bestFit="1" customWidth="1"/>
    <col min="16126" max="16126" width="8.28515625" style="26" bestFit="1" customWidth="1"/>
    <col min="16127" max="16128" width="8.28515625" style="26" customWidth="1"/>
    <col min="16129" max="16129" width="8.42578125" style="26" bestFit="1" customWidth="1"/>
    <col min="16130" max="16130" width="7.42578125" style="26" bestFit="1" customWidth="1"/>
    <col min="16131" max="16133" width="7.42578125" style="26" customWidth="1"/>
    <col min="16134" max="16139" width="0" style="26" hidden="1" customWidth="1"/>
    <col min="16140" max="16140" width="10.140625" style="26" customWidth="1"/>
    <col min="16141" max="16142" width="11.42578125" style="26"/>
    <col min="16143" max="16143" width="12.42578125" style="26" bestFit="1" customWidth="1"/>
    <col min="16144" max="16384" width="11.42578125" style="26"/>
  </cols>
  <sheetData>
    <row r="1" spans="1:17" s="27" customFormat="1" x14ac:dyDescent="0.2">
      <c r="B1" s="39"/>
      <c r="C1" s="39"/>
      <c r="D1" s="39"/>
      <c r="E1" s="39"/>
      <c r="F1" s="39"/>
      <c r="G1" s="39"/>
      <c r="H1" s="39"/>
      <c r="I1" s="39"/>
      <c r="J1" s="39"/>
      <c r="K1" s="39"/>
      <c r="L1" s="39"/>
    </row>
    <row r="2" spans="1:17" s="27" customFormat="1" x14ac:dyDescent="0.2">
      <c r="A2" s="47" t="s">
        <v>99</v>
      </c>
      <c r="B2" s="39"/>
      <c r="C2" s="39"/>
      <c r="D2" s="39"/>
      <c r="E2" s="39"/>
      <c r="F2" s="39"/>
      <c r="G2" s="39"/>
      <c r="H2" s="39"/>
      <c r="I2" s="39"/>
      <c r="K2" s="39"/>
      <c r="L2" s="39"/>
    </row>
    <row r="3" spans="1:17" s="27" customFormat="1" ht="15" x14ac:dyDescent="0.25">
      <c r="A3" s="47" t="s">
        <v>100</v>
      </c>
      <c r="B3" s="39"/>
      <c r="C3" s="39"/>
      <c r="D3" s="39"/>
      <c r="E3" s="39"/>
      <c r="F3" s="39"/>
      <c r="G3" s="39"/>
      <c r="H3" s="39"/>
      <c r="I3" s="39"/>
      <c r="J3" s="101"/>
      <c r="K3" s="39"/>
      <c r="L3" s="39"/>
    </row>
    <row r="4" spans="1:17" s="27" customFormat="1" x14ac:dyDescent="0.2">
      <c r="B4" s="39"/>
      <c r="C4" s="39"/>
      <c r="D4" s="39"/>
      <c r="E4" s="39"/>
      <c r="F4" s="39"/>
      <c r="G4" s="39"/>
      <c r="H4" s="39"/>
      <c r="I4" s="39"/>
      <c r="J4" s="39"/>
      <c r="K4" s="39"/>
      <c r="L4" s="39"/>
    </row>
    <row r="5" spans="1:17" s="27" customFormat="1" ht="12.75" x14ac:dyDescent="0.2">
      <c r="B5" s="368" t="s">
        <v>117</v>
      </c>
      <c r="C5" s="368"/>
      <c r="D5" s="368"/>
      <c r="E5" s="368"/>
      <c r="F5" s="368"/>
      <c r="G5" s="368"/>
      <c r="H5" s="368"/>
      <c r="I5" s="368"/>
      <c r="J5" s="368"/>
      <c r="K5" s="368"/>
      <c r="L5" s="39"/>
      <c r="M5" s="128" t="s">
        <v>570</v>
      </c>
      <c r="O5" s="102"/>
    </row>
    <row r="6" spans="1:17" s="27" customFormat="1" ht="12.75" x14ac:dyDescent="0.2">
      <c r="B6" s="397" t="str">
        <f>'Solicitudes Regiones'!$B$6:$R$6</f>
        <v>Julio de 2008 a febrero de 2022</v>
      </c>
      <c r="C6" s="397"/>
      <c r="D6" s="397"/>
      <c r="E6" s="397"/>
      <c r="F6" s="397"/>
      <c r="G6" s="397"/>
      <c r="H6" s="397"/>
      <c r="I6" s="397"/>
      <c r="J6" s="397"/>
      <c r="K6" s="397"/>
    </row>
    <row r="7" spans="1:17" s="30" customFormat="1" x14ac:dyDescent="0.2">
      <c r="B7" s="28"/>
      <c r="C7" s="29"/>
      <c r="D7" s="29"/>
      <c r="E7" s="29"/>
      <c r="F7" s="29"/>
      <c r="G7" s="29"/>
      <c r="H7" s="29"/>
      <c r="I7" s="29"/>
      <c r="J7" s="29"/>
      <c r="K7" s="29"/>
      <c r="L7" s="29"/>
    </row>
    <row r="8" spans="1:17" ht="15" customHeight="1" x14ac:dyDescent="0.2">
      <c r="B8" s="395" t="s">
        <v>53</v>
      </c>
      <c r="C8" s="395"/>
      <c r="D8" s="395"/>
      <c r="E8" s="395"/>
      <c r="F8" s="395"/>
      <c r="G8" s="395"/>
      <c r="H8" s="395"/>
      <c r="I8" s="395"/>
      <c r="J8" s="395"/>
      <c r="K8" s="395"/>
      <c r="L8" s="395"/>
      <c r="M8" s="395"/>
    </row>
    <row r="9" spans="1:17" ht="20.25" customHeight="1" x14ac:dyDescent="0.2">
      <c r="B9" s="395" t="s">
        <v>54</v>
      </c>
      <c r="C9" s="393" t="s">
        <v>2</v>
      </c>
      <c r="D9" s="396"/>
      <c r="E9" s="396"/>
      <c r="F9" s="396"/>
      <c r="G9" s="396"/>
      <c r="H9" s="396"/>
      <c r="I9" s="396"/>
      <c r="J9" s="396"/>
      <c r="K9" s="394"/>
      <c r="L9" s="393"/>
      <c r="M9" s="394"/>
    </row>
    <row r="10" spans="1:17" ht="24" x14ac:dyDescent="0.2">
      <c r="B10" s="395"/>
      <c r="C10" s="23" t="s">
        <v>55</v>
      </c>
      <c r="D10" s="23" t="s">
        <v>56</v>
      </c>
      <c r="E10" s="23" t="s">
        <v>57</v>
      </c>
      <c r="F10" s="23" t="s">
        <v>58</v>
      </c>
      <c r="G10" s="23" t="s">
        <v>6</v>
      </c>
      <c r="H10" s="23" t="s">
        <v>59</v>
      </c>
      <c r="I10" s="23" t="s">
        <v>60</v>
      </c>
      <c r="J10" s="23" t="s">
        <v>61</v>
      </c>
      <c r="K10" s="260" t="s">
        <v>29</v>
      </c>
      <c r="L10" s="260" t="s">
        <v>591</v>
      </c>
      <c r="M10" s="260" t="s">
        <v>594</v>
      </c>
    </row>
    <row r="11" spans="1:17" x14ac:dyDescent="0.2">
      <c r="B11" s="20" t="s">
        <v>138</v>
      </c>
      <c r="C11" s="18">
        <v>3850</v>
      </c>
      <c r="D11" s="18">
        <v>2040</v>
      </c>
      <c r="E11" s="18">
        <f>C11+D11</f>
        <v>5890</v>
      </c>
      <c r="F11" s="19">
        <f>E11/$E$20</f>
        <v>0.4704472843450479</v>
      </c>
      <c r="G11" s="18">
        <v>13557</v>
      </c>
      <c r="H11" s="18">
        <v>866</v>
      </c>
      <c r="I11" s="18">
        <f>G11+H11</f>
        <v>14423</v>
      </c>
      <c r="J11" s="40">
        <f>I11/$I$20</f>
        <v>0.49631796283551272</v>
      </c>
      <c r="K11" s="18">
        <f t="shared" ref="K11:K19" si="0">E11+I11</f>
        <v>20313</v>
      </c>
      <c r="L11" s="18">
        <v>15</v>
      </c>
      <c r="M11" s="18">
        <f>K11+L11</f>
        <v>20328</v>
      </c>
      <c r="Q11" s="31"/>
    </row>
    <row r="12" spans="1:17" x14ac:dyDescent="0.2">
      <c r="B12" s="20" t="s">
        <v>139</v>
      </c>
      <c r="C12" s="18">
        <v>449</v>
      </c>
      <c r="D12" s="18">
        <v>257</v>
      </c>
      <c r="E12" s="18">
        <f t="shared" ref="E12:E19" si="1">C12+D12</f>
        <v>706</v>
      </c>
      <c r="F12" s="19">
        <f t="shared" ref="F12:F19" si="2">E12/$E$20</f>
        <v>5.6389776357827479E-2</v>
      </c>
      <c r="G12" s="18">
        <v>1621</v>
      </c>
      <c r="H12" s="18">
        <v>100</v>
      </c>
      <c r="I12" s="18">
        <f t="shared" ref="I12:I19" si="3">G12+H12</f>
        <v>1721</v>
      </c>
      <c r="J12" s="40">
        <f t="shared" ref="J12:J19" si="4">I12/$I$20</f>
        <v>5.9222298692360634E-2</v>
      </c>
      <c r="K12" s="18">
        <f t="shared" si="0"/>
        <v>2427</v>
      </c>
      <c r="L12" s="18">
        <v>3</v>
      </c>
      <c r="M12" s="18">
        <f t="shared" ref="M12:M20" si="5">K12+L12</f>
        <v>2430</v>
      </c>
      <c r="Q12" s="31"/>
    </row>
    <row r="13" spans="1:17" x14ac:dyDescent="0.2">
      <c r="B13" s="20" t="s">
        <v>140</v>
      </c>
      <c r="C13" s="18">
        <v>289</v>
      </c>
      <c r="D13" s="18">
        <v>210</v>
      </c>
      <c r="E13" s="18">
        <f t="shared" si="1"/>
        <v>499</v>
      </c>
      <c r="F13" s="19">
        <f t="shared" si="2"/>
        <v>3.985623003194888E-2</v>
      </c>
      <c r="G13" s="18">
        <v>1024</v>
      </c>
      <c r="H13" s="18">
        <v>68</v>
      </c>
      <c r="I13" s="18">
        <f t="shared" si="3"/>
        <v>1092</v>
      </c>
      <c r="J13" s="40">
        <f t="shared" si="4"/>
        <v>3.7577426015141087E-2</v>
      </c>
      <c r="K13" s="18">
        <f t="shared" si="0"/>
        <v>1591</v>
      </c>
      <c r="L13" s="18">
        <v>3</v>
      </c>
      <c r="M13" s="18">
        <f t="shared" si="5"/>
        <v>1594</v>
      </c>
      <c r="Q13" s="31"/>
    </row>
    <row r="14" spans="1:17" x14ac:dyDescent="0.2">
      <c r="B14" s="20" t="s">
        <v>141</v>
      </c>
      <c r="C14" s="18">
        <v>515</v>
      </c>
      <c r="D14" s="18">
        <v>239</v>
      </c>
      <c r="E14" s="18">
        <f t="shared" si="1"/>
        <v>754</v>
      </c>
      <c r="F14" s="19">
        <f t="shared" si="2"/>
        <v>6.0223642172523961E-2</v>
      </c>
      <c r="G14" s="18">
        <v>1448</v>
      </c>
      <c r="H14" s="18">
        <v>88</v>
      </c>
      <c r="I14" s="18">
        <f t="shared" si="3"/>
        <v>1536</v>
      </c>
      <c r="J14" s="40">
        <f t="shared" si="4"/>
        <v>5.2856159669649003E-2</v>
      </c>
      <c r="K14" s="18">
        <f t="shared" si="0"/>
        <v>2290</v>
      </c>
      <c r="L14" s="18">
        <v>0</v>
      </c>
      <c r="M14" s="18">
        <f t="shared" si="5"/>
        <v>2290</v>
      </c>
      <c r="Q14" s="31"/>
    </row>
    <row r="15" spans="1:17" x14ac:dyDescent="0.2">
      <c r="B15" s="20" t="s">
        <v>142</v>
      </c>
      <c r="C15" s="18">
        <v>325</v>
      </c>
      <c r="D15" s="18">
        <v>232</v>
      </c>
      <c r="E15" s="18">
        <f t="shared" si="1"/>
        <v>557</v>
      </c>
      <c r="F15" s="19">
        <f t="shared" si="2"/>
        <v>4.4488817891373801E-2</v>
      </c>
      <c r="G15" s="18">
        <v>890</v>
      </c>
      <c r="H15" s="18">
        <v>53</v>
      </c>
      <c r="I15" s="18">
        <f t="shared" si="3"/>
        <v>943</v>
      </c>
      <c r="J15" s="40">
        <f t="shared" si="4"/>
        <v>3.2450103234686854E-2</v>
      </c>
      <c r="K15" s="18">
        <f t="shared" si="0"/>
        <v>1500</v>
      </c>
      <c r="L15" s="18">
        <v>0</v>
      </c>
      <c r="M15" s="18">
        <f t="shared" si="5"/>
        <v>1500</v>
      </c>
      <c r="Q15" s="31"/>
    </row>
    <row r="16" spans="1:17" x14ac:dyDescent="0.2">
      <c r="B16" s="20" t="s">
        <v>143</v>
      </c>
      <c r="C16" s="18">
        <v>1956</v>
      </c>
      <c r="D16" s="18">
        <v>960</v>
      </c>
      <c r="E16" s="18">
        <f t="shared" si="1"/>
        <v>2916</v>
      </c>
      <c r="F16" s="19">
        <f t="shared" si="2"/>
        <v>0.23290734824281151</v>
      </c>
      <c r="G16" s="18">
        <v>6563</v>
      </c>
      <c r="H16" s="18">
        <v>303</v>
      </c>
      <c r="I16" s="18">
        <f t="shared" si="3"/>
        <v>6866</v>
      </c>
      <c r="J16" s="40">
        <f t="shared" si="4"/>
        <v>0.23626978664831383</v>
      </c>
      <c r="K16" s="18">
        <f t="shared" si="0"/>
        <v>9782</v>
      </c>
      <c r="L16" s="18">
        <v>6</v>
      </c>
      <c r="M16" s="18">
        <f t="shared" si="5"/>
        <v>9788</v>
      </c>
      <c r="Q16" s="31"/>
    </row>
    <row r="17" spans="2:17" x14ac:dyDescent="0.2">
      <c r="B17" s="20" t="s">
        <v>144</v>
      </c>
      <c r="C17" s="18">
        <v>215</v>
      </c>
      <c r="D17" s="18">
        <v>114</v>
      </c>
      <c r="E17" s="18">
        <f t="shared" si="1"/>
        <v>329</v>
      </c>
      <c r="F17" s="19">
        <f t="shared" si="2"/>
        <v>2.6277955271565494E-2</v>
      </c>
      <c r="G17" s="18">
        <v>601</v>
      </c>
      <c r="H17" s="18">
        <v>26</v>
      </c>
      <c r="I17" s="18">
        <f t="shared" si="3"/>
        <v>627</v>
      </c>
      <c r="J17" s="40">
        <f t="shared" si="4"/>
        <v>2.157604955264969E-2</v>
      </c>
      <c r="K17" s="18">
        <f t="shared" si="0"/>
        <v>956</v>
      </c>
      <c r="L17" s="18">
        <v>0</v>
      </c>
      <c r="M17" s="18">
        <f t="shared" si="5"/>
        <v>956</v>
      </c>
      <c r="Q17" s="31"/>
    </row>
    <row r="18" spans="2:17" x14ac:dyDescent="0.2">
      <c r="B18" s="20" t="s">
        <v>145</v>
      </c>
      <c r="C18" s="18">
        <v>236</v>
      </c>
      <c r="D18" s="18">
        <v>115</v>
      </c>
      <c r="E18" s="18">
        <f t="shared" si="1"/>
        <v>351</v>
      </c>
      <c r="F18" s="19">
        <f t="shared" si="2"/>
        <v>2.803514376996805E-2</v>
      </c>
      <c r="G18" s="18">
        <v>729</v>
      </c>
      <c r="H18" s="18">
        <v>36</v>
      </c>
      <c r="I18" s="18">
        <f t="shared" si="3"/>
        <v>765</v>
      </c>
      <c r="J18" s="40">
        <f t="shared" si="4"/>
        <v>2.6324845147969719E-2</v>
      </c>
      <c r="K18" s="18">
        <f t="shared" si="0"/>
        <v>1116</v>
      </c>
      <c r="L18" s="18">
        <v>1</v>
      </c>
      <c r="M18" s="18">
        <f t="shared" si="5"/>
        <v>1117</v>
      </c>
      <c r="Q18" s="31"/>
    </row>
    <row r="19" spans="2:17" x14ac:dyDescent="0.2">
      <c r="B19" s="20" t="s">
        <v>146</v>
      </c>
      <c r="C19" s="18">
        <v>373</v>
      </c>
      <c r="D19" s="18">
        <v>145</v>
      </c>
      <c r="E19" s="18">
        <f t="shared" si="1"/>
        <v>518</v>
      </c>
      <c r="F19" s="19">
        <f t="shared" si="2"/>
        <v>4.1373801916932906E-2</v>
      </c>
      <c r="G19" s="18">
        <v>1034</v>
      </c>
      <c r="H19" s="18">
        <v>53</v>
      </c>
      <c r="I19" s="18">
        <f t="shared" si="3"/>
        <v>1087</v>
      </c>
      <c r="J19" s="40">
        <f t="shared" si="4"/>
        <v>3.7405368203716448E-2</v>
      </c>
      <c r="K19" s="18">
        <f t="shared" si="0"/>
        <v>1605</v>
      </c>
      <c r="L19" s="18">
        <v>5</v>
      </c>
      <c r="M19" s="18">
        <f t="shared" si="5"/>
        <v>1610</v>
      </c>
      <c r="Q19" s="31"/>
    </row>
    <row r="20" spans="2:17" x14ac:dyDescent="0.2">
      <c r="B20" s="20" t="s">
        <v>47</v>
      </c>
      <c r="C20" s="18">
        <f>SUM(C11:C19)</f>
        <v>8208</v>
      </c>
      <c r="D20" s="18">
        <f>SUM(D11:D19)</f>
        <v>4312</v>
      </c>
      <c r="E20" s="20">
        <f t="shared" ref="E20" si="6">C20+D20</f>
        <v>12520</v>
      </c>
      <c r="F20" s="22">
        <f t="shared" ref="F20" si="7">E20/$E$20</f>
        <v>1</v>
      </c>
      <c r="G20" s="18">
        <f t="shared" ref="G20:H20" si="8">SUM(G11:G19)</f>
        <v>27467</v>
      </c>
      <c r="H20" s="18">
        <f t="shared" si="8"/>
        <v>1593</v>
      </c>
      <c r="I20" s="20">
        <f t="shared" ref="I20" si="9">G20+H20</f>
        <v>29060</v>
      </c>
      <c r="J20" s="41">
        <f t="shared" ref="J20" si="10">I20/$I$20</f>
        <v>1</v>
      </c>
      <c r="K20" s="20">
        <f t="shared" ref="K20" si="11">E20+I20</f>
        <v>41580</v>
      </c>
      <c r="L20" s="18">
        <f t="shared" ref="L20" si="12">SUM(L11:L19)</f>
        <v>33</v>
      </c>
      <c r="M20" s="20">
        <f t="shared" si="5"/>
        <v>41613</v>
      </c>
      <c r="Q20" s="31"/>
    </row>
    <row r="21" spans="2:17" ht="25.5" customHeight="1" x14ac:dyDescent="0.2">
      <c r="B21" s="32" t="s">
        <v>62</v>
      </c>
      <c r="C21" s="33">
        <f>+C20/M20</f>
        <v>0.19724605291615602</v>
      </c>
      <c r="D21" s="33">
        <f>+D20/M20</f>
        <v>0.10362146444620672</v>
      </c>
      <c r="E21" s="34">
        <f>+E20/M20</f>
        <v>0.30086751736236272</v>
      </c>
      <c r="F21" s="34"/>
      <c r="G21" s="33">
        <f>+G20/M20</f>
        <v>0.66005815490351571</v>
      </c>
      <c r="H21" s="33">
        <f>+H20/M20</f>
        <v>3.8281306322543437E-2</v>
      </c>
      <c r="I21" s="34">
        <f>+I20/M20</f>
        <v>0.69833946122605917</v>
      </c>
      <c r="J21" s="34"/>
      <c r="K21" s="34">
        <f>+K20/M20</f>
        <v>0.99920697858842189</v>
      </c>
      <c r="L21" s="34">
        <f>+L20/M20</f>
        <v>7.9302141157811261E-4</v>
      </c>
      <c r="M21" s="34">
        <f>K21+L21</f>
        <v>1</v>
      </c>
    </row>
    <row r="22" spans="2:17" x14ac:dyDescent="0.2">
      <c r="B22" s="35"/>
      <c r="C22" s="36"/>
      <c r="D22" s="36"/>
      <c r="E22" s="37"/>
      <c r="F22" s="37"/>
      <c r="G22" s="36"/>
      <c r="H22" s="36"/>
      <c r="I22" s="37"/>
      <c r="J22" s="37"/>
      <c r="K22" s="37"/>
      <c r="L22" s="53"/>
    </row>
    <row r="23" spans="2:17" ht="12.75" x14ac:dyDescent="0.2">
      <c r="B23" s="398" t="s">
        <v>116</v>
      </c>
      <c r="C23" s="398"/>
      <c r="D23" s="398"/>
      <c r="E23" s="398"/>
      <c r="F23" s="398"/>
      <c r="G23" s="398"/>
      <c r="H23" s="398"/>
      <c r="I23" s="398"/>
      <c r="J23" s="398"/>
      <c r="K23" s="398"/>
      <c r="L23" s="53"/>
    </row>
    <row r="24" spans="2:17" ht="12.75" x14ac:dyDescent="0.2">
      <c r="B24" s="397" t="str">
        <f>'Solicitudes Regiones'!$B$6:$R$6</f>
        <v>Julio de 2008 a febrero de 2022</v>
      </c>
      <c r="C24" s="397"/>
      <c r="D24" s="397"/>
      <c r="E24" s="397"/>
      <c r="F24" s="397"/>
      <c r="G24" s="397"/>
      <c r="H24" s="397"/>
      <c r="I24" s="397"/>
      <c r="J24" s="397"/>
      <c r="K24" s="397"/>
      <c r="L24" s="53"/>
    </row>
    <row r="25" spans="2:17" x14ac:dyDescent="0.2">
      <c r="B25" s="35"/>
      <c r="C25" s="37"/>
      <c r="D25" s="37"/>
      <c r="E25" s="37"/>
      <c r="F25" s="37"/>
      <c r="G25" s="37"/>
      <c r="H25" s="37"/>
      <c r="I25" s="37"/>
      <c r="J25" s="37"/>
      <c r="K25" s="37"/>
      <c r="L25" s="37"/>
      <c r="M25" s="53"/>
    </row>
    <row r="26" spans="2:17" ht="12.75" customHeight="1" x14ac:dyDescent="0.2">
      <c r="B26" s="395" t="s">
        <v>63</v>
      </c>
      <c r="C26" s="395"/>
      <c r="D26" s="395"/>
      <c r="E26" s="395"/>
      <c r="F26" s="395"/>
      <c r="G26" s="395"/>
      <c r="H26" s="395"/>
      <c r="I26" s="395"/>
      <c r="J26" s="395"/>
      <c r="K26" s="395"/>
      <c r="L26" s="395"/>
      <c r="M26" s="395"/>
    </row>
    <row r="27" spans="2:17" ht="20.25" customHeight="1" x14ac:dyDescent="0.2">
      <c r="B27" s="395" t="s">
        <v>54</v>
      </c>
      <c r="C27" s="395" t="s">
        <v>2</v>
      </c>
      <c r="D27" s="395"/>
      <c r="E27" s="395"/>
      <c r="F27" s="395"/>
      <c r="G27" s="395"/>
      <c r="H27" s="395"/>
      <c r="I27" s="395"/>
      <c r="J27" s="395"/>
      <c r="K27" s="395"/>
      <c r="L27" s="393"/>
      <c r="M27" s="394"/>
    </row>
    <row r="28" spans="2:17" ht="24" customHeight="1" x14ac:dyDescent="0.2">
      <c r="B28" s="395"/>
      <c r="C28" s="23" t="s">
        <v>55</v>
      </c>
      <c r="D28" s="23" t="s">
        <v>56</v>
      </c>
      <c r="E28" s="23" t="s">
        <v>57</v>
      </c>
      <c r="F28" s="23" t="s">
        <v>58</v>
      </c>
      <c r="G28" s="23" t="s">
        <v>6</v>
      </c>
      <c r="H28" s="23" t="s">
        <v>59</v>
      </c>
      <c r="I28" s="23" t="s">
        <v>60</v>
      </c>
      <c r="J28" s="23" t="s">
        <v>61</v>
      </c>
      <c r="K28" s="24" t="s">
        <v>29</v>
      </c>
      <c r="L28" s="260" t="s">
        <v>591</v>
      </c>
      <c r="M28" s="260" t="s">
        <v>594</v>
      </c>
    </row>
    <row r="29" spans="2:17" ht="15.75" customHeight="1" x14ac:dyDescent="0.2">
      <c r="B29" s="20" t="s">
        <v>138</v>
      </c>
      <c r="C29" s="18">
        <v>3316</v>
      </c>
      <c r="D29" s="18">
        <v>1286</v>
      </c>
      <c r="E29" s="18">
        <f>C29+D29</f>
        <v>4602</v>
      </c>
      <c r="F29" s="19">
        <f>E29/$E$38</f>
        <v>0.47311606867482264</v>
      </c>
      <c r="G29" s="18">
        <v>11392</v>
      </c>
      <c r="H29" s="18">
        <v>721</v>
      </c>
      <c r="I29" s="18">
        <f>G29+H29</f>
        <v>12113</v>
      </c>
      <c r="J29" s="19">
        <f>I29/$I$38</f>
        <v>0.49265872208890876</v>
      </c>
      <c r="K29" s="18">
        <f t="shared" ref="K29:K37" si="13">E29+I29</f>
        <v>16715</v>
      </c>
      <c r="L29" s="18">
        <v>0</v>
      </c>
      <c r="M29" s="18">
        <f>K29+L29</f>
        <v>16715</v>
      </c>
    </row>
    <row r="30" spans="2:17" x14ac:dyDescent="0.2">
      <c r="B30" s="20" t="s">
        <v>139</v>
      </c>
      <c r="C30" s="18">
        <v>390</v>
      </c>
      <c r="D30" s="18">
        <v>160</v>
      </c>
      <c r="E30" s="18">
        <f t="shared" ref="E30:E37" si="14">C30+D30</f>
        <v>550</v>
      </c>
      <c r="F30" s="19">
        <f t="shared" ref="F30:F37" si="15">E30/$E$38</f>
        <v>5.6543641410506836E-2</v>
      </c>
      <c r="G30" s="18">
        <v>1370</v>
      </c>
      <c r="H30" s="18">
        <v>83</v>
      </c>
      <c r="I30" s="18">
        <f t="shared" ref="I30:I37" si="16">G30+H30</f>
        <v>1453</v>
      </c>
      <c r="J30" s="19">
        <f t="shared" ref="J30:J37" si="17">I30/$I$38</f>
        <v>5.9096270386789766E-2</v>
      </c>
      <c r="K30" s="18">
        <f t="shared" si="13"/>
        <v>2003</v>
      </c>
      <c r="L30" s="18">
        <v>0</v>
      </c>
      <c r="M30" s="18">
        <f t="shared" ref="M30:M38" si="18">K30+L30</f>
        <v>2003</v>
      </c>
    </row>
    <row r="31" spans="2:17" x14ac:dyDescent="0.2">
      <c r="B31" s="20" t="s">
        <v>140</v>
      </c>
      <c r="C31" s="18">
        <v>251</v>
      </c>
      <c r="D31" s="18">
        <v>126</v>
      </c>
      <c r="E31" s="18">
        <f t="shared" si="14"/>
        <v>377</v>
      </c>
      <c r="F31" s="19">
        <f t="shared" si="15"/>
        <v>3.8758096021383776E-2</v>
      </c>
      <c r="G31" s="18">
        <v>892</v>
      </c>
      <c r="H31" s="18">
        <v>55</v>
      </c>
      <c r="I31" s="18">
        <f t="shared" si="16"/>
        <v>947</v>
      </c>
      <c r="J31" s="19">
        <f t="shared" si="17"/>
        <v>3.8516289095863666E-2</v>
      </c>
      <c r="K31" s="18">
        <f t="shared" si="13"/>
        <v>1324</v>
      </c>
      <c r="L31" s="18">
        <v>0</v>
      </c>
      <c r="M31" s="18">
        <f t="shared" si="18"/>
        <v>1324</v>
      </c>
    </row>
    <row r="32" spans="2:17" x14ac:dyDescent="0.2">
      <c r="B32" s="20" t="s">
        <v>141</v>
      </c>
      <c r="C32" s="18">
        <v>430</v>
      </c>
      <c r="D32" s="18">
        <v>148</v>
      </c>
      <c r="E32" s="18">
        <f t="shared" si="14"/>
        <v>578</v>
      </c>
      <c r="F32" s="19">
        <f t="shared" si="15"/>
        <v>5.9422226791405366E-2</v>
      </c>
      <c r="G32" s="18">
        <v>1220</v>
      </c>
      <c r="H32" s="18">
        <v>54</v>
      </c>
      <c r="I32" s="18">
        <f t="shared" si="16"/>
        <v>1274</v>
      </c>
      <c r="J32" s="19">
        <f t="shared" si="17"/>
        <v>5.18160003253752E-2</v>
      </c>
      <c r="K32" s="18">
        <f t="shared" si="13"/>
        <v>1852</v>
      </c>
      <c r="L32" s="18">
        <v>0</v>
      </c>
      <c r="M32" s="18">
        <f t="shared" si="18"/>
        <v>1852</v>
      </c>
    </row>
    <row r="33" spans="2:13" x14ac:dyDescent="0.2">
      <c r="B33" s="20" t="s">
        <v>142</v>
      </c>
      <c r="C33" s="18">
        <v>246</v>
      </c>
      <c r="D33" s="18">
        <v>130</v>
      </c>
      <c r="E33" s="18">
        <f t="shared" si="14"/>
        <v>376</v>
      </c>
      <c r="F33" s="19">
        <f t="shared" si="15"/>
        <v>3.8655289400637401E-2</v>
      </c>
      <c r="G33" s="18">
        <v>748</v>
      </c>
      <c r="H33" s="18">
        <v>35</v>
      </c>
      <c r="I33" s="18">
        <f t="shared" si="16"/>
        <v>783</v>
      </c>
      <c r="J33" s="19">
        <f t="shared" si="17"/>
        <v>3.1846097531215686E-2</v>
      </c>
      <c r="K33" s="18">
        <f t="shared" si="13"/>
        <v>1159</v>
      </c>
      <c r="L33" s="18">
        <v>0</v>
      </c>
      <c r="M33" s="18">
        <f t="shared" si="18"/>
        <v>1159</v>
      </c>
    </row>
    <row r="34" spans="2:13" x14ac:dyDescent="0.2">
      <c r="B34" s="20" t="s">
        <v>143</v>
      </c>
      <c r="C34" s="18">
        <v>1693</v>
      </c>
      <c r="D34" s="18">
        <v>609</v>
      </c>
      <c r="E34" s="18">
        <f t="shared" si="14"/>
        <v>2302</v>
      </c>
      <c r="F34" s="19">
        <f t="shared" si="15"/>
        <v>0.2366608409581577</v>
      </c>
      <c r="G34" s="18">
        <v>5624</v>
      </c>
      <c r="H34" s="18">
        <v>259</v>
      </c>
      <c r="I34" s="18">
        <f t="shared" si="16"/>
        <v>5883</v>
      </c>
      <c r="J34" s="19">
        <f t="shared" si="17"/>
        <v>0.23927278643185423</v>
      </c>
      <c r="K34" s="18">
        <f t="shared" si="13"/>
        <v>8185</v>
      </c>
      <c r="L34" s="18">
        <v>0</v>
      </c>
      <c r="M34" s="18">
        <f t="shared" si="18"/>
        <v>8185</v>
      </c>
    </row>
    <row r="35" spans="2:13" x14ac:dyDescent="0.2">
      <c r="B35" s="20" t="s">
        <v>144</v>
      </c>
      <c r="C35" s="18">
        <v>201</v>
      </c>
      <c r="D35" s="18">
        <v>66</v>
      </c>
      <c r="E35" s="18">
        <f t="shared" si="14"/>
        <v>267</v>
      </c>
      <c r="F35" s="19">
        <f t="shared" si="15"/>
        <v>2.7449367739282408E-2</v>
      </c>
      <c r="G35" s="18">
        <v>523</v>
      </c>
      <c r="H35" s="18">
        <v>25</v>
      </c>
      <c r="I35" s="18">
        <f t="shared" si="16"/>
        <v>548</v>
      </c>
      <c r="J35" s="19">
        <f t="shared" si="17"/>
        <v>2.2288201081872534E-2</v>
      </c>
      <c r="K35" s="18">
        <f t="shared" si="13"/>
        <v>815</v>
      </c>
      <c r="L35" s="18">
        <v>0</v>
      </c>
      <c r="M35" s="18">
        <f t="shared" si="18"/>
        <v>815</v>
      </c>
    </row>
    <row r="36" spans="2:13" x14ac:dyDescent="0.2">
      <c r="B36" s="20" t="s">
        <v>145</v>
      </c>
      <c r="C36" s="18">
        <v>199</v>
      </c>
      <c r="D36" s="18">
        <v>84</v>
      </c>
      <c r="E36" s="18">
        <f t="shared" si="14"/>
        <v>283</v>
      </c>
      <c r="F36" s="19">
        <f t="shared" si="15"/>
        <v>2.9094273671224427E-2</v>
      </c>
      <c r="G36" s="18">
        <v>634</v>
      </c>
      <c r="H36" s="18">
        <v>26</v>
      </c>
      <c r="I36" s="18">
        <f t="shared" si="16"/>
        <v>660</v>
      </c>
      <c r="J36" s="19">
        <f t="shared" si="17"/>
        <v>2.6843453857729696E-2</v>
      </c>
      <c r="K36" s="18">
        <f t="shared" si="13"/>
        <v>943</v>
      </c>
      <c r="L36" s="18">
        <v>0</v>
      </c>
      <c r="M36" s="18">
        <f t="shared" si="18"/>
        <v>943</v>
      </c>
    </row>
    <row r="37" spans="2:13" x14ac:dyDescent="0.2">
      <c r="B37" s="20" t="s">
        <v>146</v>
      </c>
      <c r="C37" s="18">
        <v>305</v>
      </c>
      <c r="D37" s="18">
        <v>87</v>
      </c>
      <c r="E37" s="18">
        <f t="shared" si="14"/>
        <v>392</v>
      </c>
      <c r="F37" s="19">
        <f t="shared" si="15"/>
        <v>4.0300195332579419E-2</v>
      </c>
      <c r="G37" s="18">
        <v>877</v>
      </c>
      <c r="H37" s="18">
        <v>49</v>
      </c>
      <c r="I37" s="18">
        <f t="shared" si="16"/>
        <v>926</v>
      </c>
      <c r="J37" s="19">
        <f t="shared" si="17"/>
        <v>3.7662179200390451E-2</v>
      </c>
      <c r="K37" s="18">
        <f t="shared" si="13"/>
        <v>1318</v>
      </c>
      <c r="L37" s="18">
        <v>0</v>
      </c>
      <c r="M37" s="18">
        <f t="shared" si="18"/>
        <v>1318</v>
      </c>
    </row>
    <row r="38" spans="2:13" x14ac:dyDescent="0.2">
      <c r="B38" s="20" t="s">
        <v>47</v>
      </c>
      <c r="C38" s="18">
        <f>SUM(C29:C37)</f>
        <v>7031</v>
      </c>
      <c r="D38" s="18">
        <f>SUM(D29:D37)</f>
        <v>2696</v>
      </c>
      <c r="E38" s="20">
        <f t="shared" ref="E38" si="19">C38+D38</f>
        <v>9727</v>
      </c>
      <c r="F38" s="22">
        <f t="shared" ref="F38" si="20">E38/$E$38</f>
        <v>1</v>
      </c>
      <c r="G38" s="18">
        <f t="shared" ref="G38:H38" si="21">SUM(G29:G37)</f>
        <v>23280</v>
      </c>
      <c r="H38" s="18">
        <f t="shared" si="21"/>
        <v>1307</v>
      </c>
      <c r="I38" s="20">
        <f t="shared" ref="I38" si="22">G38+H38</f>
        <v>24587</v>
      </c>
      <c r="J38" s="22">
        <f t="shared" ref="J38" si="23">I38/$I$38</f>
        <v>1</v>
      </c>
      <c r="K38" s="20">
        <f t="shared" ref="K38" si="24">E38+I38</f>
        <v>34314</v>
      </c>
      <c r="L38" s="18">
        <f t="shared" ref="L38" si="25">SUM(L29:L37)</f>
        <v>0</v>
      </c>
      <c r="M38" s="18">
        <f t="shared" si="18"/>
        <v>34314</v>
      </c>
    </row>
    <row r="39" spans="2:13" ht="24" x14ac:dyDescent="0.2">
      <c r="B39" s="32" t="s">
        <v>64</v>
      </c>
      <c r="C39" s="33">
        <f>+C38/M38</f>
        <v>0.20490178935711373</v>
      </c>
      <c r="D39" s="33">
        <f>+D38/M38</f>
        <v>7.8568514309028378E-2</v>
      </c>
      <c r="E39" s="34">
        <f>+E38/M38</f>
        <v>0.28347030366614212</v>
      </c>
      <c r="F39" s="34"/>
      <c r="G39" s="33">
        <f>+G38/M38</f>
        <v>0.67844028676342016</v>
      </c>
      <c r="H39" s="33">
        <f>+H38/M38</f>
        <v>3.8089409570437723E-2</v>
      </c>
      <c r="I39" s="34">
        <f>+I38/M38</f>
        <v>0.71652969633385788</v>
      </c>
      <c r="J39" s="34"/>
      <c r="K39" s="34">
        <f>+K38/M38</f>
        <v>1</v>
      </c>
      <c r="L39" s="34">
        <f>+L38/M38</f>
        <v>0</v>
      </c>
      <c r="M39" s="34">
        <f>K39+L39</f>
        <v>1</v>
      </c>
    </row>
    <row r="40" spans="2:13" x14ac:dyDescent="0.2">
      <c r="B40" s="25" t="s">
        <v>127</v>
      </c>
    </row>
    <row r="41" spans="2:13" x14ac:dyDescent="0.2">
      <c r="B41" s="25" t="s">
        <v>128</v>
      </c>
    </row>
    <row r="131" spans="2:2" x14ac:dyDescent="0.2">
      <c r="B131" s="26" t="s">
        <v>76</v>
      </c>
    </row>
  </sheetData>
  <mergeCells count="12">
    <mergeCell ref="B6:K6"/>
    <mergeCell ref="B5:K5"/>
    <mergeCell ref="B23:K23"/>
    <mergeCell ref="B24:K24"/>
    <mergeCell ref="B27:B28"/>
    <mergeCell ref="C27:K27"/>
    <mergeCell ref="B9:B10"/>
    <mergeCell ref="C9:K9"/>
    <mergeCell ref="B8:M8"/>
    <mergeCell ref="L9:M9"/>
    <mergeCell ref="L27:M27"/>
    <mergeCell ref="B26:M26"/>
  </mergeCells>
  <hyperlinks>
    <hyperlink ref="M5" location="'Índice Pensiones Solidarias'!A1" display="Volver Sistema de Pensiones Solidadias" xr:uid="{00000000-0004-0000-0A00-000000000000}"/>
  </hyperlinks>
  <pageMargins left="0.74803149606299213" right="0.74803149606299213" top="0.98425196850393704" bottom="0.98425196850393704" header="0" footer="0"/>
  <pageSetup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2">
    <pageSetUpPr fitToPage="1"/>
  </sheetPr>
  <dimension ref="A1:Q143"/>
  <sheetViews>
    <sheetView showGridLines="0" zoomScaleNormal="100" workbookViewId="0">
      <selection activeCell="D11" sqref="D11"/>
    </sheetView>
  </sheetViews>
  <sheetFormatPr baseColWidth="10" defaultRowHeight="12" x14ac:dyDescent="0.2"/>
  <cols>
    <col min="1" max="1" width="6" style="26" customWidth="1"/>
    <col min="2" max="2" width="18.140625" style="26" customWidth="1"/>
    <col min="3" max="4" width="8.42578125" style="26" bestFit="1" customWidth="1"/>
    <col min="5" max="6" width="8.42578125" style="26" customWidth="1"/>
    <col min="7" max="7" width="9.7109375" style="26" bestFit="1" customWidth="1"/>
    <col min="8" max="8" width="8.28515625" style="26" bestFit="1" customWidth="1"/>
    <col min="9" max="11" width="8.28515625" style="26" customWidth="1"/>
    <col min="12" max="12" width="9.140625" style="26" customWidth="1"/>
    <col min="13" max="13" width="11.42578125" style="26"/>
    <col min="14" max="14" width="11.28515625" style="26" customWidth="1"/>
    <col min="15" max="15" width="12.42578125" style="26" bestFit="1" customWidth="1"/>
    <col min="16" max="251" width="11.42578125" style="26"/>
    <col min="252" max="252" width="18.140625" style="26" customWidth="1"/>
    <col min="253" max="254" width="8.42578125" style="26" bestFit="1" customWidth="1"/>
    <col min="255" max="256" width="8.42578125" style="26" customWidth="1"/>
    <col min="257" max="257" width="9.7109375" style="26" bestFit="1" customWidth="1"/>
    <col min="258" max="258" width="8.28515625" style="26" bestFit="1" customWidth="1"/>
    <col min="259" max="261" width="8.28515625" style="26" customWidth="1"/>
    <col min="262" max="267" width="0" style="26" hidden="1" customWidth="1"/>
    <col min="268" max="268" width="9.140625" style="26" customWidth="1"/>
    <col min="269" max="270" width="11.42578125" style="26"/>
    <col min="271" max="271" width="12.42578125" style="26" bestFit="1" customWidth="1"/>
    <col min="272" max="507" width="11.42578125" style="26"/>
    <col min="508" max="508" width="18.140625" style="26" customWidth="1"/>
    <col min="509" max="510" width="8.42578125" style="26" bestFit="1" customWidth="1"/>
    <col min="511" max="512" width="8.42578125" style="26" customWidth="1"/>
    <col min="513" max="513" width="9.7109375" style="26" bestFit="1" customWidth="1"/>
    <col min="514" max="514" width="8.28515625" style="26" bestFit="1" customWidth="1"/>
    <col min="515" max="517" width="8.28515625" style="26" customWidth="1"/>
    <col min="518" max="523" width="0" style="26" hidden="1" customWidth="1"/>
    <col min="524" max="524" width="9.140625" style="26" customWidth="1"/>
    <col min="525" max="526" width="11.42578125" style="26"/>
    <col min="527" max="527" width="12.42578125" style="26" bestFit="1" customWidth="1"/>
    <col min="528" max="763" width="11.42578125" style="26"/>
    <col min="764" max="764" width="18.140625" style="26" customWidth="1"/>
    <col min="765" max="766" width="8.42578125" style="26" bestFit="1" customWidth="1"/>
    <col min="767" max="768" width="8.42578125" style="26" customWidth="1"/>
    <col min="769" max="769" width="9.7109375" style="26" bestFit="1" customWidth="1"/>
    <col min="770" max="770" width="8.28515625" style="26" bestFit="1" customWidth="1"/>
    <col min="771" max="773" width="8.28515625" style="26" customWidth="1"/>
    <col min="774" max="779" width="0" style="26" hidden="1" customWidth="1"/>
    <col min="780" max="780" width="9.140625" style="26" customWidth="1"/>
    <col min="781" max="782" width="11.42578125" style="26"/>
    <col min="783" max="783" width="12.42578125" style="26" bestFit="1" customWidth="1"/>
    <col min="784" max="1019" width="11.42578125" style="26"/>
    <col min="1020" max="1020" width="18.140625" style="26" customWidth="1"/>
    <col min="1021" max="1022" width="8.42578125" style="26" bestFit="1" customWidth="1"/>
    <col min="1023" max="1024" width="8.42578125" style="26" customWidth="1"/>
    <col min="1025" max="1025" width="9.7109375" style="26" bestFit="1" customWidth="1"/>
    <col min="1026" max="1026" width="8.28515625" style="26" bestFit="1" customWidth="1"/>
    <col min="1027" max="1029" width="8.28515625" style="26" customWidth="1"/>
    <col min="1030" max="1035" width="0" style="26" hidden="1" customWidth="1"/>
    <col min="1036" max="1036" width="9.140625" style="26" customWidth="1"/>
    <col min="1037" max="1038" width="11.42578125" style="26"/>
    <col min="1039" max="1039" width="12.42578125" style="26" bestFit="1" customWidth="1"/>
    <col min="1040" max="1275" width="11.42578125" style="26"/>
    <col min="1276" max="1276" width="18.140625" style="26" customWidth="1"/>
    <col min="1277" max="1278" width="8.42578125" style="26" bestFit="1" customWidth="1"/>
    <col min="1279" max="1280" width="8.42578125" style="26" customWidth="1"/>
    <col min="1281" max="1281" width="9.7109375" style="26" bestFit="1" customWidth="1"/>
    <col min="1282" max="1282" width="8.28515625" style="26" bestFit="1" customWidth="1"/>
    <col min="1283" max="1285" width="8.28515625" style="26" customWidth="1"/>
    <col min="1286" max="1291" width="0" style="26" hidden="1" customWidth="1"/>
    <col min="1292" max="1292" width="9.140625" style="26" customWidth="1"/>
    <col min="1293" max="1294" width="11.42578125" style="26"/>
    <col min="1295" max="1295" width="12.42578125" style="26" bestFit="1" customWidth="1"/>
    <col min="1296" max="1531" width="11.42578125" style="26"/>
    <col min="1532" max="1532" width="18.140625" style="26" customWidth="1"/>
    <col min="1533" max="1534" width="8.42578125" style="26" bestFit="1" customWidth="1"/>
    <col min="1535" max="1536" width="8.42578125" style="26" customWidth="1"/>
    <col min="1537" max="1537" width="9.7109375" style="26" bestFit="1" customWidth="1"/>
    <col min="1538" max="1538" width="8.28515625" style="26" bestFit="1" customWidth="1"/>
    <col min="1539" max="1541" width="8.28515625" style="26" customWidth="1"/>
    <col min="1542" max="1547" width="0" style="26" hidden="1" customWidth="1"/>
    <col min="1548" max="1548" width="9.140625" style="26" customWidth="1"/>
    <col min="1549" max="1550" width="11.42578125" style="26"/>
    <col min="1551" max="1551" width="12.42578125" style="26" bestFit="1" customWidth="1"/>
    <col min="1552" max="1787" width="11.42578125" style="26"/>
    <col min="1788" max="1788" width="18.140625" style="26" customWidth="1"/>
    <col min="1789" max="1790" width="8.42578125" style="26" bestFit="1" customWidth="1"/>
    <col min="1791" max="1792" width="8.42578125" style="26" customWidth="1"/>
    <col min="1793" max="1793" width="9.7109375" style="26" bestFit="1" customWidth="1"/>
    <col min="1794" max="1794" width="8.28515625" style="26" bestFit="1" customWidth="1"/>
    <col min="1795" max="1797" width="8.28515625" style="26" customWidth="1"/>
    <col min="1798" max="1803" width="0" style="26" hidden="1" customWidth="1"/>
    <col min="1804" max="1804" width="9.140625" style="26" customWidth="1"/>
    <col min="1805" max="1806" width="11.42578125" style="26"/>
    <col min="1807" max="1807" width="12.42578125" style="26" bestFit="1" customWidth="1"/>
    <col min="1808" max="2043" width="11.42578125" style="26"/>
    <col min="2044" max="2044" width="18.140625" style="26" customWidth="1"/>
    <col min="2045" max="2046" width="8.42578125" style="26" bestFit="1" customWidth="1"/>
    <col min="2047" max="2048" width="8.42578125" style="26" customWidth="1"/>
    <col min="2049" max="2049" width="9.7109375" style="26" bestFit="1" customWidth="1"/>
    <col min="2050" max="2050" width="8.28515625" style="26" bestFit="1" customWidth="1"/>
    <col min="2051" max="2053" width="8.28515625" style="26" customWidth="1"/>
    <col min="2054" max="2059" width="0" style="26" hidden="1" customWidth="1"/>
    <col min="2060" max="2060" width="9.140625" style="26" customWidth="1"/>
    <col min="2061" max="2062" width="11.42578125" style="26"/>
    <col min="2063" max="2063" width="12.42578125" style="26" bestFit="1" customWidth="1"/>
    <col min="2064" max="2299" width="11.42578125" style="26"/>
    <col min="2300" max="2300" width="18.140625" style="26" customWidth="1"/>
    <col min="2301" max="2302" width="8.42578125" style="26" bestFit="1" customWidth="1"/>
    <col min="2303" max="2304" width="8.42578125" style="26" customWidth="1"/>
    <col min="2305" max="2305" width="9.7109375" style="26" bestFit="1" customWidth="1"/>
    <col min="2306" max="2306" width="8.28515625" style="26" bestFit="1" customWidth="1"/>
    <col min="2307" max="2309" width="8.28515625" style="26" customWidth="1"/>
    <col min="2310" max="2315" width="0" style="26" hidden="1" customWidth="1"/>
    <col min="2316" max="2316" width="9.140625" style="26" customWidth="1"/>
    <col min="2317" max="2318" width="11.42578125" style="26"/>
    <col min="2319" max="2319" width="12.42578125" style="26" bestFit="1" customWidth="1"/>
    <col min="2320" max="2555" width="11.42578125" style="26"/>
    <col min="2556" max="2556" width="18.140625" style="26" customWidth="1"/>
    <col min="2557" max="2558" width="8.42578125" style="26" bestFit="1" customWidth="1"/>
    <col min="2559" max="2560" width="8.42578125" style="26" customWidth="1"/>
    <col min="2561" max="2561" width="9.7109375" style="26" bestFit="1" customWidth="1"/>
    <col min="2562" max="2562" width="8.28515625" style="26" bestFit="1" customWidth="1"/>
    <col min="2563" max="2565" width="8.28515625" style="26" customWidth="1"/>
    <col min="2566" max="2571" width="0" style="26" hidden="1" customWidth="1"/>
    <col min="2572" max="2572" width="9.140625" style="26" customWidth="1"/>
    <col min="2573" max="2574" width="11.42578125" style="26"/>
    <col min="2575" max="2575" width="12.42578125" style="26" bestFit="1" customWidth="1"/>
    <col min="2576" max="2811" width="11.42578125" style="26"/>
    <col min="2812" max="2812" width="18.140625" style="26" customWidth="1"/>
    <col min="2813" max="2814" width="8.42578125" style="26" bestFit="1" customWidth="1"/>
    <col min="2815" max="2816" width="8.42578125" style="26" customWidth="1"/>
    <col min="2817" max="2817" width="9.7109375" style="26" bestFit="1" customWidth="1"/>
    <col min="2818" max="2818" width="8.28515625" style="26" bestFit="1" customWidth="1"/>
    <col min="2819" max="2821" width="8.28515625" style="26" customWidth="1"/>
    <col min="2822" max="2827" width="0" style="26" hidden="1" customWidth="1"/>
    <col min="2828" max="2828" width="9.140625" style="26" customWidth="1"/>
    <col min="2829" max="2830" width="11.42578125" style="26"/>
    <col min="2831" max="2831" width="12.42578125" style="26" bestFit="1" customWidth="1"/>
    <col min="2832" max="3067" width="11.42578125" style="26"/>
    <col min="3068" max="3068" width="18.140625" style="26" customWidth="1"/>
    <col min="3069" max="3070" width="8.42578125" style="26" bestFit="1" customWidth="1"/>
    <col min="3071" max="3072" width="8.42578125" style="26" customWidth="1"/>
    <col min="3073" max="3073" width="9.7109375" style="26" bestFit="1" customWidth="1"/>
    <col min="3074" max="3074" width="8.28515625" style="26" bestFit="1" customWidth="1"/>
    <col min="3075" max="3077" width="8.28515625" style="26" customWidth="1"/>
    <col min="3078" max="3083" width="0" style="26" hidden="1" customWidth="1"/>
    <col min="3084" max="3084" width="9.140625" style="26" customWidth="1"/>
    <col min="3085" max="3086" width="11.42578125" style="26"/>
    <col min="3087" max="3087" width="12.42578125" style="26" bestFit="1" customWidth="1"/>
    <col min="3088" max="3323" width="11.42578125" style="26"/>
    <col min="3324" max="3324" width="18.140625" style="26" customWidth="1"/>
    <col min="3325" max="3326" width="8.42578125" style="26" bestFit="1" customWidth="1"/>
    <col min="3327" max="3328" width="8.42578125" style="26" customWidth="1"/>
    <col min="3329" max="3329" width="9.7109375" style="26" bestFit="1" customWidth="1"/>
    <col min="3330" max="3330" width="8.28515625" style="26" bestFit="1" customWidth="1"/>
    <col min="3331" max="3333" width="8.28515625" style="26" customWidth="1"/>
    <col min="3334" max="3339" width="0" style="26" hidden="1" customWidth="1"/>
    <col min="3340" max="3340" width="9.140625" style="26" customWidth="1"/>
    <col min="3341" max="3342" width="11.42578125" style="26"/>
    <col min="3343" max="3343" width="12.42578125" style="26" bestFit="1" customWidth="1"/>
    <col min="3344" max="3579" width="11.42578125" style="26"/>
    <col min="3580" max="3580" width="18.140625" style="26" customWidth="1"/>
    <col min="3581" max="3582" width="8.42578125" style="26" bestFit="1" customWidth="1"/>
    <col min="3583" max="3584" width="8.42578125" style="26" customWidth="1"/>
    <col min="3585" max="3585" width="9.7109375" style="26" bestFit="1" customWidth="1"/>
    <col min="3586" max="3586" width="8.28515625" style="26" bestFit="1" customWidth="1"/>
    <col min="3587" max="3589" width="8.28515625" style="26" customWidth="1"/>
    <col min="3590" max="3595" width="0" style="26" hidden="1" customWidth="1"/>
    <col min="3596" max="3596" width="9.140625" style="26" customWidth="1"/>
    <col min="3597" max="3598" width="11.42578125" style="26"/>
    <col min="3599" max="3599" width="12.42578125" style="26" bestFit="1" customWidth="1"/>
    <col min="3600" max="3835" width="11.42578125" style="26"/>
    <col min="3836" max="3836" width="18.140625" style="26" customWidth="1"/>
    <col min="3837" max="3838" width="8.42578125" style="26" bestFit="1" customWidth="1"/>
    <col min="3839" max="3840" width="8.42578125" style="26" customWidth="1"/>
    <col min="3841" max="3841" width="9.7109375" style="26" bestFit="1" customWidth="1"/>
    <col min="3842" max="3842" width="8.28515625" style="26" bestFit="1" customWidth="1"/>
    <col min="3843" max="3845" width="8.28515625" style="26" customWidth="1"/>
    <col min="3846" max="3851" width="0" style="26" hidden="1" customWidth="1"/>
    <col min="3852" max="3852" width="9.140625" style="26" customWidth="1"/>
    <col min="3853" max="3854" width="11.42578125" style="26"/>
    <col min="3855" max="3855" width="12.42578125" style="26" bestFit="1" customWidth="1"/>
    <col min="3856" max="4091" width="11.42578125" style="26"/>
    <col min="4092" max="4092" width="18.140625" style="26" customWidth="1"/>
    <col min="4093" max="4094" width="8.42578125" style="26" bestFit="1" customWidth="1"/>
    <col min="4095" max="4096" width="8.42578125" style="26" customWidth="1"/>
    <col min="4097" max="4097" width="9.7109375" style="26" bestFit="1" customWidth="1"/>
    <col min="4098" max="4098" width="8.28515625" style="26" bestFit="1" customWidth="1"/>
    <col min="4099" max="4101" width="8.28515625" style="26" customWidth="1"/>
    <col min="4102" max="4107" width="0" style="26" hidden="1" customWidth="1"/>
    <col min="4108" max="4108" width="9.140625" style="26" customWidth="1"/>
    <col min="4109" max="4110" width="11.42578125" style="26"/>
    <col min="4111" max="4111" width="12.42578125" style="26" bestFit="1" customWidth="1"/>
    <col min="4112" max="4347" width="11.42578125" style="26"/>
    <col min="4348" max="4348" width="18.140625" style="26" customWidth="1"/>
    <col min="4349" max="4350" width="8.42578125" style="26" bestFit="1" customWidth="1"/>
    <col min="4351" max="4352" width="8.42578125" style="26" customWidth="1"/>
    <col min="4353" max="4353" width="9.7109375" style="26" bestFit="1" customWidth="1"/>
    <col min="4354" max="4354" width="8.28515625" style="26" bestFit="1" customWidth="1"/>
    <col min="4355" max="4357" width="8.28515625" style="26" customWidth="1"/>
    <col min="4358" max="4363" width="0" style="26" hidden="1" customWidth="1"/>
    <col min="4364" max="4364" width="9.140625" style="26" customWidth="1"/>
    <col min="4365" max="4366" width="11.42578125" style="26"/>
    <col min="4367" max="4367" width="12.42578125" style="26" bestFit="1" customWidth="1"/>
    <col min="4368" max="4603" width="11.42578125" style="26"/>
    <col min="4604" max="4604" width="18.140625" style="26" customWidth="1"/>
    <col min="4605" max="4606" width="8.42578125" style="26" bestFit="1" customWidth="1"/>
    <col min="4607" max="4608" width="8.42578125" style="26" customWidth="1"/>
    <col min="4609" max="4609" width="9.7109375" style="26" bestFit="1" customWidth="1"/>
    <col min="4610" max="4610" width="8.28515625" style="26" bestFit="1" customWidth="1"/>
    <col min="4611" max="4613" width="8.28515625" style="26" customWidth="1"/>
    <col min="4614" max="4619" width="0" style="26" hidden="1" customWidth="1"/>
    <col min="4620" max="4620" width="9.140625" style="26" customWidth="1"/>
    <col min="4621" max="4622" width="11.42578125" style="26"/>
    <col min="4623" max="4623" width="12.42578125" style="26" bestFit="1" customWidth="1"/>
    <col min="4624" max="4859" width="11.42578125" style="26"/>
    <col min="4860" max="4860" width="18.140625" style="26" customWidth="1"/>
    <col min="4861" max="4862" width="8.42578125" style="26" bestFit="1" customWidth="1"/>
    <col min="4863" max="4864" width="8.42578125" style="26" customWidth="1"/>
    <col min="4865" max="4865" width="9.7109375" style="26" bestFit="1" customWidth="1"/>
    <col min="4866" max="4866" width="8.28515625" style="26" bestFit="1" customWidth="1"/>
    <col min="4867" max="4869" width="8.28515625" style="26" customWidth="1"/>
    <col min="4870" max="4875" width="0" style="26" hidden="1" customWidth="1"/>
    <col min="4876" max="4876" width="9.140625" style="26" customWidth="1"/>
    <col min="4877" max="4878" width="11.42578125" style="26"/>
    <col min="4879" max="4879" width="12.42578125" style="26" bestFit="1" customWidth="1"/>
    <col min="4880" max="5115" width="11.42578125" style="26"/>
    <col min="5116" max="5116" width="18.140625" style="26" customWidth="1"/>
    <col min="5117" max="5118" width="8.42578125" style="26" bestFit="1" customWidth="1"/>
    <col min="5119" max="5120" width="8.42578125" style="26" customWidth="1"/>
    <col min="5121" max="5121" width="9.7109375" style="26" bestFit="1" customWidth="1"/>
    <col min="5122" max="5122" width="8.28515625" style="26" bestFit="1" customWidth="1"/>
    <col min="5123" max="5125" width="8.28515625" style="26" customWidth="1"/>
    <col min="5126" max="5131" width="0" style="26" hidden="1" customWidth="1"/>
    <col min="5132" max="5132" width="9.140625" style="26" customWidth="1"/>
    <col min="5133" max="5134" width="11.42578125" style="26"/>
    <col min="5135" max="5135" width="12.42578125" style="26" bestFit="1" customWidth="1"/>
    <col min="5136" max="5371" width="11.42578125" style="26"/>
    <col min="5372" max="5372" width="18.140625" style="26" customWidth="1"/>
    <col min="5373" max="5374" width="8.42578125" style="26" bestFit="1" customWidth="1"/>
    <col min="5375" max="5376" width="8.42578125" style="26" customWidth="1"/>
    <col min="5377" max="5377" width="9.7109375" style="26" bestFit="1" customWidth="1"/>
    <col min="5378" max="5378" width="8.28515625" style="26" bestFit="1" customWidth="1"/>
    <col min="5379" max="5381" width="8.28515625" style="26" customWidth="1"/>
    <col min="5382" max="5387" width="0" style="26" hidden="1" customWidth="1"/>
    <col min="5388" max="5388" width="9.140625" style="26" customWidth="1"/>
    <col min="5389" max="5390" width="11.42578125" style="26"/>
    <col min="5391" max="5391" width="12.42578125" style="26" bestFit="1" customWidth="1"/>
    <col min="5392" max="5627" width="11.42578125" style="26"/>
    <col min="5628" max="5628" width="18.140625" style="26" customWidth="1"/>
    <col min="5629" max="5630" width="8.42578125" style="26" bestFit="1" customWidth="1"/>
    <col min="5631" max="5632" width="8.42578125" style="26" customWidth="1"/>
    <col min="5633" max="5633" width="9.7109375" style="26" bestFit="1" customWidth="1"/>
    <col min="5634" max="5634" width="8.28515625" style="26" bestFit="1" customWidth="1"/>
    <col min="5635" max="5637" width="8.28515625" style="26" customWidth="1"/>
    <col min="5638" max="5643" width="0" style="26" hidden="1" customWidth="1"/>
    <col min="5644" max="5644" width="9.140625" style="26" customWidth="1"/>
    <col min="5645" max="5646" width="11.42578125" style="26"/>
    <col min="5647" max="5647" width="12.42578125" style="26" bestFit="1" customWidth="1"/>
    <col min="5648" max="5883" width="11.42578125" style="26"/>
    <col min="5884" max="5884" width="18.140625" style="26" customWidth="1"/>
    <col min="5885" max="5886" width="8.42578125" style="26" bestFit="1" customWidth="1"/>
    <col min="5887" max="5888" width="8.42578125" style="26" customWidth="1"/>
    <col min="5889" max="5889" width="9.7109375" style="26" bestFit="1" customWidth="1"/>
    <col min="5890" max="5890" width="8.28515625" style="26" bestFit="1" customWidth="1"/>
    <col min="5891" max="5893" width="8.28515625" style="26" customWidth="1"/>
    <col min="5894" max="5899" width="0" style="26" hidden="1" customWidth="1"/>
    <col min="5900" max="5900" width="9.140625" style="26" customWidth="1"/>
    <col min="5901" max="5902" width="11.42578125" style="26"/>
    <col min="5903" max="5903" width="12.42578125" style="26" bestFit="1" customWidth="1"/>
    <col min="5904" max="6139" width="11.42578125" style="26"/>
    <col min="6140" max="6140" width="18.140625" style="26" customWidth="1"/>
    <col min="6141" max="6142" width="8.42578125" style="26" bestFit="1" customWidth="1"/>
    <col min="6143" max="6144" width="8.42578125" style="26" customWidth="1"/>
    <col min="6145" max="6145" width="9.7109375" style="26" bestFit="1" customWidth="1"/>
    <col min="6146" max="6146" width="8.28515625" style="26" bestFit="1" customWidth="1"/>
    <col min="6147" max="6149" width="8.28515625" style="26" customWidth="1"/>
    <col min="6150" max="6155" width="0" style="26" hidden="1" customWidth="1"/>
    <col min="6156" max="6156" width="9.140625" style="26" customWidth="1"/>
    <col min="6157" max="6158" width="11.42578125" style="26"/>
    <col min="6159" max="6159" width="12.42578125" style="26" bestFit="1" customWidth="1"/>
    <col min="6160" max="6395" width="11.42578125" style="26"/>
    <col min="6396" max="6396" width="18.140625" style="26" customWidth="1"/>
    <col min="6397" max="6398" width="8.42578125" style="26" bestFit="1" customWidth="1"/>
    <col min="6399" max="6400" width="8.42578125" style="26" customWidth="1"/>
    <col min="6401" max="6401" width="9.7109375" style="26" bestFit="1" customWidth="1"/>
    <col min="6402" max="6402" width="8.28515625" style="26" bestFit="1" customWidth="1"/>
    <col min="6403" max="6405" width="8.28515625" style="26" customWidth="1"/>
    <col min="6406" max="6411" width="0" style="26" hidden="1" customWidth="1"/>
    <col min="6412" max="6412" width="9.140625" style="26" customWidth="1"/>
    <col min="6413" max="6414" width="11.42578125" style="26"/>
    <col min="6415" max="6415" width="12.42578125" style="26" bestFit="1" customWidth="1"/>
    <col min="6416" max="6651" width="11.42578125" style="26"/>
    <col min="6652" max="6652" width="18.140625" style="26" customWidth="1"/>
    <col min="6653" max="6654" width="8.42578125" style="26" bestFit="1" customWidth="1"/>
    <col min="6655" max="6656" width="8.42578125" style="26" customWidth="1"/>
    <col min="6657" max="6657" width="9.7109375" style="26" bestFit="1" customWidth="1"/>
    <col min="6658" max="6658" width="8.28515625" style="26" bestFit="1" customWidth="1"/>
    <col min="6659" max="6661" width="8.28515625" style="26" customWidth="1"/>
    <col min="6662" max="6667" width="0" style="26" hidden="1" customWidth="1"/>
    <col min="6668" max="6668" width="9.140625" style="26" customWidth="1"/>
    <col min="6669" max="6670" width="11.42578125" style="26"/>
    <col min="6671" max="6671" width="12.42578125" style="26" bestFit="1" customWidth="1"/>
    <col min="6672" max="6907" width="11.42578125" style="26"/>
    <col min="6908" max="6908" width="18.140625" style="26" customWidth="1"/>
    <col min="6909" max="6910" width="8.42578125" style="26" bestFit="1" customWidth="1"/>
    <col min="6911" max="6912" width="8.42578125" style="26" customWidth="1"/>
    <col min="6913" max="6913" width="9.7109375" style="26" bestFit="1" customWidth="1"/>
    <col min="6914" max="6914" width="8.28515625" style="26" bestFit="1" customWidth="1"/>
    <col min="6915" max="6917" width="8.28515625" style="26" customWidth="1"/>
    <col min="6918" max="6923" width="0" style="26" hidden="1" customWidth="1"/>
    <col min="6924" max="6924" width="9.140625" style="26" customWidth="1"/>
    <col min="6925" max="6926" width="11.42578125" style="26"/>
    <col min="6927" max="6927" width="12.42578125" style="26" bestFit="1" customWidth="1"/>
    <col min="6928" max="7163" width="11.42578125" style="26"/>
    <col min="7164" max="7164" width="18.140625" style="26" customWidth="1"/>
    <col min="7165" max="7166" width="8.42578125" style="26" bestFit="1" customWidth="1"/>
    <col min="7167" max="7168" width="8.42578125" style="26" customWidth="1"/>
    <col min="7169" max="7169" width="9.7109375" style="26" bestFit="1" customWidth="1"/>
    <col min="7170" max="7170" width="8.28515625" style="26" bestFit="1" customWidth="1"/>
    <col min="7171" max="7173" width="8.28515625" style="26" customWidth="1"/>
    <col min="7174" max="7179" width="0" style="26" hidden="1" customWidth="1"/>
    <col min="7180" max="7180" width="9.140625" style="26" customWidth="1"/>
    <col min="7181" max="7182" width="11.42578125" style="26"/>
    <col min="7183" max="7183" width="12.42578125" style="26" bestFit="1" customWidth="1"/>
    <col min="7184" max="7419" width="11.42578125" style="26"/>
    <col min="7420" max="7420" width="18.140625" style="26" customWidth="1"/>
    <col min="7421" max="7422" width="8.42578125" style="26" bestFit="1" customWidth="1"/>
    <col min="7423" max="7424" width="8.42578125" style="26" customWidth="1"/>
    <col min="7425" max="7425" width="9.7109375" style="26" bestFit="1" customWidth="1"/>
    <col min="7426" max="7426" width="8.28515625" style="26" bestFit="1" customWidth="1"/>
    <col min="7427" max="7429" width="8.28515625" style="26" customWidth="1"/>
    <col min="7430" max="7435" width="0" style="26" hidden="1" customWidth="1"/>
    <col min="7436" max="7436" width="9.140625" style="26" customWidth="1"/>
    <col min="7437" max="7438" width="11.42578125" style="26"/>
    <col min="7439" max="7439" width="12.42578125" style="26" bestFit="1" customWidth="1"/>
    <col min="7440" max="7675" width="11.42578125" style="26"/>
    <col min="7676" max="7676" width="18.140625" style="26" customWidth="1"/>
    <col min="7677" max="7678" width="8.42578125" style="26" bestFit="1" customWidth="1"/>
    <col min="7679" max="7680" width="8.42578125" style="26" customWidth="1"/>
    <col min="7681" max="7681" width="9.7109375" style="26" bestFit="1" customWidth="1"/>
    <col min="7682" max="7682" width="8.28515625" style="26" bestFit="1" customWidth="1"/>
    <col min="7683" max="7685" width="8.28515625" style="26" customWidth="1"/>
    <col min="7686" max="7691" width="0" style="26" hidden="1" customWidth="1"/>
    <col min="7692" max="7692" width="9.140625" style="26" customWidth="1"/>
    <col min="7693" max="7694" width="11.42578125" style="26"/>
    <col min="7695" max="7695" width="12.42578125" style="26" bestFit="1" customWidth="1"/>
    <col min="7696" max="7931" width="11.42578125" style="26"/>
    <col min="7932" max="7932" width="18.140625" style="26" customWidth="1"/>
    <col min="7933" max="7934" width="8.42578125" style="26" bestFit="1" customWidth="1"/>
    <col min="7935" max="7936" width="8.42578125" style="26" customWidth="1"/>
    <col min="7937" max="7937" width="9.7109375" style="26" bestFit="1" customWidth="1"/>
    <col min="7938" max="7938" width="8.28515625" style="26" bestFit="1" customWidth="1"/>
    <col min="7939" max="7941" width="8.28515625" style="26" customWidth="1"/>
    <col min="7942" max="7947" width="0" style="26" hidden="1" customWidth="1"/>
    <col min="7948" max="7948" width="9.140625" style="26" customWidth="1"/>
    <col min="7949" max="7950" width="11.42578125" style="26"/>
    <col min="7951" max="7951" width="12.42578125" style="26" bestFit="1" customWidth="1"/>
    <col min="7952" max="8187" width="11.42578125" style="26"/>
    <col min="8188" max="8188" width="18.140625" style="26" customWidth="1"/>
    <col min="8189" max="8190" width="8.42578125" style="26" bestFit="1" customWidth="1"/>
    <col min="8191" max="8192" width="8.42578125" style="26" customWidth="1"/>
    <col min="8193" max="8193" width="9.7109375" style="26" bestFit="1" customWidth="1"/>
    <col min="8194" max="8194" width="8.28515625" style="26" bestFit="1" customWidth="1"/>
    <col min="8195" max="8197" width="8.28515625" style="26" customWidth="1"/>
    <col min="8198" max="8203" width="0" style="26" hidden="1" customWidth="1"/>
    <col min="8204" max="8204" width="9.140625" style="26" customWidth="1"/>
    <col min="8205" max="8206" width="11.42578125" style="26"/>
    <col min="8207" max="8207" width="12.42578125" style="26" bestFit="1" customWidth="1"/>
    <col min="8208" max="8443" width="11.42578125" style="26"/>
    <col min="8444" max="8444" width="18.140625" style="26" customWidth="1"/>
    <col min="8445" max="8446" width="8.42578125" style="26" bestFit="1" customWidth="1"/>
    <col min="8447" max="8448" width="8.42578125" style="26" customWidth="1"/>
    <col min="8449" max="8449" width="9.7109375" style="26" bestFit="1" customWidth="1"/>
    <col min="8450" max="8450" width="8.28515625" style="26" bestFit="1" customWidth="1"/>
    <col min="8451" max="8453" width="8.28515625" style="26" customWidth="1"/>
    <col min="8454" max="8459" width="0" style="26" hidden="1" customWidth="1"/>
    <col min="8460" max="8460" width="9.140625" style="26" customWidth="1"/>
    <col min="8461" max="8462" width="11.42578125" style="26"/>
    <col min="8463" max="8463" width="12.42578125" style="26" bestFit="1" customWidth="1"/>
    <col min="8464" max="8699" width="11.42578125" style="26"/>
    <col min="8700" max="8700" width="18.140625" style="26" customWidth="1"/>
    <col min="8701" max="8702" width="8.42578125" style="26" bestFit="1" customWidth="1"/>
    <col min="8703" max="8704" width="8.42578125" style="26" customWidth="1"/>
    <col min="8705" max="8705" width="9.7109375" style="26" bestFit="1" customWidth="1"/>
    <col min="8706" max="8706" width="8.28515625" style="26" bestFit="1" customWidth="1"/>
    <col min="8707" max="8709" width="8.28515625" style="26" customWidth="1"/>
    <col min="8710" max="8715" width="0" style="26" hidden="1" customWidth="1"/>
    <col min="8716" max="8716" width="9.140625" style="26" customWidth="1"/>
    <col min="8717" max="8718" width="11.42578125" style="26"/>
    <col min="8719" max="8719" width="12.42578125" style="26" bestFit="1" customWidth="1"/>
    <col min="8720" max="8955" width="11.42578125" style="26"/>
    <col min="8956" max="8956" width="18.140625" style="26" customWidth="1"/>
    <col min="8957" max="8958" width="8.42578125" style="26" bestFit="1" customWidth="1"/>
    <col min="8959" max="8960" width="8.42578125" style="26" customWidth="1"/>
    <col min="8961" max="8961" width="9.7109375" style="26" bestFit="1" customWidth="1"/>
    <col min="8962" max="8962" width="8.28515625" style="26" bestFit="1" customWidth="1"/>
    <col min="8963" max="8965" width="8.28515625" style="26" customWidth="1"/>
    <col min="8966" max="8971" width="0" style="26" hidden="1" customWidth="1"/>
    <col min="8972" max="8972" width="9.140625" style="26" customWidth="1"/>
    <col min="8973" max="8974" width="11.42578125" style="26"/>
    <col min="8975" max="8975" width="12.42578125" style="26" bestFit="1" customWidth="1"/>
    <col min="8976" max="9211" width="11.42578125" style="26"/>
    <col min="9212" max="9212" width="18.140625" style="26" customWidth="1"/>
    <col min="9213" max="9214" width="8.42578125" style="26" bestFit="1" customWidth="1"/>
    <col min="9215" max="9216" width="8.42578125" style="26" customWidth="1"/>
    <col min="9217" max="9217" width="9.7109375" style="26" bestFit="1" customWidth="1"/>
    <col min="9218" max="9218" width="8.28515625" style="26" bestFit="1" customWidth="1"/>
    <col min="9219" max="9221" width="8.28515625" style="26" customWidth="1"/>
    <col min="9222" max="9227" width="0" style="26" hidden="1" customWidth="1"/>
    <col min="9228" max="9228" width="9.140625" style="26" customWidth="1"/>
    <col min="9229" max="9230" width="11.42578125" style="26"/>
    <col min="9231" max="9231" width="12.42578125" style="26" bestFit="1" customWidth="1"/>
    <col min="9232" max="9467" width="11.42578125" style="26"/>
    <col min="9468" max="9468" width="18.140625" style="26" customWidth="1"/>
    <col min="9469" max="9470" width="8.42578125" style="26" bestFit="1" customWidth="1"/>
    <col min="9471" max="9472" width="8.42578125" style="26" customWidth="1"/>
    <col min="9473" max="9473" width="9.7109375" style="26" bestFit="1" customWidth="1"/>
    <col min="9474" max="9474" width="8.28515625" style="26" bestFit="1" customWidth="1"/>
    <col min="9475" max="9477" width="8.28515625" style="26" customWidth="1"/>
    <col min="9478" max="9483" width="0" style="26" hidden="1" customWidth="1"/>
    <col min="9484" max="9484" width="9.140625" style="26" customWidth="1"/>
    <col min="9485" max="9486" width="11.42578125" style="26"/>
    <col min="9487" max="9487" width="12.42578125" style="26" bestFit="1" customWidth="1"/>
    <col min="9488" max="9723" width="11.42578125" style="26"/>
    <col min="9724" max="9724" width="18.140625" style="26" customWidth="1"/>
    <col min="9725" max="9726" width="8.42578125" style="26" bestFit="1" customWidth="1"/>
    <col min="9727" max="9728" width="8.42578125" style="26" customWidth="1"/>
    <col min="9729" max="9729" width="9.7109375" style="26" bestFit="1" customWidth="1"/>
    <col min="9730" max="9730" width="8.28515625" style="26" bestFit="1" customWidth="1"/>
    <col min="9731" max="9733" width="8.28515625" style="26" customWidth="1"/>
    <col min="9734" max="9739" width="0" style="26" hidden="1" customWidth="1"/>
    <col min="9740" max="9740" width="9.140625" style="26" customWidth="1"/>
    <col min="9741" max="9742" width="11.42578125" style="26"/>
    <col min="9743" max="9743" width="12.42578125" style="26" bestFit="1" customWidth="1"/>
    <col min="9744" max="9979" width="11.42578125" style="26"/>
    <col min="9980" max="9980" width="18.140625" style="26" customWidth="1"/>
    <col min="9981" max="9982" width="8.42578125" style="26" bestFit="1" customWidth="1"/>
    <col min="9983" max="9984" width="8.42578125" style="26" customWidth="1"/>
    <col min="9985" max="9985" width="9.7109375" style="26" bestFit="1" customWidth="1"/>
    <col min="9986" max="9986" width="8.28515625" style="26" bestFit="1" customWidth="1"/>
    <col min="9987" max="9989" width="8.28515625" style="26" customWidth="1"/>
    <col min="9990" max="9995" width="0" style="26" hidden="1" customWidth="1"/>
    <col min="9996" max="9996" width="9.140625" style="26" customWidth="1"/>
    <col min="9997" max="9998" width="11.42578125" style="26"/>
    <col min="9999" max="9999" width="12.42578125" style="26" bestFit="1" customWidth="1"/>
    <col min="10000" max="10235" width="11.42578125" style="26"/>
    <col min="10236" max="10236" width="18.140625" style="26" customWidth="1"/>
    <col min="10237" max="10238" width="8.42578125" style="26" bestFit="1" customWidth="1"/>
    <col min="10239" max="10240" width="8.42578125" style="26" customWidth="1"/>
    <col min="10241" max="10241" width="9.7109375" style="26" bestFit="1" customWidth="1"/>
    <col min="10242" max="10242" width="8.28515625" style="26" bestFit="1" customWidth="1"/>
    <col min="10243" max="10245" width="8.28515625" style="26" customWidth="1"/>
    <col min="10246" max="10251" width="0" style="26" hidden="1" customWidth="1"/>
    <col min="10252" max="10252" width="9.140625" style="26" customWidth="1"/>
    <col min="10253" max="10254" width="11.42578125" style="26"/>
    <col min="10255" max="10255" width="12.42578125" style="26" bestFit="1" customWidth="1"/>
    <col min="10256" max="10491" width="11.42578125" style="26"/>
    <col min="10492" max="10492" width="18.140625" style="26" customWidth="1"/>
    <col min="10493" max="10494" width="8.42578125" style="26" bestFit="1" customWidth="1"/>
    <col min="10495" max="10496" width="8.42578125" style="26" customWidth="1"/>
    <col min="10497" max="10497" width="9.7109375" style="26" bestFit="1" customWidth="1"/>
    <col min="10498" max="10498" width="8.28515625" style="26" bestFit="1" customWidth="1"/>
    <col min="10499" max="10501" width="8.28515625" style="26" customWidth="1"/>
    <col min="10502" max="10507" width="0" style="26" hidden="1" customWidth="1"/>
    <col min="10508" max="10508" width="9.140625" style="26" customWidth="1"/>
    <col min="10509" max="10510" width="11.42578125" style="26"/>
    <col min="10511" max="10511" width="12.42578125" style="26" bestFit="1" customWidth="1"/>
    <col min="10512" max="10747" width="11.42578125" style="26"/>
    <col min="10748" max="10748" width="18.140625" style="26" customWidth="1"/>
    <col min="10749" max="10750" width="8.42578125" style="26" bestFit="1" customWidth="1"/>
    <col min="10751" max="10752" width="8.42578125" style="26" customWidth="1"/>
    <col min="10753" max="10753" width="9.7109375" style="26" bestFit="1" customWidth="1"/>
    <col min="10754" max="10754" width="8.28515625" style="26" bestFit="1" customWidth="1"/>
    <col min="10755" max="10757" width="8.28515625" style="26" customWidth="1"/>
    <col min="10758" max="10763" width="0" style="26" hidden="1" customWidth="1"/>
    <col min="10764" max="10764" width="9.140625" style="26" customWidth="1"/>
    <col min="10765" max="10766" width="11.42578125" style="26"/>
    <col min="10767" max="10767" width="12.42578125" style="26" bestFit="1" customWidth="1"/>
    <col min="10768" max="11003" width="11.42578125" style="26"/>
    <col min="11004" max="11004" width="18.140625" style="26" customWidth="1"/>
    <col min="11005" max="11006" width="8.42578125" style="26" bestFit="1" customWidth="1"/>
    <col min="11007" max="11008" width="8.42578125" style="26" customWidth="1"/>
    <col min="11009" max="11009" width="9.7109375" style="26" bestFit="1" customWidth="1"/>
    <col min="11010" max="11010" width="8.28515625" style="26" bestFit="1" customWidth="1"/>
    <col min="11011" max="11013" width="8.28515625" style="26" customWidth="1"/>
    <col min="11014" max="11019" width="0" style="26" hidden="1" customWidth="1"/>
    <col min="11020" max="11020" width="9.140625" style="26" customWidth="1"/>
    <col min="11021" max="11022" width="11.42578125" style="26"/>
    <col min="11023" max="11023" width="12.42578125" style="26" bestFit="1" customWidth="1"/>
    <col min="11024" max="11259" width="11.42578125" style="26"/>
    <col min="11260" max="11260" width="18.140625" style="26" customWidth="1"/>
    <col min="11261" max="11262" width="8.42578125" style="26" bestFit="1" customWidth="1"/>
    <col min="11263" max="11264" width="8.42578125" style="26" customWidth="1"/>
    <col min="11265" max="11265" width="9.7109375" style="26" bestFit="1" customWidth="1"/>
    <col min="11266" max="11266" width="8.28515625" style="26" bestFit="1" customWidth="1"/>
    <col min="11267" max="11269" width="8.28515625" style="26" customWidth="1"/>
    <col min="11270" max="11275" width="0" style="26" hidden="1" customWidth="1"/>
    <col min="11276" max="11276" width="9.140625" style="26" customWidth="1"/>
    <col min="11277" max="11278" width="11.42578125" style="26"/>
    <col min="11279" max="11279" width="12.42578125" style="26" bestFit="1" customWidth="1"/>
    <col min="11280" max="11515" width="11.42578125" style="26"/>
    <col min="11516" max="11516" width="18.140625" style="26" customWidth="1"/>
    <col min="11517" max="11518" width="8.42578125" style="26" bestFit="1" customWidth="1"/>
    <col min="11519" max="11520" width="8.42578125" style="26" customWidth="1"/>
    <col min="11521" max="11521" width="9.7109375" style="26" bestFit="1" customWidth="1"/>
    <col min="11522" max="11522" width="8.28515625" style="26" bestFit="1" customWidth="1"/>
    <col min="11523" max="11525" width="8.28515625" style="26" customWidth="1"/>
    <col min="11526" max="11531" width="0" style="26" hidden="1" customWidth="1"/>
    <col min="11532" max="11532" width="9.140625" style="26" customWidth="1"/>
    <col min="11533" max="11534" width="11.42578125" style="26"/>
    <col min="11535" max="11535" width="12.42578125" style="26" bestFit="1" customWidth="1"/>
    <col min="11536" max="11771" width="11.42578125" style="26"/>
    <col min="11772" max="11772" width="18.140625" style="26" customWidth="1"/>
    <col min="11773" max="11774" width="8.42578125" style="26" bestFit="1" customWidth="1"/>
    <col min="11775" max="11776" width="8.42578125" style="26" customWidth="1"/>
    <col min="11777" max="11777" width="9.7109375" style="26" bestFit="1" customWidth="1"/>
    <col min="11778" max="11778" width="8.28515625" style="26" bestFit="1" customWidth="1"/>
    <col min="11779" max="11781" width="8.28515625" style="26" customWidth="1"/>
    <col min="11782" max="11787" width="0" style="26" hidden="1" customWidth="1"/>
    <col min="11788" max="11788" width="9.140625" style="26" customWidth="1"/>
    <col min="11789" max="11790" width="11.42578125" style="26"/>
    <col min="11791" max="11791" width="12.42578125" style="26" bestFit="1" customWidth="1"/>
    <col min="11792" max="12027" width="11.42578125" style="26"/>
    <col min="12028" max="12028" width="18.140625" style="26" customWidth="1"/>
    <col min="12029" max="12030" width="8.42578125" style="26" bestFit="1" customWidth="1"/>
    <col min="12031" max="12032" width="8.42578125" style="26" customWidth="1"/>
    <col min="12033" max="12033" width="9.7109375" style="26" bestFit="1" customWidth="1"/>
    <col min="12034" max="12034" width="8.28515625" style="26" bestFit="1" customWidth="1"/>
    <col min="12035" max="12037" width="8.28515625" style="26" customWidth="1"/>
    <col min="12038" max="12043" width="0" style="26" hidden="1" customWidth="1"/>
    <col min="12044" max="12044" width="9.140625" style="26" customWidth="1"/>
    <col min="12045" max="12046" width="11.42578125" style="26"/>
    <col min="12047" max="12047" width="12.42578125" style="26" bestFit="1" customWidth="1"/>
    <col min="12048" max="12283" width="11.42578125" style="26"/>
    <col min="12284" max="12284" width="18.140625" style="26" customWidth="1"/>
    <col min="12285" max="12286" width="8.42578125" style="26" bestFit="1" customWidth="1"/>
    <col min="12287" max="12288" width="8.42578125" style="26" customWidth="1"/>
    <col min="12289" max="12289" width="9.7109375" style="26" bestFit="1" customWidth="1"/>
    <col min="12290" max="12290" width="8.28515625" style="26" bestFit="1" customWidth="1"/>
    <col min="12291" max="12293" width="8.28515625" style="26" customWidth="1"/>
    <col min="12294" max="12299" width="0" style="26" hidden="1" customWidth="1"/>
    <col min="12300" max="12300" width="9.140625" style="26" customWidth="1"/>
    <col min="12301" max="12302" width="11.42578125" style="26"/>
    <col min="12303" max="12303" width="12.42578125" style="26" bestFit="1" customWidth="1"/>
    <col min="12304" max="12539" width="11.42578125" style="26"/>
    <col min="12540" max="12540" width="18.140625" style="26" customWidth="1"/>
    <col min="12541" max="12542" width="8.42578125" style="26" bestFit="1" customWidth="1"/>
    <col min="12543" max="12544" width="8.42578125" style="26" customWidth="1"/>
    <col min="12545" max="12545" width="9.7109375" style="26" bestFit="1" customWidth="1"/>
    <col min="12546" max="12546" width="8.28515625" style="26" bestFit="1" customWidth="1"/>
    <col min="12547" max="12549" width="8.28515625" style="26" customWidth="1"/>
    <col min="12550" max="12555" width="0" style="26" hidden="1" customWidth="1"/>
    <col min="12556" max="12556" width="9.140625" style="26" customWidth="1"/>
    <col min="12557" max="12558" width="11.42578125" style="26"/>
    <col min="12559" max="12559" width="12.42578125" style="26" bestFit="1" customWidth="1"/>
    <col min="12560" max="12795" width="11.42578125" style="26"/>
    <col min="12796" max="12796" width="18.140625" style="26" customWidth="1"/>
    <col min="12797" max="12798" width="8.42578125" style="26" bestFit="1" customWidth="1"/>
    <col min="12799" max="12800" width="8.42578125" style="26" customWidth="1"/>
    <col min="12801" max="12801" width="9.7109375" style="26" bestFit="1" customWidth="1"/>
    <col min="12802" max="12802" width="8.28515625" style="26" bestFit="1" customWidth="1"/>
    <col min="12803" max="12805" width="8.28515625" style="26" customWidth="1"/>
    <col min="12806" max="12811" width="0" style="26" hidden="1" customWidth="1"/>
    <col min="12812" max="12812" width="9.140625" style="26" customWidth="1"/>
    <col min="12813" max="12814" width="11.42578125" style="26"/>
    <col min="12815" max="12815" width="12.42578125" style="26" bestFit="1" customWidth="1"/>
    <col min="12816" max="13051" width="11.42578125" style="26"/>
    <col min="13052" max="13052" width="18.140625" style="26" customWidth="1"/>
    <col min="13053" max="13054" width="8.42578125" style="26" bestFit="1" customWidth="1"/>
    <col min="13055" max="13056" width="8.42578125" style="26" customWidth="1"/>
    <col min="13057" max="13057" width="9.7109375" style="26" bestFit="1" customWidth="1"/>
    <col min="13058" max="13058" width="8.28515625" style="26" bestFit="1" customWidth="1"/>
    <col min="13059" max="13061" width="8.28515625" style="26" customWidth="1"/>
    <col min="13062" max="13067" width="0" style="26" hidden="1" customWidth="1"/>
    <col min="13068" max="13068" width="9.140625" style="26" customWidth="1"/>
    <col min="13069" max="13070" width="11.42578125" style="26"/>
    <col min="13071" max="13071" width="12.42578125" style="26" bestFit="1" customWidth="1"/>
    <col min="13072" max="13307" width="11.42578125" style="26"/>
    <col min="13308" max="13308" width="18.140625" style="26" customWidth="1"/>
    <col min="13309" max="13310" width="8.42578125" style="26" bestFit="1" customWidth="1"/>
    <col min="13311" max="13312" width="8.42578125" style="26" customWidth="1"/>
    <col min="13313" max="13313" width="9.7109375" style="26" bestFit="1" customWidth="1"/>
    <col min="13314" max="13314" width="8.28515625" style="26" bestFit="1" customWidth="1"/>
    <col min="13315" max="13317" width="8.28515625" style="26" customWidth="1"/>
    <col min="13318" max="13323" width="0" style="26" hidden="1" customWidth="1"/>
    <col min="13324" max="13324" width="9.140625" style="26" customWidth="1"/>
    <col min="13325" max="13326" width="11.42578125" style="26"/>
    <col min="13327" max="13327" width="12.42578125" style="26" bestFit="1" customWidth="1"/>
    <col min="13328" max="13563" width="11.42578125" style="26"/>
    <col min="13564" max="13564" width="18.140625" style="26" customWidth="1"/>
    <col min="13565" max="13566" width="8.42578125" style="26" bestFit="1" customWidth="1"/>
    <col min="13567" max="13568" width="8.42578125" style="26" customWidth="1"/>
    <col min="13569" max="13569" width="9.7109375" style="26" bestFit="1" customWidth="1"/>
    <col min="13570" max="13570" width="8.28515625" style="26" bestFit="1" customWidth="1"/>
    <col min="13571" max="13573" width="8.28515625" style="26" customWidth="1"/>
    <col min="13574" max="13579" width="0" style="26" hidden="1" customWidth="1"/>
    <col min="13580" max="13580" width="9.140625" style="26" customWidth="1"/>
    <col min="13581" max="13582" width="11.42578125" style="26"/>
    <col min="13583" max="13583" width="12.42578125" style="26" bestFit="1" customWidth="1"/>
    <col min="13584" max="13819" width="11.42578125" style="26"/>
    <col min="13820" max="13820" width="18.140625" style="26" customWidth="1"/>
    <col min="13821" max="13822" width="8.42578125" style="26" bestFit="1" customWidth="1"/>
    <col min="13823" max="13824" width="8.42578125" style="26" customWidth="1"/>
    <col min="13825" max="13825" width="9.7109375" style="26" bestFit="1" customWidth="1"/>
    <col min="13826" max="13826" width="8.28515625" style="26" bestFit="1" customWidth="1"/>
    <col min="13827" max="13829" width="8.28515625" style="26" customWidth="1"/>
    <col min="13830" max="13835" width="0" style="26" hidden="1" customWidth="1"/>
    <col min="13836" max="13836" width="9.140625" style="26" customWidth="1"/>
    <col min="13837" max="13838" width="11.42578125" style="26"/>
    <col min="13839" max="13839" width="12.42578125" style="26" bestFit="1" customWidth="1"/>
    <col min="13840" max="14075" width="11.42578125" style="26"/>
    <col min="14076" max="14076" width="18.140625" style="26" customWidth="1"/>
    <col min="14077" max="14078" width="8.42578125" style="26" bestFit="1" customWidth="1"/>
    <col min="14079" max="14080" width="8.42578125" style="26" customWidth="1"/>
    <col min="14081" max="14081" width="9.7109375" style="26" bestFit="1" customWidth="1"/>
    <col min="14082" max="14082" width="8.28515625" style="26" bestFit="1" customWidth="1"/>
    <col min="14083" max="14085" width="8.28515625" style="26" customWidth="1"/>
    <col min="14086" max="14091" width="0" style="26" hidden="1" customWidth="1"/>
    <col min="14092" max="14092" width="9.140625" style="26" customWidth="1"/>
    <col min="14093" max="14094" width="11.42578125" style="26"/>
    <col min="14095" max="14095" width="12.42578125" style="26" bestFit="1" customWidth="1"/>
    <col min="14096" max="14331" width="11.42578125" style="26"/>
    <col min="14332" max="14332" width="18.140625" style="26" customWidth="1"/>
    <col min="14333" max="14334" width="8.42578125" style="26" bestFit="1" customWidth="1"/>
    <col min="14335" max="14336" width="8.42578125" style="26" customWidth="1"/>
    <col min="14337" max="14337" width="9.7109375" style="26" bestFit="1" customWidth="1"/>
    <col min="14338" max="14338" width="8.28515625" style="26" bestFit="1" customWidth="1"/>
    <col min="14339" max="14341" width="8.28515625" style="26" customWidth="1"/>
    <col min="14342" max="14347" width="0" style="26" hidden="1" customWidth="1"/>
    <col min="14348" max="14348" width="9.140625" style="26" customWidth="1"/>
    <col min="14349" max="14350" width="11.42578125" style="26"/>
    <col min="14351" max="14351" width="12.42578125" style="26" bestFit="1" customWidth="1"/>
    <col min="14352" max="14587" width="11.42578125" style="26"/>
    <col min="14588" max="14588" width="18.140625" style="26" customWidth="1"/>
    <col min="14589" max="14590" width="8.42578125" style="26" bestFit="1" customWidth="1"/>
    <col min="14591" max="14592" width="8.42578125" style="26" customWidth="1"/>
    <col min="14593" max="14593" width="9.7109375" style="26" bestFit="1" customWidth="1"/>
    <col min="14594" max="14594" width="8.28515625" style="26" bestFit="1" customWidth="1"/>
    <col min="14595" max="14597" width="8.28515625" style="26" customWidth="1"/>
    <col min="14598" max="14603" width="0" style="26" hidden="1" customWidth="1"/>
    <col min="14604" max="14604" width="9.140625" style="26" customWidth="1"/>
    <col min="14605" max="14606" width="11.42578125" style="26"/>
    <col min="14607" max="14607" width="12.42578125" style="26" bestFit="1" customWidth="1"/>
    <col min="14608" max="14843" width="11.42578125" style="26"/>
    <col min="14844" max="14844" width="18.140625" style="26" customWidth="1"/>
    <col min="14845" max="14846" width="8.42578125" style="26" bestFit="1" customWidth="1"/>
    <col min="14847" max="14848" width="8.42578125" style="26" customWidth="1"/>
    <col min="14849" max="14849" width="9.7109375" style="26" bestFit="1" customWidth="1"/>
    <col min="14850" max="14850" width="8.28515625" style="26" bestFit="1" customWidth="1"/>
    <col min="14851" max="14853" width="8.28515625" style="26" customWidth="1"/>
    <col min="14854" max="14859" width="0" style="26" hidden="1" customWidth="1"/>
    <col min="14860" max="14860" width="9.140625" style="26" customWidth="1"/>
    <col min="14861" max="14862" width="11.42578125" style="26"/>
    <col min="14863" max="14863" width="12.42578125" style="26" bestFit="1" customWidth="1"/>
    <col min="14864" max="15099" width="11.42578125" style="26"/>
    <col min="15100" max="15100" width="18.140625" style="26" customWidth="1"/>
    <col min="15101" max="15102" width="8.42578125" style="26" bestFit="1" customWidth="1"/>
    <col min="15103" max="15104" width="8.42578125" style="26" customWidth="1"/>
    <col min="15105" max="15105" width="9.7109375" style="26" bestFit="1" customWidth="1"/>
    <col min="15106" max="15106" width="8.28515625" style="26" bestFit="1" customWidth="1"/>
    <col min="15107" max="15109" width="8.28515625" style="26" customWidth="1"/>
    <col min="15110" max="15115" width="0" style="26" hidden="1" customWidth="1"/>
    <col min="15116" max="15116" width="9.140625" style="26" customWidth="1"/>
    <col min="15117" max="15118" width="11.42578125" style="26"/>
    <col min="15119" max="15119" width="12.42578125" style="26" bestFit="1" customWidth="1"/>
    <col min="15120" max="15355" width="11.42578125" style="26"/>
    <col min="15356" max="15356" width="18.140625" style="26" customWidth="1"/>
    <col min="15357" max="15358" width="8.42578125" style="26" bestFit="1" customWidth="1"/>
    <col min="15359" max="15360" width="8.42578125" style="26" customWidth="1"/>
    <col min="15361" max="15361" width="9.7109375" style="26" bestFit="1" customWidth="1"/>
    <col min="15362" max="15362" width="8.28515625" style="26" bestFit="1" customWidth="1"/>
    <col min="15363" max="15365" width="8.28515625" style="26" customWidth="1"/>
    <col min="15366" max="15371" width="0" style="26" hidden="1" customWidth="1"/>
    <col min="15372" max="15372" width="9.140625" style="26" customWidth="1"/>
    <col min="15373" max="15374" width="11.42578125" style="26"/>
    <col min="15375" max="15375" width="12.42578125" style="26" bestFit="1" customWidth="1"/>
    <col min="15376" max="15611" width="11.42578125" style="26"/>
    <col min="15612" max="15612" width="18.140625" style="26" customWidth="1"/>
    <col min="15613" max="15614" width="8.42578125" style="26" bestFit="1" customWidth="1"/>
    <col min="15615" max="15616" width="8.42578125" style="26" customWidth="1"/>
    <col min="15617" max="15617" width="9.7109375" style="26" bestFit="1" customWidth="1"/>
    <col min="15618" max="15618" width="8.28515625" style="26" bestFit="1" customWidth="1"/>
    <col min="15619" max="15621" width="8.28515625" style="26" customWidth="1"/>
    <col min="15622" max="15627" width="0" style="26" hidden="1" customWidth="1"/>
    <col min="15628" max="15628" width="9.140625" style="26" customWidth="1"/>
    <col min="15629" max="15630" width="11.42578125" style="26"/>
    <col min="15631" max="15631" width="12.42578125" style="26" bestFit="1" customWidth="1"/>
    <col min="15632" max="15867" width="11.42578125" style="26"/>
    <col min="15868" max="15868" width="18.140625" style="26" customWidth="1"/>
    <col min="15869" max="15870" width="8.42578125" style="26" bestFit="1" customWidth="1"/>
    <col min="15871" max="15872" width="8.42578125" style="26" customWidth="1"/>
    <col min="15873" max="15873" width="9.7109375" style="26" bestFit="1" customWidth="1"/>
    <col min="15874" max="15874" width="8.28515625" style="26" bestFit="1" customWidth="1"/>
    <col min="15875" max="15877" width="8.28515625" style="26" customWidth="1"/>
    <col min="15878" max="15883" width="0" style="26" hidden="1" customWidth="1"/>
    <col min="15884" max="15884" width="9.140625" style="26" customWidth="1"/>
    <col min="15885" max="15886" width="11.42578125" style="26"/>
    <col min="15887" max="15887" width="12.42578125" style="26" bestFit="1" customWidth="1"/>
    <col min="15888" max="16123" width="11.42578125" style="26"/>
    <col min="16124" max="16124" width="18.140625" style="26" customWidth="1"/>
    <col min="16125" max="16126" width="8.42578125" style="26" bestFit="1" customWidth="1"/>
    <col min="16127" max="16128" width="8.42578125" style="26" customWidth="1"/>
    <col min="16129" max="16129" width="9.7109375" style="26" bestFit="1" customWidth="1"/>
    <col min="16130" max="16130" width="8.28515625" style="26" bestFit="1" customWidth="1"/>
    <col min="16131" max="16133" width="8.28515625" style="26" customWidth="1"/>
    <col min="16134" max="16139" width="0" style="26" hidden="1" customWidth="1"/>
    <col min="16140" max="16140" width="9.140625" style="26" customWidth="1"/>
    <col min="16141" max="16142" width="11.42578125" style="26"/>
    <col min="16143" max="16143" width="12.42578125" style="26" bestFit="1" customWidth="1"/>
    <col min="16144" max="16384" width="11.42578125" style="26"/>
  </cols>
  <sheetData>
    <row r="1" spans="1:17" s="27" customFormat="1" x14ac:dyDescent="0.2"/>
    <row r="2" spans="1:17" s="27" customFormat="1" x14ac:dyDescent="0.2">
      <c r="A2" s="47" t="s">
        <v>99</v>
      </c>
    </row>
    <row r="3" spans="1:17" s="27" customFormat="1" ht="15" x14ac:dyDescent="0.25">
      <c r="A3" s="47" t="s">
        <v>100</v>
      </c>
      <c r="J3" s="101"/>
    </row>
    <row r="4" spans="1:17" s="27" customFormat="1" x14ac:dyDescent="0.2"/>
    <row r="5" spans="1:17" s="27" customFormat="1" ht="12.75" x14ac:dyDescent="0.2">
      <c r="B5" s="368" t="s">
        <v>80</v>
      </c>
      <c r="C5" s="368"/>
      <c r="D5" s="368"/>
      <c r="E5" s="368"/>
      <c r="F5" s="368"/>
      <c r="G5" s="368"/>
      <c r="H5" s="368"/>
      <c r="I5" s="368"/>
      <c r="J5" s="368"/>
      <c r="K5" s="368"/>
      <c r="M5" s="128" t="s">
        <v>570</v>
      </c>
      <c r="O5" s="102"/>
    </row>
    <row r="6" spans="1:17" s="27" customFormat="1" ht="12.75" x14ac:dyDescent="0.2">
      <c r="B6" s="397" t="str">
        <f>'Solicitudes Regiones'!$B$6:$R$6</f>
        <v>Julio de 2008 a febrero de 2022</v>
      </c>
      <c r="C6" s="397"/>
      <c r="D6" s="397"/>
      <c r="E6" s="397"/>
      <c r="F6" s="397"/>
      <c r="G6" s="397"/>
      <c r="H6" s="397"/>
      <c r="I6" s="397"/>
      <c r="J6" s="397"/>
      <c r="K6" s="397"/>
      <c r="L6" s="56"/>
    </row>
    <row r="7" spans="1:17" s="30" customFormat="1" x14ac:dyDescent="0.2">
      <c r="B7" s="28"/>
      <c r="C7" s="29"/>
      <c r="D7" s="29"/>
      <c r="E7" s="29"/>
      <c r="F7" s="29"/>
      <c r="G7" s="29"/>
      <c r="H7" s="29"/>
      <c r="I7" s="29"/>
      <c r="J7" s="29"/>
      <c r="K7" s="29"/>
      <c r="L7" s="29"/>
    </row>
    <row r="8" spans="1:17" ht="15" customHeight="1" x14ac:dyDescent="0.2">
      <c r="B8" s="395" t="s">
        <v>53</v>
      </c>
      <c r="C8" s="395"/>
      <c r="D8" s="395"/>
      <c r="E8" s="395"/>
      <c r="F8" s="395"/>
      <c r="G8" s="395"/>
      <c r="H8" s="395"/>
      <c r="I8" s="395"/>
      <c r="J8" s="395"/>
      <c r="K8" s="395"/>
      <c r="L8" s="395"/>
      <c r="M8" s="395"/>
    </row>
    <row r="9" spans="1:17" ht="20.25" customHeight="1" x14ac:dyDescent="0.2">
      <c r="B9" s="395" t="s">
        <v>54</v>
      </c>
      <c r="C9" s="393" t="s">
        <v>2</v>
      </c>
      <c r="D9" s="396"/>
      <c r="E9" s="396"/>
      <c r="F9" s="396"/>
      <c r="G9" s="396"/>
      <c r="H9" s="396"/>
      <c r="I9" s="396"/>
      <c r="J9" s="396"/>
      <c r="K9" s="394"/>
      <c r="L9" s="393"/>
      <c r="M9" s="394"/>
    </row>
    <row r="10" spans="1:17" ht="24" x14ac:dyDescent="0.2">
      <c r="B10" s="395"/>
      <c r="C10" s="23" t="s">
        <v>55</v>
      </c>
      <c r="D10" s="23" t="s">
        <v>56</v>
      </c>
      <c r="E10" s="23" t="s">
        <v>57</v>
      </c>
      <c r="F10" s="23" t="s">
        <v>58</v>
      </c>
      <c r="G10" s="23" t="s">
        <v>6</v>
      </c>
      <c r="H10" s="23" t="s">
        <v>59</v>
      </c>
      <c r="I10" s="23" t="s">
        <v>60</v>
      </c>
      <c r="J10" s="23" t="s">
        <v>61</v>
      </c>
      <c r="K10" s="260" t="s">
        <v>29</v>
      </c>
      <c r="L10" s="260" t="s">
        <v>591</v>
      </c>
      <c r="M10" s="260" t="s">
        <v>594</v>
      </c>
    </row>
    <row r="11" spans="1:17" x14ac:dyDescent="0.2">
      <c r="B11" s="18" t="s">
        <v>147</v>
      </c>
      <c r="C11" s="18">
        <v>5657</v>
      </c>
      <c r="D11" s="18">
        <v>2857</v>
      </c>
      <c r="E11" s="18">
        <f>C11+D11</f>
        <v>8514</v>
      </c>
      <c r="F11" s="19">
        <f>E11/$E$26</f>
        <v>0.23701352931351261</v>
      </c>
      <c r="G11" s="18">
        <v>21677</v>
      </c>
      <c r="H11" s="18">
        <v>1270</v>
      </c>
      <c r="I11" s="18">
        <f>G11+H11</f>
        <v>22947</v>
      </c>
      <c r="J11" s="19">
        <f>I11/$I$26</f>
        <v>0.26754421760776037</v>
      </c>
      <c r="K11" s="18">
        <f t="shared" ref="K11:K25" si="0">E11+I11</f>
        <v>31461</v>
      </c>
      <c r="L11" s="18">
        <v>27</v>
      </c>
      <c r="M11" s="18">
        <f>L11+K11</f>
        <v>31488</v>
      </c>
      <c r="Q11" s="31"/>
    </row>
    <row r="12" spans="1:17" x14ac:dyDescent="0.2">
      <c r="B12" s="18" t="s">
        <v>36</v>
      </c>
      <c r="C12" s="18">
        <v>6495</v>
      </c>
      <c r="D12" s="18">
        <v>3205</v>
      </c>
      <c r="E12" s="18">
        <f t="shared" ref="E12:E25" si="1">C12+D12</f>
        <v>9700</v>
      </c>
      <c r="F12" s="19">
        <f t="shared" ref="F12:F25" si="2">E12/$E$26</f>
        <v>0.2700295083792662</v>
      </c>
      <c r="G12" s="18">
        <v>23625</v>
      </c>
      <c r="H12" s="18">
        <v>1316</v>
      </c>
      <c r="I12" s="18">
        <f t="shared" ref="I12:I25" si="3">G12+H12</f>
        <v>24941</v>
      </c>
      <c r="J12" s="19">
        <f t="shared" ref="J12:J25" si="4">I12/$I$26</f>
        <v>0.29079271065303314</v>
      </c>
      <c r="K12" s="18">
        <f t="shared" si="0"/>
        <v>34641</v>
      </c>
      <c r="L12" s="18">
        <v>17</v>
      </c>
      <c r="M12" s="18">
        <f t="shared" ref="M12:M26" si="5">L12+K12</f>
        <v>34658</v>
      </c>
      <c r="Q12" s="31"/>
    </row>
    <row r="13" spans="1:17" x14ac:dyDescent="0.2">
      <c r="B13" s="18" t="s">
        <v>148</v>
      </c>
      <c r="C13" s="18">
        <v>402</v>
      </c>
      <c r="D13" s="18">
        <v>255</v>
      </c>
      <c r="E13" s="18">
        <f t="shared" si="1"/>
        <v>657</v>
      </c>
      <c r="F13" s="19">
        <f t="shared" si="2"/>
        <v>1.8289627526306997E-2</v>
      </c>
      <c r="G13" s="18">
        <v>1465</v>
      </c>
      <c r="H13" s="18">
        <v>68</v>
      </c>
      <c r="I13" s="18">
        <f t="shared" si="3"/>
        <v>1533</v>
      </c>
      <c r="J13" s="19">
        <f t="shared" si="4"/>
        <v>1.7873590691275403E-2</v>
      </c>
      <c r="K13" s="18">
        <f t="shared" si="0"/>
        <v>2190</v>
      </c>
      <c r="L13" s="18">
        <v>0</v>
      </c>
      <c r="M13" s="18">
        <f t="shared" si="5"/>
        <v>2190</v>
      </c>
      <c r="Q13" s="31"/>
    </row>
    <row r="14" spans="1:17" x14ac:dyDescent="0.2">
      <c r="B14" s="18" t="s">
        <v>149</v>
      </c>
      <c r="C14" s="18">
        <v>178</v>
      </c>
      <c r="D14" s="18">
        <v>77</v>
      </c>
      <c r="E14" s="18">
        <f t="shared" si="1"/>
        <v>255</v>
      </c>
      <c r="F14" s="19">
        <f t="shared" si="2"/>
        <v>7.0987138800734928E-3</v>
      </c>
      <c r="G14" s="18">
        <v>437</v>
      </c>
      <c r="H14" s="18">
        <v>29</v>
      </c>
      <c r="I14" s="18">
        <f t="shared" si="3"/>
        <v>466</v>
      </c>
      <c r="J14" s="19">
        <f t="shared" si="4"/>
        <v>5.4331984749734757E-3</v>
      </c>
      <c r="K14" s="18">
        <f t="shared" si="0"/>
        <v>721</v>
      </c>
      <c r="L14" s="18">
        <v>0</v>
      </c>
      <c r="M14" s="18">
        <f t="shared" si="5"/>
        <v>721</v>
      </c>
      <c r="Q14" s="31"/>
    </row>
    <row r="15" spans="1:17" x14ac:dyDescent="0.2">
      <c r="B15" s="18" t="s">
        <v>150</v>
      </c>
      <c r="C15" s="18">
        <v>134</v>
      </c>
      <c r="D15" s="18">
        <v>59</v>
      </c>
      <c r="E15" s="18">
        <f t="shared" si="1"/>
        <v>193</v>
      </c>
      <c r="F15" s="19">
        <f t="shared" si="2"/>
        <v>5.372752073937977E-3</v>
      </c>
      <c r="G15" s="18">
        <v>600</v>
      </c>
      <c r="H15" s="18">
        <v>23</v>
      </c>
      <c r="I15" s="18">
        <f t="shared" si="3"/>
        <v>623</v>
      </c>
      <c r="J15" s="19">
        <f t="shared" si="4"/>
        <v>7.2636966736233368E-3</v>
      </c>
      <c r="K15" s="18">
        <f t="shared" si="0"/>
        <v>816</v>
      </c>
      <c r="L15" s="18">
        <v>0</v>
      </c>
      <c r="M15" s="18">
        <f t="shared" si="5"/>
        <v>816</v>
      </c>
      <c r="Q15" s="31"/>
    </row>
    <row r="16" spans="1:17" x14ac:dyDescent="0.2">
      <c r="B16" s="18" t="s">
        <v>151</v>
      </c>
      <c r="C16" s="18">
        <v>685</v>
      </c>
      <c r="D16" s="18">
        <v>412</v>
      </c>
      <c r="E16" s="18">
        <f t="shared" si="1"/>
        <v>1097</v>
      </c>
      <c r="F16" s="19">
        <f t="shared" si="2"/>
        <v>3.053838873113969E-2</v>
      </c>
      <c r="G16" s="18">
        <v>3261</v>
      </c>
      <c r="H16" s="18">
        <v>196</v>
      </c>
      <c r="I16" s="18">
        <f t="shared" si="3"/>
        <v>3457</v>
      </c>
      <c r="J16" s="19">
        <f t="shared" si="4"/>
        <v>4.0305938042882627E-2</v>
      </c>
      <c r="K16" s="18">
        <f t="shared" si="0"/>
        <v>4554</v>
      </c>
      <c r="L16" s="18">
        <v>1</v>
      </c>
      <c r="M16" s="18">
        <f t="shared" si="5"/>
        <v>4555</v>
      </c>
      <c r="Q16" s="31"/>
    </row>
    <row r="17" spans="2:17" x14ac:dyDescent="0.2">
      <c r="B17" s="18" t="s">
        <v>152</v>
      </c>
      <c r="C17" s="18">
        <v>1353</v>
      </c>
      <c r="D17" s="18">
        <v>592</v>
      </c>
      <c r="E17" s="18">
        <f t="shared" si="1"/>
        <v>1945</v>
      </c>
      <c r="F17" s="19">
        <f t="shared" si="2"/>
        <v>5.4145092144089975E-2</v>
      </c>
      <c r="G17" s="18">
        <v>4242</v>
      </c>
      <c r="H17" s="18">
        <v>233</v>
      </c>
      <c r="I17" s="18">
        <f t="shared" si="3"/>
        <v>4475</v>
      </c>
      <c r="J17" s="19">
        <f t="shared" si="4"/>
        <v>5.2175028273618675E-2</v>
      </c>
      <c r="K17" s="18">
        <f t="shared" si="0"/>
        <v>6420</v>
      </c>
      <c r="L17" s="18">
        <v>3</v>
      </c>
      <c r="M17" s="18">
        <f t="shared" si="5"/>
        <v>6423</v>
      </c>
      <c r="Q17" s="31"/>
    </row>
    <row r="18" spans="2:17" x14ac:dyDescent="0.2">
      <c r="B18" s="18" t="s">
        <v>153</v>
      </c>
      <c r="C18" s="18">
        <v>512</v>
      </c>
      <c r="D18" s="18">
        <v>235</v>
      </c>
      <c r="E18" s="18">
        <f t="shared" si="1"/>
        <v>747</v>
      </c>
      <c r="F18" s="19">
        <f t="shared" si="2"/>
        <v>2.079505595456823E-2</v>
      </c>
      <c r="G18" s="18">
        <v>990</v>
      </c>
      <c r="H18" s="18">
        <v>65</v>
      </c>
      <c r="I18" s="18">
        <f t="shared" si="3"/>
        <v>1055</v>
      </c>
      <c r="J18" s="19">
        <f t="shared" si="4"/>
        <v>1.2300481525959263E-2</v>
      </c>
      <c r="K18" s="18">
        <f t="shared" si="0"/>
        <v>1802</v>
      </c>
      <c r="L18" s="18">
        <v>0</v>
      </c>
      <c r="M18" s="18">
        <f t="shared" si="5"/>
        <v>1802</v>
      </c>
      <c r="Q18" s="31"/>
    </row>
    <row r="19" spans="2:17" x14ac:dyDescent="0.2">
      <c r="B19" s="18" t="s">
        <v>154</v>
      </c>
      <c r="C19" s="18">
        <v>786</v>
      </c>
      <c r="D19" s="18">
        <v>369</v>
      </c>
      <c r="E19" s="18">
        <f t="shared" si="1"/>
        <v>1155</v>
      </c>
      <c r="F19" s="19">
        <f t="shared" si="2"/>
        <v>3.2152998162685818E-2</v>
      </c>
      <c r="G19" s="18">
        <v>2423</v>
      </c>
      <c r="H19" s="18">
        <v>139</v>
      </c>
      <c r="I19" s="18">
        <f t="shared" si="3"/>
        <v>2562</v>
      </c>
      <c r="J19" s="19">
        <f t="shared" si="4"/>
        <v>2.9870932388158893E-2</v>
      </c>
      <c r="K19" s="18">
        <f t="shared" si="0"/>
        <v>3717</v>
      </c>
      <c r="L19" s="18">
        <v>2</v>
      </c>
      <c r="M19" s="18">
        <f t="shared" si="5"/>
        <v>3719</v>
      </c>
      <c r="Q19" s="31"/>
    </row>
    <row r="20" spans="2:17" x14ac:dyDescent="0.2">
      <c r="B20" s="18" t="s">
        <v>155</v>
      </c>
      <c r="C20" s="18">
        <v>1180</v>
      </c>
      <c r="D20" s="18">
        <v>521</v>
      </c>
      <c r="E20" s="18">
        <f t="shared" si="1"/>
        <v>1701</v>
      </c>
      <c r="F20" s="19">
        <f t="shared" si="2"/>
        <v>4.7352597294137294E-2</v>
      </c>
      <c r="G20" s="18">
        <v>3370</v>
      </c>
      <c r="H20" s="18">
        <v>155</v>
      </c>
      <c r="I20" s="18">
        <f t="shared" si="3"/>
        <v>3525</v>
      </c>
      <c r="J20" s="19">
        <f t="shared" si="4"/>
        <v>4.1098765288157729E-2</v>
      </c>
      <c r="K20" s="18">
        <f t="shared" si="0"/>
        <v>5226</v>
      </c>
      <c r="L20" s="18">
        <v>5</v>
      </c>
      <c r="M20" s="18">
        <f t="shared" si="5"/>
        <v>5231</v>
      </c>
      <c r="Q20" s="31"/>
    </row>
    <row r="21" spans="2:17" x14ac:dyDescent="0.2">
      <c r="B21" s="18" t="s">
        <v>156</v>
      </c>
      <c r="C21" s="18">
        <v>4203</v>
      </c>
      <c r="D21" s="18">
        <v>1866</v>
      </c>
      <c r="E21" s="18">
        <f t="shared" si="1"/>
        <v>6069</v>
      </c>
      <c r="F21" s="19">
        <f t="shared" si="2"/>
        <v>0.16894939034574913</v>
      </c>
      <c r="G21" s="18">
        <v>12125</v>
      </c>
      <c r="H21" s="18">
        <v>736</v>
      </c>
      <c r="I21" s="18">
        <f t="shared" si="3"/>
        <v>12861</v>
      </c>
      <c r="J21" s="19">
        <f t="shared" si="4"/>
        <v>0.14994928237475078</v>
      </c>
      <c r="K21" s="18">
        <f t="shared" si="0"/>
        <v>18930</v>
      </c>
      <c r="L21" s="18">
        <v>7</v>
      </c>
      <c r="M21" s="18">
        <f t="shared" si="5"/>
        <v>18937</v>
      </c>
      <c r="Q21" s="31"/>
    </row>
    <row r="22" spans="2:17" x14ac:dyDescent="0.2">
      <c r="B22" s="18" t="s">
        <v>157</v>
      </c>
      <c r="C22" s="18">
        <v>627</v>
      </c>
      <c r="D22" s="18">
        <v>333</v>
      </c>
      <c r="E22" s="18">
        <f t="shared" si="1"/>
        <v>960</v>
      </c>
      <c r="F22" s="19">
        <f t="shared" si="2"/>
        <v>2.6724569901453148E-2</v>
      </c>
      <c r="G22" s="18">
        <v>2069</v>
      </c>
      <c r="H22" s="18">
        <v>93</v>
      </c>
      <c r="I22" s="18">
        <f t="shared" si="3"/>
        <v>2162</v>
      </c>
      <c r="J22" s="19">
        <f t="shared" si="4"/>
        <v>2.5207242710070073E-2</v>
      </c>
      <c r="K22" s="18">
        <f t="shared" si="0"/>
        <v>3122</v>
      </c>
      <c r="L22" s="18">
        <v>3</v>
      </c>
      <c r="M22" s="18">
        <f t="shared" si="5"/>
        <v>3125</v>
      </c>
      <c r="Q22" s="31"/>
    </row>
    <row r="23" spans="2:17" x14ac:dyDescent="0.2">
      <c r="B23" s="18" t="s">
        <v>158</v>
      </c>
      <c r="C23" s="18">
        <v>1121</v>
      </c>
      <c r="D23" s="18">
        <v>595</v>
      </c>
      <c r="E23" s="18">
        <f t="shared" si="1"/>
        <v>1716</v>
      </c>
      <c r="F23" s="19">
        <f t="shared" si="2"/>
        <v>4.7770168698847502E-2</v>
      </c>
      <c r="G23" s="18">
        <v>3126</v>
      </c>
      <c r="H23" s="18">
        <v>235</v>
      </c>
      <c r="I23" s="18">
        <f t="shared" si="3"/>
        <v>3361</v>
      </c>
      <c r="J23" s="19">
        <f t="shared" si="4"/>
        <v>3.9186652520141307E-2</v>
      </c>
      <c r="K23" s="18">
        <f t="shared" si="0"/>
        <v>5077</v>
      </c>
      <c r="L23" s="18">
        <v>3</v>
      </c>
      <c r="M23" s="18">
        <f t="shared" si="5"/>
        <v>5080</v>
      </c>
      <c r="Q23" s="31"/>
    </row>
    <row r="24" spans="2:17" x14ac:dyDescent="0.2">
      <c r="B24" s="18" t="s">
        <v>159</v>
      </c>
      <c r="C24" s="18">
        <v>454</v>
      </c>
      <c r="D24" s="18">
        <v>417</v>
      </c>
      <c r="E24" s="18">
        <f t="shared" si="1"/>
        <v>871</v>
      </c>
      <c r="F24" s="19">
        <f t="shared" si="2"/>
        <v>2.4246979566839261E-2</v>
      </c>
      <c r="G24" s="18">
        <v>1185</v>
      </c>
      <c r="H24" s="18">
        <v>96</v>
      </c>
      <c r="I24" s="18">
        <f t="shared" si="3"/>
        <v>1281</v>
      </c>
      <c r="J24" s="19">
        <f t="shared" si="4"/>
        <v>1.4935466194079447E-2</v>
      </c>
      <c r="K24" s="18">
        <f t="shared" si="0"/>
        <v>2152</v>
      </c>
      <c r="L24" s="18">
        <v>0</v>
      </c>
      <c r="M24" s="18">
        <f t="shared" si="5"/>
        <v>2152</v>
      </c>
      <c r="Q24" s="31"/>
    </row>
    <row r="25" spans="2:17" x14ac:dyDescent="0.2">
      <c r="B25" s="18" t="s">
        <v>160</v>
      </c>
      <c r="C25" s="18">
        <v>262</v>
      </c>
      <c r="D25" s="18">
        <v>80</v>
      </c>
      <c r="E25" s="18">
        <f t="shared" si="1"/>
        <v>342</v>
      </c>
      <c r="F25" s="19">
        <f t="shared" si="2"/>
        <v>9.5206280273926833E-3</v>
      </c>
      <c r="G25" s="18">
        <v>497</v>
      </c>
      <c r="H25" s="18">
        <v>23</v>
      </c>
      <c r="I25" s="18">
        <f t="shared" si="3"/>
        <v>520</v>
      </c>
      <c r="J25" s="19">
        <f t="shared" si="4"/>
        <v>6.0627965815154656E-3</v>
      </c>
      <c r="K25" s="18">
        <f t="shared" si="0"/>
        <v>862</v>
      </c>
      <c r="L25" s="18">
        <v>0</v>
      </c>
      <c r="M25" s="18">
        <f t="shared" si="5"/>
        <v>862</v>
      </c>
      <c r="Q25" s="31"/>
    </row>
    <row r="26" spans="2:17" x14ac:dyDescent="0.2">
      <c r="B26" s="20" t="s">
        <v>47</v>
      </c>
      <c r="C26" s="18">
        <f>SUM(C11:C25)</f>
        <v>24049</v>
      </c>
      <c r="D26" s="18">
        <f t="shared" ref="D26:H26" si="6">SUM(D11:D25)</f>
        <v>11873</v>
      </c>
      <c r="E26" s="20">
        <f t="shared" ref="E26" si="7">C26+D26</f>
        <v>35922</v>
      </c>
      <c r="F26" s="22">
        <f t="shared" ref="F26" si="8">E26/$E$26</f>
        <v>1</v>
      </c>
      <c r="G26" s="18">
        <f>SUM(G11:G25)</f>
        <v>81092</v>
      </c>
      <c r="H26" s="18">
        <f t="shared" si="6"/>
        <v>4677</v>
      </c>
      <c r="I26" s="20">
        <f t="shared" ref="I26" si="9">G26+H26</f>
        <v>85769</v>
      </c>
      <c r="J26" s="22">
        <f t="shared" ref="J26" si="10">I26/$I$26</f>
        <v>1</v>
      </c>
      <c r="K26" s="20">
        <f t="shared" ref="K26" si="11">E26+I26</f>
        <v>121691</v>
      </c>
      <c r="L26" s="18">
        <f t="shared" ref="L26" si="12">SUM(L11:L25)</f>
        <v>68</v>
      </c>
      <c r="M26" s="20">
        <f t="shared" si="5"/>
        <v>121759</v>
      </c>
      <c r="Q26" s="31"/>
    </row>
    <row r="27" spans="2:17" ht="25.5" customHeight="1" x14ac:dyDescent="0.2">
      <c r="B27" s="32" t="s">
        <v>62</v>
      </c>
      <c r="C27" s="33">
        <f>+C26/M26</f>
        <v>0.19751312018002776</v>
      </c>
      <c r="D27" s="33">
        <f>+D26/M26</f>
        <v>9.7512298885503335E-2</v>
      </c>
      <c r="E27" s="34">
        <f>+E26/M26</f>
        <v>0.29502541906553109</v>
      </c>
      <c r="F27" s="34"/>
      <c r="G27" s="33">
        <f>+G26/M26</f>
        <v>0.66600415575029359</v>
      </c>
      <c r="H27" s="33">
        <f>+H26/M26</f>
        <v>3.8411944907563299E-2</v>
      </c>
      <c r="I27" s="34">
        <f>+I26/M26</f>
        <v>0.70441610065785687</v>
      </c>
      <c r="J27" s="34"/>
      <c r="K27" s="34">
        <f>+K26/M26</f>
        <v>0.99944151972338802</v>
      </c>
      <c r="L27" s="34">
        <f>+L26/M26</f>
        <v>5.5848027661199587E-4</v>
      </c>
      <c r="M27" s="34">
        <f>K27+L27</f>
        <v>1</v>
      </c>
    </row>
    <row r="28" spans="2:17" x14ac:dyDescent="0.2">
      <c r="B28" s="38"/>
      <c r="C28" s="38"/>
      <c r="D28" s="38"/>
      <c r="E28" s="38"/>
      <c r="F28" s="38"/>
      <c r="G28" s="38"/>
      <c r="H28" s="38"/>
      <c r="I28" s="38"/>
      <c r="J28" s="38"/>
      <c r="K28" s="38"/>
    </row>
    <row r="29" spans="2:17" ht="12.75" x14ac:dyDescent="0.2">
      <c r="B29" s="368" t="s">
        <v>81</v>
      </c>
      <c r="C29" s="368"/>
      <c r="D29" s="368"/>
      <c r="E29" s="368"/>
      <c r="F29" s="368"/>
      <c r="G29" s="368"/>
      <c r="H29" s="368"/>
      <c r="I29" s="368"/>
      <c r="J29" s="368"/>
      <c r="K29" s="368"/>
    </row>
    <row r="30" spans="2:17" ht="12.75" x14ac:dyDescent="0.2">
      <c r="B30" s="397" t="str">
        <f>'Solicitudes Regiones'!$B$6:$R$6</f>
        <v>Julio de 2008 a febrero de 2022</v>
      </c>
      <c r="C30" s="397"/>
      <c r="D30" s="397"/>
      <c r="E30" s="397"/>
      <c r="F30" s="397"/>
      <c r="G30" s="397"/>
      <c r="H30" s="397"/>
      <c r="I30" s="397"/>
      <c r="J30" s="397"/>
      <c r="K30" s="397"/>
    </row>
    <row r="31" spans="2:17" x14ac:dyDescent="0.2">
      <c r="B31" s="38"/>
      <c r="C31" s="38"/>
      <c r="D31" s="38"/>
      <c r="E31" s="38"/>
      <c r="F31" s="38"/>
      <c r="G31" s="38"/>
      <c r="H31" s="38"/>
      <c r="I31" s="38"/>
      <c r="J31" s="38"/>
      <c r="K31" s="38"/>
    </row>
    <row r="32" spans="2:17" ht="12.75" customHeight="1" x14ac:dyDescent="0.2">
      <c r="B32" s="395" t="s">
        <v>63</v>
      </c>
      <c r="C32" s="395"/>
      <c r="D32" s="395"/>
      <c r="E32" s="395"/>
      <c r="F32" s="395"/>
      <c r="G32" s="395"/>
      <c r="H32" s="395"/>
      <c r="I32" s="395"/>
      <c r="J32" s="395"/>
      <c r="K32" s="395"/>
      <c r="L32" s="395"/>
      <c r="M32" s="395"/>
    </row>
    <row r="33" spans="2:13" ht="20.25" customHeight="1" x14ac:dyDescent="0.2">
      <c r="B33" s="395" t="s">
        <v>54</v>
      </c>
      <c r="C33" s="393" t="s">
        <v>2</v>
      </c>
      <c r="D33" s="396"/>
      <c r="E33" s="396"/>
      <c r="F33" s="396"/>
      <c r="G33" s="396"/>
      <c r="H33" s="396"/>
      <c r="I33" s="396"/>
      <c r="J33" s="396"/>
      <c r="K33" s="394"/>
      <c r="L33" s="393"/>
      <c r="M33" s="394"/>
    </row>
    <row r="34" spans="2:13" ht="24" customHeight="1" x14ac:dyDescent="0.2">
      <c r="B34" s="395"/>
      <c r="C34" s="23" t="s">
        <v>55</v>
      </c>
      <c r="D34" s="23" t="s">
        <v>56</v>
      </c>
      <c r="E34" s="23" t="s">
        <v>57</v>
      </c>
      <c r="F34" s="23" t="s">
        <v>58</v>
      </c>
      <c r="G34" s="23" t="s">
        <v>6</v>
      </c>
      <c r="H34" s="23" t="s">
        <v>59</v>
      </c>
      <c r="I34" s="23" t="s">
        <v>60</v>
      </c>
      <c r="J34" s="23" t="s">
        <v>61</v>
      </c>
      <c r="K34" s="24" t="s">
        <v>29</v>
      </c>
      <c r="L34" s="260" t="s">
        <v>591</v>
      </c>
      <c r="M34" s="260" t="s">
        <v>594</v>
      </c>
    </row>
    <row r="35" spans="2:13" ht="15.75" customHeight="1" x14ac:dyDescent="0.2">
      <c r="B35" s="42" t="s">
        <v>147</v>
      </c>
      <c r="C35" s="42">
        <v>4750</v>
      </c>
      <c r="D35" s="42">
        <v>1932</v>
      </c>
      <c r="E35" s="42">
        <f>C35+D35</f>
        <v>6682</v>
      </c>
      <c r="F35" s="43">
        <f>E35/$E$50</f>
        <v>0.23628841189575303</v>
      </c>
      <c r="G35" s="42">
        <v>17422</v>
      </c>
      <c r="H35" s="42">
        <v>1100</v>
      </c>
      <c r="I35" s="42">
        <f>G35+H35</f>
        <v>18522</v>
      </c>
      <c r="J35" s="43">
        <f>I35/$I$50</f>
        <v>0.2540531643486133</v>
      </c>
      <c r="K35" s="42">
        <f t="shared" ref="K35:K49" si="13">E35+I35</f>
        <v>25204</v>
      </c>
      <c r="L35" s="42">
        <v>2</v>
      </c>
      <c r="M35" s="18">
        <f>L35+K35</f>
        <v>25206</v>
      </c>
    </row>
    <row r="36" spans="2:13" x14ac:dyDescent="0.2">
      <c r="B36" s="42" t="s">
        <v>36</v>
      </c>
      <c r="C36" s="42">
        <v>5543</v>
      </c>
      <c r="D36" s="42">
        <v>2018</v>
      </c>
      <c r="E36" s="42">
        <f t="shared" ref="E36:E49" si="14">C36+D36</f>
        <v>7561</v>
      </c>
      <c r="F36" s="43">
        <f t="shared" ref="F36:F49" si="15">E36/$E$50</f>
        <v>0.26737154779164751</v>
      </c>
      <c r="G36" s="42">
        <v>19756</v>
      </c>
      <c r="H36" s="42">
        <v>1173</v>
      </c>
      <c r="I36" s="42">
        <f t="shared" ref="I36:I49" si="16">G36+H36</f>
        <v>20929</v>
      </c>
      <c r="J36" s="43">
        <f t="shared" ref="J36:J49" si="17">I36/$I$50</f>
        <v>0.28706827970263077</v>
      </c>
      <c r="K36" s="42">
        <f t="shared" si="13"/>
        <v>28490</v>
      </c>
      <c r="L36" s="42">
        <v>2</v>
      </c>
      <c r="M36" s="18">
        <f t="shared" ref="M36:M50" si="18">L36+K36</f>
        <v>28492</v>
      </c>
    </row>
    <row r="37" spans="2:13" x14ac:dyDescent="0.2">
      <c r="B37" s="42" t="s">
        <v>148</v>
      </c>
      <c r="C37" s="42">
        <v>357</v>
      </c>
      <c r="D37" s="42">
        <v>120</v>
      </c>
      <c r="E37" s="42">
        <f t="shared" si="14"/>
        <v>477</v>
      </c>
      <c r="F37" s="43">
        <f t="shared" si="15"/>
        <v>1.6867640298454684E-2</v>
      </c>
      <c r="G37" s="42">
        <v>1323</v>
      </c>
      <c r="H37" s="42">
        <v>61</v>
      </c>
      <c r="I37" s="42">
        <f t="shared" si="16"/>
        <v>1384</v>
      </c>
      <c r="J37" s="43">
        <f t="shared" si="17"/>
        <v>1.8983348421254768E-2</v>
      </c>
      <c r="K37" s="42">
        <f t="shared" si="13"/>
        <v>1861</v>
      </c>
      <c r="L37" s="42">
        <v>0</v>
      </c>
      <c r="M37" s="18">
        <f t="shared" si="18"/>
        <v>1861</v>
      </c>
    </row>
    <row r="38" spans="2:13" x14ac:dyDescent="0.2">
      <c r="B38" s="42" t="s">
        <v>149</v>
      </c>
      <c r="C38" s="42">
        <v>164</v>
      </c>
      <c r="D38" s="42">
        <v>48</v>
      </c>
      <c r="E38" s="42">
        <f t="shared" si="14"/>
        <v>212</v>
      </c>
      <c r="F38" s="43">
        <f t="shared" si="15"/>
        <v>7.4967290215354147E-3</v>
      </c>
      <c r="G38" s="42">
        <v>384</v>
      </c>
      <c r="H38" s="42">
        <v>27</v>
      </c>
      <c r="I38" s="42">
        <f t="shared" si="16"/>
        <v>411</v>
      </c>
      <c r="J38" s="43">
        <f t="shared" si="17"/>
        <v>5.6373960990864953E-3</v>
      </c>
      <c r="K38" s="42">
        <f t="shared" si="13"/>
        <v>623</v>
      </c>
      <c r="L38" s="42">
        <v>0</v>
      </c>
      <c r="M38" s="18">
        <f t="shared" si="18"/>
        <v>623</v>
      </c>
    </row>
    <row r="39" spans="2:13" x14ac:dyDescent="0.2">
      <c r="B39" s="42" t="s">
        <v>150</v>
      </c>
      <c r="C39" s="42">
        <v>121</v>
      </c>
      <c r="D39" s="42">
        <v>37</v>
      </c>
      <c r="E39" s="42">
        <f t="shared" si="14"/>
        <v>158</v>
      </c>
      <c r="F39" s="43">
        <f t="shared" si="15"/>
        <v>5.5871848368046961E-3</v>
      </c>
      <c r="G39" s="42">
        <v>522</v>
      </c>
      <c r="H39" s="42">
        <v>19</v>
      </c>
      <c r="I39" s="42">
        <f t="shared" si="16"/>
        <v>541</v>
      </c>
      <c r="J39" s="43">
        <f t="shared" si="17"/>
        <v>7.4205140866321012E-3</v>
      </c>
      <c r="K39" s="42">
        <f t="shared" si="13"/>
        <v>699</v>
      </c>
      <c r="L39" s="42">
        <v>0</v>
      </c>
      <c r="M39" s="18">
        <f t="shared" si="18"/>
        <v>699</v>
      </c>
    </row>
    <row r="40" spans="2:13" x14ac:dyDescent="0.2">
      <c r="B40" s="42" t="s">
        <v>151</v>
      </c>
      <c r="C40" s="42">
        <v>597</v>
      </c>
      <c r="D40" s="42">
        <v>248</v>
      </c>
      <c r="E40" s="42">
        <f t="shared" si="14"/>
        <v>845</v>
      </c>
      <c r="F40" s="43">
        <f t="shared" si="15"/>
        <v>2.9880830298101065E-2</v>
      </c>
      <c r="G40" s="42">
        <v>2855</v>
      </c>
      <c r="H40" s="42">
        <v>174</v>
      </c>
      <c r="I40" s="42">
        <f t="shared" si="16"/>
        <v>3029</v>
      </c>
      <c r="J40" s="43">
        <f t="shared" si="17"/>
        <v>4.1546649109812636E-2</v>
      </c>
      <c r="K40" s="42">
        <f t="shared" si="13"/>
        <v>3874</v>
      </c>
      <c r="L40" s="42">
        <v>0</v>
      </c>
      <c r="M40" s="18">
        <f t="shared" si="18"/>
        <v>3874</v>
      </c>
    </row>
    <row r="41" spans="2:13" x14ac:dyDescent="0.2">
      <c r="B41" s="42" t="s">
        <v>152</v>
      </c>
      <c r="C41" s="42">
        <v>1193</v>
      </c>
      <c r="D41" s="42">
        <v>341</v>
      </c>
      <c r="E41" s="42">
        <f t="shared" si="14"/>
        <v>1534</v>
      </c>
      <c r="F41" s="43">
        <f t="shared" si="15"/>
        <v>5.4245199618091162E-2</v>
      </c>
      <c r="G41" s="42">
        <v>3659</v>
      </c>
      <c r="H41" s="42">
        <v>201</v>
      </c>
      <c r="I41" s="42">
        <f t="shared" si="16"/>
        <v>3860</v>
      </c>
      <c r="J41" s="43">
        <f t="shared" si="17"/>
        <v>5.2944887937892628E-2</v>
      </c>
      <c r="K41" s="42">
        <f t="shared" si="13"/>
        <v>5394</v>
      </c>
      <c r="L41" s="42">
        <v>0</v>
      </c>
      <c r="M41" s="18">
        <f t="shared" si="18"/>
        <v>5394</v>
      </c>
    </row>
    <row r="42" spans="2:13" x14ac:dyDescent="0.2">
      <c r="B42" s="42" t="s">
        <v>153</v>
      </c>
      <c r="C42" s="42">
        <v>483</v>
      </c>
      <c r="D42" s="42">
        <v>130</v>
      </c>
      <c r="E42" s="42">
        <f t="shared" si="14"/>
        <v>613</v>
      </c>
      <c r="F42" s="43">
        <f t="shared" si="15"/>
        <v>2.1676862689628346E-2</v>
      </c>
      <c r="G42" s="42">
        <v>902</v>
      </c>
      <c r="H42" s="42">
        <v>59</v>
      </c>
      <c r="I42" s="42">
        <f t="shared" si="16"/>
        <v>961</v>
      </c>
      <c r="J42" s="43">
        <f t="shared" si="17"/>
        <v>1.31813568156256E-2</v>
      </c>
      <c r="K42" s="42">
        <f t="shared" si="13"/>
        <v>1574</v>
      </c>
      <c r="L42" s="42">
        <v>0</v>
      </c>
      <c r="M42" s="18">
        <f t="shared" si="18"/>
        <v>1574</v>
      </c>
    </row>
    <row r="43" spans="2:13" x14ac:dyDescent="0.2">
      <c r="B43" s="42" t="s">
        <v>154</v>
      </c>
      <c r="C43" s="42">
        <v>701</v>
      </c>
      <c r="D43" s="42">
        <v>211</v>
      </c>
      <c r="E43" s="42">
        <f t="shared" si="14"/>
        <v>912</v>
      </c>
      <c r="F43" s="43">
        <f t="shared" si="15"/>
        <v>3.2250079564341033E-2</v>
      </c>
      <c r="G43" s="42">
        <v>2136</v>
      </c>
      <c r="H43" s="42">
        <v>116</v>
      </c>
      <c r="I43" s="42">
        <f t="shared" si="16"/>
        <v>2252</v>
      </c>
      <c r="J43" s="43">
        <f t="shared" si="17"/>
        <v>3.0889090061174664E-2</v>
      </c>
      <c r="K43" s="42">
        <f t="shared" si="13"/>
        <v>3164</v>
      </c>
      <c r="L43" s="42">
        <v>0</v>
      </c>
      <c r="M43" s="18">
        <f t="shared" si="18"/>
        <v>3164</v>
      </c>
    </row>
    <row r="44" spans="2:13" x14ac:dyDescent="0.2">
      <c r="B44" s="42" t="s">
        <v>155</v>
      </c>
      <c r="C44" s="42">
        <v>1055</v>
      </c>
      <c r="D44" s="42">
        <v>314</v>
      </c>
      <c r="E44" s="42">
        <f t="shared" si="14"/>
        <v>1369</v>
      </c>
      <c r="F44" s="43">
        <f t="shared" si="15"/>
        <v>4.8410481275858411E-2</v>
      </c>
      <c r="G44" s="42">
        <v>2947</v>
      </c>
      <c r="H44" s="42">
        <v>130</v>
      </c>
      <c r="I44" s="42">
        <f t="shared" si="16"/>
        <v>3077</v>
      </c>
      <c r="J44" s="43">
        <f t="shared" si="17"/>
        <v>4.2205031135983319E-2</v>
      </c>
      <c r="K44" s="42">
        <f t="shared" si="13"/>
        <v>4446</v>
      </c>
      <c r="L44" s="42">
        <v>0</v>
      </c>
      <c r="M44" s="18">
        <f t="shared" si="18"/>
        <v>4446</v>
      </c>
    </row>
    <row r="45" spans="2:13" x14ac:dyDescent="0.2">
      <c r="B45" s="42" t="s">
        <v>156</v>
      </c>
      <c r="C45" s="42">
        <v>3766</v>
      </c>
      <c r="D45" s="42">
        <v>1193</v>
      </c>
      <c r="E45" s="42">
        <f t="shared" si="14"/>
        <v>4959</v>
      </c>
      <c r="F45" s="43">
        <f t="shared" si="15"/>
        <v>0.17535980763110434</v>
      </c>
      <c r="G45" s="42">
        <v>10687</v>
      </c>
      <c r="H45" s="42">
        <v>620</v>
      </c>
      <c r="I45" s="42">
        <f t="shared" si="16"/>
        <v>11307</v>
      </c>
      <c r="J45" s="43">
        <f t="shared" si="17"/>
        <v>0.15509011603983211</v>
      </c>
      <c r="K45" s="42">
        <f t="shared" si="13"/>
        <v>16266</v>
      </c>
      <c r="L45" s="42">
        <v>0</v>
      </c>
      <c r="M45" s="18">
        <f t="shared" si="18"/>
        <v>16266</v>
      </c>
    </row>
    <row r="46" spans="2:13" x14ac:dyDescent="0.2">
      <c r="B46" s="42" t="s">
        <v>157</v>
      </c>
      <c r="C46" s="42">
        <v>577</v>
      </c>
      <c r="D46" s="42">
        <v>173</v>
      </c>
      <c r="E46" s="42">
        <f t="shared" si="14"/>
        <v>750</v>
      </c>
      <c r="F46" s="43">
        <f t="shared" si="15"/>
        <v>2.6521447010148875E-2</v>
      </c>
      <c r="G46" s="42">
        <v>1874</v>
      </c>
      <c r="H46" s="42">
        <v>84</v>
      </c>
      <c r="I46" s="42">
        <f t="shared" si="16"/>
        <v>1958</v>
      </c>
      <c r="J46" s="43">
        <f t="shared" si="17"/>
        <v>2.6856500150879214E-2</v>
      </c>
      <c r="K46" s="42">
        <f t="shared" si="13"/>
        <v>2708</v>
      </c>
      <c r="L46" s="42">
        <v>0</v>
      </c>
      <c r="M46" s="18">
        <f t="shared" si="18"/>
        <v>2708</v>
      </c>
    </row>
    <row r="47" spans="2:13" x14ac:dyDescent="0.2">
      <c r="B47" s="42" t="s">
        <v>158</v>
      </c>
      <c r="C47" s="42">
        <v>1008</v>
      </c>
      <c r="D47" s="42">
        <v>351</v>
      </c>
      <c r="E47" s="42">
        <f t="shared" si="14"/>
        <v>1359</v>
      </c>
      <c r="F47" s="43">
        <f t="shared" si="15"/>
        <v>4.8056861982389759E-2</v>
      </c>
      <c r="G47" s="42">
        <v>2837</v>
      </c>
      <c r="H47" s="42">
        <v>199</v>
      </c>
      <c r="I47" s="42">
        <f t="shared" si="16"/>
        <v>3036</v>
      </c>
      <c r="J47" s="43">
        <f t="shared" si="17"/>
        <v>4.1642663155295863E-2</v>
      </c>
      <c r="K47" s="42">
        <f t="shared" si="13"/>
        <v>4395</v>
      </c>
      <c r="L47" s="42">
        <v>0</v>
      </c>
      <c r="M47" s="18">
        <f t="shared" si="18"/>
        <v>4395</v>
      </c>
    </row>
    <row r="48" spans="2:13" x14ac:dyDescent="0.2">
      <c r="B48" s="42" t="s">
        <v>159</v>
      </c>
      <c r="C48" s="42">
        <v>383</v>
      </c>
      <c r="D48" s="42">
        <v>169</v>
      </c>
      <c r="E48" s="42">
        <f t="shared" si="14"/>
        <v>552</v>
      </c>
      <c r="F48" s="43">
        <f t="shared" si="15"/>
        <v>1.9519784999469571E-2</v>
      </c>
      <c r="G48" s="42">
        <v>1071</v>
      </c>
      <c r="H48" s="42">
        <v>72</v>
      </c>
      <c r="I48" s="42">
        <f t="shared" si="16"/>
        <v>1143</v>
      </c>
      <c r="J48" s="43">
        <f t="shared" si="17"/>
        <v>1.567772199818945E-2</v>
      </c>
      <c r="K48" s="42">
        <f t="shared" si="13"/>
        <v>1695</v>
      </c>
      <c r="L48" s="42">
        <v>0</v>
      </c>
      <c r="M48" s="18">
        <f t="shared" si="18"/>
        <v>1695</v>
      </c>
    </row>
    <row r="49" spans="2:13" x14ac:dyDescent="0.2">
      <c r="B49" s="42" t="s">
        <v>160</v>
      </c>
      <c r="C49" s="42">
        <v>247</v>
      </c>
      <c r="D49" s="42">
        <v>49</v>
      </c>
      <c r="E49" s="42">
        <f t="shared" si="14"/>
        <v>296</v>
      </c>
      <c r="F49" s="43">
        <f t="shared" si="15"/>
        <v>1.0467131086672089E-2</v>
      </c>
      <c r="G49" s="42">
        <v>476</v>
      </c>
      <c r="H49" s="42">
        <v>20</v>
      </c>
      <c r="I49" s="42">
        <f t="shared" si="16"/>
        <v>496</v>
      </c>
      <c r="J49" s="43">
        <f t="shared" si="17"/>
        <v>6.803280937097084E-3</v>
      </c>
      <c r="K49" s="42">
        <f t="shared" si="13"/>
        <v>792</v>
      </c>
      <c r="L49" s="42">
        <v>0</v>
      </c>
      <c r="M49" s="18">
        <f t="shared" si="18"/>
        <v>792</v>
      </c>
    </row>
    <row r="50" spans="2:13" x14ac:dyDescent="0.2">
      <c r="B50" s="44" t="s">
        <v>47</v>
      </c>
      <c r="C50" s="42">
        <f t="shared" ref="C50:H50" si="19">SUM(C35:C49)</f>
        <v>20945</v>
      </c>
      <c r="D50" s="42">
        <f t="shared" si="19"/>
        <v>7334</v>
      </c>
      <c r="E50" s="44">
        <f t="shared" ref="E50" si="20">C50+D50</f>
        <v>28279</v>
      </c>
      <c r="F50" s="45">
        <f t="shared" ref="F50" si="21">E50/$E$50</f>
        <v>1</v>
      </c>
      <c r="G50" s="42">
        <f t="shared" si="19"/>
        <v>68851</v>
      </c>
      <c r="H50" s="42">
        <f t="shared" si="19"/>
        <v>4055</v>
      </c>
      <c r="I50" s="44">
        <f t="shared" ref="I50" si="22">G50+H50</f>
        <v>72906</v>
      </c>
      <c r="J50" s="45">
        <f t="shared" ref="J50" si="23">I50/$I$50</f>
        <v>1</v>
      </c>
      <c r="K50" s="44">
        <f t="shared" ref="K50" si="24">E50+I50</f>
        <v>101185</v>
      </c>
      <c r="L50" s="42">
        <f t="shared" ref="L50" si="25">SUM(L35:L49)</f>
        <v>4</v>
      </c>
      <c r="M50" s="20">
        <f t="shared" si="18"/>
        <v>101189</v>
      </c>
    </row>
    <row r="51" spans="2:13" ht="27" customHeight="1" x14ac:dyDescent="0.2">
      <c r="B51" s="32" t="s">
        <v>64</v>
      </c>
      <c r="C51" s="33">
        <f>+C50/M50</f>
        <v>0.20698890195574618</v>
      </c>
      <c r="D51" s="33">
        <f>+D50/M50</f>
        <v>7.2478233800116615E-2</v>
      </c>
      <c r="E51" s="34">
        <f>+E50/M50</f>
        <v>0.27946713575586279</v>
      </c>
      <c r="F51" s="34"/>
      <c r="G51" s="33">
        <f>+G50/M50</f>
        <v>0.68041980847720607</v>
      </c>
      <c r="H51" s="33">
        <f>+H50/M50</f>
        <v>4.0073525778493713E-2</v>
      </c>
      <c r="I51" s="34">
        <f>+I50/M50</f>
        <v>0.72049333425569972</v>
      </c>
      <c r="J51" s="34"/>
      <c r="K51" s="34">
        <f>+K50/M50</f>
        <v>0.99996047001156252</v>
      </c>
      <c r="L51" s="34">
        <f>+L50/M50</f>
        <v>3.9529988437478385E-5</v>
      </c>
      <c r="M51" s="34">
        <f>K51+L51</f>
        <v>1</v>
      </c>
    </row>
    <row r="52" spans="2:13" x14ac:dyDescent="0.2">
      <c r="B52" s="25" t="s">
        <v>127</v>
      </c>
    </row>
    <row r="53" spans="2:13" x14ac:dyDescent="0.2">
      <c r="B53" s="25" t="s">
        <v>128</v>
      </c>
    </row>
    <row r="143" spans="2:2" x14ac:dyDescent="0.2">
      <c r="B143" s="26" t="s">
        <v>76</v>
      </c>
    </row>
  </sheetData>
  <mergeCells count="12">
    <mergeCell ref="L33:M33"/>
    <mergeCell ref="B32:M32"/>
    <mergeCell ref="B6:K6"/>
    <mergeCell ref="B5:K5"/>
    <mergeCell ref="B29:K29"/>
    <mergeCell ref="B30:K30"/>
    <mergeCell ref="B8:M8"/>
    <mergeCell ref="L9:M9"/>
    <mergeCell ref="B33:B34"/>
    <mergeCell ref="C33:K33"/>
    <mergeCell ref="B9:B10"/>
    <mergeCell ref="C9:K9"/>
  </mergeCells>
  <hyperlinks>
    <hyperlink ref="M5" location="'Índice Pensiones Solidarias'!A1" display="Volver Sistema de Pensiones Solidadias" xr:uid="{00000000-0004-0000-0B00-000000000000}"/>
  </hyperlinks>
  <pageMargins left="0.74803149606299213" right="0.74803149606299213" top="0.98425196850393704" bottom="0.98425196850393704" header="0" footer="0"/>
  <pageSetup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3"/>
  <dimension ref="A1:P141"/>
  <sheetViews>
    <sheetView showGridLines="0" zoomScaleNormal="100" workbookViewId="0">
      <selection sqref="A1:XFD1048576"/>
    </sheetView>
  </sheetViews>
  <sheetFormatPr baseColWidth="10" defaultRowHeight="12" x14ac:dyDescent="0.2"/>
  <cols>
    <col min="1" max="1" width="6" style="26" customWidth="1"/>
    <col min="2" max="2" width="18.140625" style="26" customWidth="1"/>
    <col min="3" max="3" width="9.7109375" style="26" bestFit="1" customWidth="1"/>
    <col min="4" max="4" width="9.140625" style="26" bestFit="1" customWidth="1"/>
    <col min="5" max="6" width="9.140625" style="26" customWidth="1"/>
    <col min="7" max="7" width="9.42578125" style="26" bestFit="1" customWidth="1"/>
    <col min="8" max="8" width="8.42578125" style="26" bestFit="1" customWidth="1"/>
    <col min="9" max="11" width="8.42578125" style="26" customWidth="1"/>
    <col min="12" max="12" width="9.85546875" style="26" customWidth="1"/>
    <col min="13" max="251" width="11.42578125" style="26"/>
    <col min="252" max="252" width="18.140625" style="26" customWidth="1"/>
    <col min="253" max="253" width="9.7109375" style="26" bestFit="1" customWidth="1"/>
    <col min="254" max="254" width="9.140625" style="26" bestFit="1" customWidth="1"/>
    <col min="255" max="256" width="9.140625" style="26" customWidth="1"/>
    <col min="257" max="257" width="9.42578125" style="26" bestFit="1" customWidth="1"/>
    <col min="258" max="258" width="8.42578125" style="26" bestFit="1" customWidth="1"/>
    <col min="259" max="261" width="8.42578125" style="26" customWidth="1"/>
    <col min="262" max="267" width="0" style="26" hidden="1" customWidth="1"/>
    <col min="268" max="268" width="9.85546875" style="26" customWidth="1"/>
    <col min="269" max="507" width="11.42578125" style="26"/>
    <col min="508" max="508" width="18.140625" style="26" customWidth="1"/>
    <col min="509" max="509" width="9.7109375" style="26" bestFit="1" customWidth="1"/>
    <col min="510" max="510" width="9.140625" style="26" bestFit="1" customWidth="1"/>
    <col min="511" max="512" width="9.140625" style="26" customWidth="1"/>
    <col min="513" max="513" width="9.42578125" style="26" bestFit="1" customWidth="1"/>
    <col min="514" max="514" width="8.42578125" style="26" bestFit="1" customWidth="1"/>
    <col min="515" max="517" width="8.42578125" style="26" customWidth="1"/>
    <col min="518" max="523" width="0" style="26" hidden="1" customWidth="1"/>
    <col min="524" max="524" width="9.85546875" style="26" customWidth="1"/>
    <col min="525" max="763" width="11.42578125" style="26"/>
    <col min="764" max="764" width="18.140625" style="26" customWidth="1"/>
    <col min="765" max="765" width="9.7109375" style="26" bestFit="1" customWidth="1"/>
    <col min="766" max="766" width="9.140625" style="26" bestFit="1" customWidth="1"/>
    <col min="767" max="768" width="9.140625" style="26" customWidth="1"/>
    <col min="769" max="769" width="9.42578125" style="26" bestFit="1" customWidth="1"/>
    <col min="770" max="770" width="8.42578125" style="26" bestFit="1" customWidth="1"/>
    <col min="771" max="773" width="8.42578125" style="26" customWidth="1"/>
    <col min="774" max="779" width="0" style="26" hidden="1" customWidth="1"/>
    <col min="780" max="780" width="9.85546875" style="26" customWidth="1"/>
    <col min="781" max="1019" width="11.42578125" style="26"/>
    <col min="1020" max="1020" width="18.140625" style="26" customWidth="1"/>
    <col min="1021" max="1021" width="9.7109375" style="26" bestFit="1" customWidth="1"/>
    <col min="1022" max="1022" width="9.140625" style="26" bestFit="1" customWidth="1"/>
    <col min="1023" max="1024" width="9.140625" style="26" customWidth="1"/>
    <col min="1025" max="1025" width="9.42578125" style="26" bestFit="1" customWidth="1"/>
    <col min="1026" max="1026" width="8.42578125" style="26" bestFit="1" customWidth="1"/>
    <col min="1027" max="1029" width="8.42578125" style="26" customWidth="1"/>
    <col min="1030" max="1035" width="0" style="26" hidden="1" customWidth="1"/>
    <col min="1036" max="1036" width="9.85546875" style="26" customWidth="1"/>
    <col min="1037" max="1275" width="11.42578125" style="26"/>
    <col min="1276" max="1276" width="18.140625" style="26" customWidth="1"/>
    <col min="1277" max="1277" width="9.7109375" style="26" bestFit="1" customWidth="1"/>
    <col min="1278" max="1278" width="9.140625" style="26" bestFit="1" customWidth="1"/>
    <col min="1279" max="1280" width="9.140625" style="26" customWidth="1"/>
    <col min="1281" max="1281" width="9.42578125" style="26" bestFit="1" customWidth="1"/>
    <col min="1282" max="1282" width="8.42578125" style="26" bestFit="1" customWidth="1"/>
    <col min="1283" max="1285" width="8.42578125" style="26" customWidth="1"/>
    <col min="1286" max="1291" width="0" style="26" hidden="1" customWidth="1"/>
    <col min="1292" max="1292" width="9.85546875" style="26" customWidth="1"/>
    <col min="1293" max="1531" width="11.42578125" style="26"/>
    <col min="1532" max="1532" width="18.140625" style="26" customWidth="1"/>
    <col min="1533" max="1533" width="9.7109375" style="26" bestFit="1" customWidth="1"/>
    <col min="1534" max="1534" width="9.140625" style="26" bestFit="1" customWidth="1"/>
    <col min="1535" max="1536" width="9.140625" style="26" customWidth="1"/>
    <col min="1537" max="1537" width="9.42578125" style="26" bestFit="1" customWidth="1"/>
    <col min="1538" max="1538" width="8.42578125" style="26" bestFit="1" customWidth="1"/>
    <col min="1539" max="1541" width="8.42578125" style="26" customWidth="1"/>
    <col min="1542" max="1547" width="0" style="26" hidden="1" customWidth="1"/>
    <col min="1548" max="1548" width="9.85546875" style="26" customWidth="1"/>
    <col min="1549" max="1787" width="11.42578125" style="26"/>
    <col min="1788" max="1788" width="18.140625" style="26" customWidth="1"/>
    <col min="1789" max="1789" width="9.7109375" style="26" bestFit="1" customWidth="1"/>
    <col min="1790" max="1790" width="9.140625" style="26" bestFit="1" customWidth="1"/>
    <col min="1791" max="1792" width="9.140625" style="26" customWidth="1"/>
    <col min="1793" max="1793" width="9.42578125" style="26" bestFit="1" customWidth="1"/>
    <col min="1794" max="1794" width="8.42578125" style="26" bestFit="1" customWidth="1"/>
    <col min="1795" max="1797" width="8.42578125" style="26" customWidth="1"/>
    <col min="1798" max="1803" width="0" style="26" hidden="1" customWidth="1"/>
    <col min="1804" max="1804" width="9.85546875" style="26" customWidth="1"/>
    <col min="1805" max="2043" width="11.42578125" style="26"/>
    <col min="2044" max="2044" width="18.140625" style="26" customWidth="1"/>
    <col min="2045" max="2045" width="9.7109375" style="26" bestFit="1" customWidth="1"/>
    <col min="2046" max="2046" width="9.140625" style="26" bestFit="1" customWidth="1"/>
    <col min="2047" max="2048" width="9.140625" style="26" customWidth="1"/>
    <col min="2049" max="2049" width="9.42578125" style="26" bestFit="1" customWidth="1"/>
    <col min="2050" max="2050" width="8.42578125" style="26" bestFit="1" customWidth="1"/>
    <col min="2051" max="2053" width="8.42578125" style="26" customWidth="1"/>
    <col min="2054" max="2059" width="0" style="26" hidden="1" customWidth="1"/>
    <col min="2060" max="2060" width="9.85546875" style="26" customWidth="1"/>
    <col min="2061" max="2299" width="11.42578125" style="26"/>
    <col min="2300" max="2300" width="18.140625" style="26" customWidth="1"/>
    <col min="2301" max="2301" width="9.7109375" style="26" bestFit="1" customWidth="1"/>
    <col min="2302" max="2302" width="9.140625" style="26" bestFit="1" customWidth="1"/>
    <col min="2303" max="2304" width="9.140625" style="26" customWidth="1"/>
    <col min="2305" max="2305" width="9.42578125" style="26" bestFit="1" customWidth="1"/>
    <col min="2306" max="2306" width="8.42578125" style="26" bestFit="1" customWidth="1"/>
    <col min="2307" max="2309" width="8.42578125" style="26" customWidth="1"/>
    <col min="2310" max="2315" width="0" style="26" hidden="1" customWidth="1"/>
    <col min="2316" max="2316" width="9.85546875" style="26" customWidth="1"/>
    <col min="2317" max="2555" width="11.42578125" style="26"/>
    <col min="2556" max="2556" width="18.140625" style="26" customWidth="1"/>
    <col min="2557" max="2557" width="9.7109375" style="26" bestFit="1" customWidth="1"/>
    <col min="2558" max="2558" width="9.140625" style="26" bestFit="1" customWidth="1"/>
    <col min="2559" max="2560" width="9.140625" style="26" customWidth="1"/>
    <col min="2561" max="2561" width="9.42578125" style="26" bestFit="1" customWidth="1"/>
    <col min="2562" max="2562" width="8.42578125" style="26" bestFit="1" customWidth="1"/>
    <col min="2563" max="2565" width="8.42578125" style="26" customWidth="1"/>
    <col min="2566" max="2571" width="0" style="26" hidden="1" customWidth="1"/>
    <col min="2572" max="2572" width="9.85546875" style="26" customWidth="1"/>
    <col min="2573" max="2811" width="11.42578125" style="26"/>
    <col min="2812" max="2812" width="18.140625" style="26" customWidth="1"/>
    <col min="2813" max="2813" width="9.7109375" style="26" bestFit="1" customWidth="1"/>
    <col min="2814" max="2814" width="9.140625" style="26" bestFit="1" customWidth="1"/>
    <col min="2815" max="2816" width="9.140625" style="26" customWidth="1"/>
    <col min="2817" max="2817" width="9.42578125" style="26" bestFit="1" customWidth="1"/>
    <col min="2818" max="2818" width="8.42578125" style="26" bestFit="1" customWidth="1"/>
    <col min="2819" max="2821" width="8.42578125" style="26" customWidth="1"/>
    <col min="2822" max="2827" width="0" style="26" hidden="1" customWidth="1"/>
    <col min="2828" max="2828" width="9.85546875" style="26" customWidth="1"/>
    <col min="2829" max="3067" width="11.42578125" style="26"/>
    <col min="3068" max="3068" width="18.140625" style="26" customWidth="1"/>
    <col min="3069" max="3069" width="9.7109375" style="26" bestFit="1" customWidth="1"/>
    <col min="3070" max="3070" width="9.140625" style="26" bestFit="1" customWidth="1"/>
    <col min="3071" max="3072" width="9.140625" style="26" customWidth="1"/>
    <col min="3073" max="3073" width="9.42578125" style="26" bestFit="1" customWidth="1"/>
    <col min="3074" max="3074" width="8.42578125" style="26" bestFit="1" customWidth="1"/>
    <col min="3075" max="3077" width="8.42578125" style="26" customWidth="1"/>
    <col min="3078" max="3083" width="0" style="26" hidden="1" customWidth="1"/>
    <col min="3084" max="3084" width="9.85546875" style="26" customWidth="1"/>
    <col min="3085" max="3323" width="11.42578125" style="26"/>
    <col min="3324" max="3324" width="18.140625" style="26" customWidth="1"/>
    <col min="3325" max="3325" width="9.7109375" style="26" bestFit="1" customWidth="1"/>
    <col min="3326" max="3326" width="9.140625" style="26" bestFit="1" customWidth="1"/>
    <col min="3327" max="3328" width="9.140625" style="26" customWidth="1"/>
    <col min="3329" max="3329" width="9.42578125" style="26" bestFit="1" customWidth="1"/>
    <col min="3330" max="3330" width="8.42578125" style="26" bestFit="1" customWidth="1"/>
    <col min="3331" max="3333" width="8.42578125" style="26" customWidth="1"/>
    <col min="3334" max="3339" width="0" style="26" hidden="1" customWidth="1"/>
    <col min="3340" max="3340" width="9.85546875" style="26" customWidth="1"/>
    <col min="3341" max="3579" width="11.42578125" style="26"/>
    <col min="3580" max="3580" width="18.140625" style="26" customWidth="1"/>
    <col min="3581" max="3581" width="9.7109375" style="26" bestFit="1" customWidth="1"/>
    <col min="3582" max="3582" width="9.140625" style="26" bestFit="1" customWidth="1"/>
    <col min="3583" max="3584" width="9.140625" style="26" customWidth="1"/>
    <col min="3585" max="3585" width="9.42578125" style="26" bestFit="1" customWidth="1"/>
    <col min="3586" max="3586" width="8.42578125" style="26" bestFit="1" customWidth="1"/>
    <col min="3587" max="3589" width="8.42578125" style="26" customWidth="1"/>
    <col min="3590" max="3595" width="0" style="26" hidden="1" customWidth="1"/>
    <col min="3596" max="3596" width="9.85546875" style="26" customWidth="1"/>
    <col min="3597" max="3835" width="11.42578125" style="26"/>
    <col min="3836" max="3836" width="18.140625" style="26" customWidth="1"/>
    <col min="3837" max="3837" width="9.7109375" style="26" bestFit="1" customWidth="1"/>
    <col min="3838" max="3838" width="9.140625" style="26" bestFit="1" customWidth="1"/>
    <col min="3839" max="3840" width="9.140625" style="26" customWidth="1"/>
    <col min="3841" max="3841" width="9.42578125" style="26" bestFit="1" customWidth="1"/>
    <col min="3842" max="3842" width="8.42578125" style="26" bestFit="1" customWidth="1"/>
    <col min="3843" max="3845" width="8.42578125" style="26" customWidth="1"/>
    <col min="3846" max="3851" width="0" style="26" hidden="1" customWidth="1"/>
    <col min="3852" max="3852" width="9.85546875" style="26" customWidth="1"/>
    <col min="3853" max="4091" width="11.42578125" style="26"/>
    <col min="4092" max="4092" width="18.140625" style="26" customWidth="1"/>
    <col min="4093" max="4093" width="9.7109375" style="26" bestFit="1" customWidth="1"/>
    <col min="4094" max="4094" width="9.140625" style="26" bestFit="1" customWidth="1"/>
    <col min="4095" max="4096" width="9.140625" style="26" customWidth="1"/>
    <col min="4097" max="4097" width="9.42578125" style="26" bestFit="1" customWidth="1"/>
    <col min="4098" max="4098" width="8.42578125" style="26" bestFit="1" customWidth="1"/>
    <col min="4099" max="4101" width="8.42578125" style="26" customWidth="1"/>
    <col min="4102" max="4107" width="0" style="26" hidden="1" customWidth="1"/>
    <col min="4108" max="4108" width="9.85546875" style="26" customWidth="1"/>
    <col min="4109" max="4347" width="11.42578125" style="26"/>
    <col min="4348" max="4348" width="18.140625" style="26" customWidth="1"/>
    <col min="4349" max="4349" width="9.7109375" style="26" bestFit="1" customWidth="1"/>
    <col min="4350" max="4350" width="9.140625" style="26" bestFit="1" customWidth="1"/>
    <col min="4351" max="4352" width="9.140625" style="26" customWidth="1"/>
    <col min="4353" max="4353" width="9.42578125" style="26" bestFit="1" customWidth="1"/>
    <col min="4354" max="4354" width="8.42578125" style="26" bestFit="1" customWidth="1"/>
    <col min="4355" max="4357" width="8.42578125" style="26" customWidth="1"/>
    <col min="4358" max="4363" width="0" style="26" hidden="1" customWidth="1"/>
    <col min="4364" max="4364" width="9.85546875" style="26" customWidth="1"/>
    <col min="4365" max="4603" width="11.42578125" style="26"/>
    <col min="4604" max="4604" width="18.140625" style="26" customWidth="1"/>
    <col min="4605" max="4605" width="9.7109375" style="26" bestFit="1" customWidth="1"/>
    <col min="4606" max="4606" width="9.140625" style="26" bestFit="1" customWidth="1"/>
    <col min="4607" max="4608" width="9.140625" style="26" customWidth="1"/>
    <col min="4609" max="4609" width="9.42578125" style="26" bestFit="1" customWidth="1"/>
    <col min="4610" max="4610" width="8.42578125" style="26" bestFit="1" customWidth="1"/>
    <col min="4611" max="4613" width="8.42578125" style="26" customWidth="1"/>
    <col min="4614" max="4619" width="0" style="26" hidden="1" customWidth="1"/>
    <col min="4620" max="4620" width="9.85546875" style="26" customWidth="1"/>
    <col min="4621" max="4859" width="11.42578125" style="26"/>
    <col min="4860" max="4860" width="18.140625" style="26" customWidth="1"/>
    <col min="4861" max="4861" width="9.7109375" style="26" bestFit="1" customWidth="1"/>
    <col min="4862" max="4862" width="9.140625" style="26" bestFit="1" customWidth="1"/>
    <col min="4863" max="4864" width="9.140625" style="26" customWidth="1"/>
    <col min="4865" max="4865" width="9.42578125" style="26" bestFit="1" customWidth="1"/>
    <col min="4866" max="4866" width="8.42578125" style="26" bestFit="1" customWidth="1"/>
    <col min="4867" max="4869" width="8.42578125" style="26" customWidth="1"/>
    <col min="4870" max="4875" width="0" style="26" hidden="1" customWidth="1"/>
    <col min="4876" max="4876" width="9.85546875" style="26" customWidth="1"/>
    <col min="4877" max="5115" width="11.42578125" style="26"/>
    <col min="5116" max="5116" width="18.140625" style="26" customWidth="1"/>
    <col min="5117" max="5117" width="9.7109375" style="26" bestFit="1" customWidth="1"/>
    <col min="5118" max="5118" width="9.140625" style="26" bestFit="1" customWidth="1"/>
    <col min="5119" max="5120" width="9.140625" style="26" customWidth="1"/>
    <col min="5121" max="5121" width="9.42578125" style="26" bestFit="1" customWidth="1"/>
    <col min="5122" max="5122" width="8.42578125" style="26" bestFit="1" customWidth="1"/>
    <col min="5123" max="5125" width="8.42578125" style="26" customWidth="1"/>
    <col min="5126" max="5131" width="0" style="26" hidden="1" customWidth="1"/>
    <col min="5132" max="5132" width="9.85546875" style="26" customWidth="1"/>
    <col min="5133" max="5371" width="11.42578125" style="26"/>
    <col min="5372" max="5372" width="18.140625" style="26" customWidth="1"/>
    <col min="5373" max="5373" width="9.7109375" style="26" bestFit="1" customWidth="1"/>
    <col min="5374" max="5374" width="9.140625" style="26" bestFit="1" customWidth="1"/>
    <col min="5375" max="5376" width="9.140625" style="26" customWidth="1"/>
    <col min="5377" max="5377" width="9.42578125" style="26" bestFit="1" customWidth="1"/>
    <col min="5378" max="5378" width="8.42578125" style="26" bestFit="1" customWidth="1"/>
    <col min="5379" max="5381" width="8.42578125" style="26" customWidth="1"/>
    <col min="5382" max="5387" width="0" style="26" hidden="1" customWidth="1"/>
    <col min="5388" max="5388" width="9.85546875" style="26" customWidth="1"/>
    <col min="5389" max="5627" width="11.42578125" style="26"/>
    <col min="5628" max="5628" width="18.140625" style="26" customWidth="1"/>
    <col min="5629" max="5629" width="9.7109375" style="26" bestFit="1" customWidth="1"/>
    <col min="5630" max="5630" width="9.140625" style="26" bestFit="1" customWidth="1"/>
    <col min="5631" max="5632" width="9.140625" style="26" customWidth="1"/>
    <col min="5633" max="5633" width="9.42578125" style="26" bestFit="1" customWidth="1"/>
    <col min="5634" max="5634" width="8.42578125" style="26" bestFit="1" customWidth="1"/>
    <col min="5635" max="5637" width="8.42578125" style="26" customWidth="1"/>
    <col min="5638" max="5643" width="0" style="26" hidden="1" customWidth="1"/>
    <col min="5644" max="5644" width="9.85546875" style="26" customWidth="1"/>
    <col min="5645" max="5883" width="11.42578125" style="26"/>
    <col min="5884" max="5884" width="18.140625" style="26" customWidth="1"/>
    <col min="5885" max="5885" width="9.7109375" style="26" bestFit="1" customWidth="1"/>
    <col min="5886" max="5886" width="9.140625" style="26" bestFit="1" customWidth="1"/>
    <col min="5887" max="5888" width="9.140625" style="26" customWidth="1"/>
    <col min="5889" max="5889" width="9.42578125" style="26" bestFit="1" customWidth="1"/>
    <col min="5890" max="5890" width="8.42578125" style="26" bestFit="1" customWidth="1"/>
    <col min="5891" max="5893" width="8.42578125" style="26" customWidth="1"/>
    <col min="5894" max="5899" width="0" style="26" hidden="1" customWidth="1"/>
    <col min="5900" max="5900" width="9.85546875" style="26" customWidth="1"/>
    <col min="5901" max="6139" width="11.42578125" style="26"/>
    <col min="6140" max="6140" width="18.140625" style="26" customWidth="1"/>
    <col min="6141" max="6141" width="9.7109375" style="26" bestFit="1" customWidth="1"/>
    <col min="6142" max="6142" width="9.140625" style="26" bestFit="1" customWidth="1"/>
    <col min="6143" max="6144" width="9.140625" style="26" customWidth="1"/>
    <col min="6145" max="6145" width="9.42578125" style="26" bestFit="1" customWidth="1"/>
    <col min="6146" max="6146" width="8.42578125" style="26" bestFit="1" customWidth="1"/>
    <col min="6147" max="6149" width="8.42578125" style="26" customWidth="1"/>
    <col min="6150" max="6155" width="0" style="26" hidden="1" customWidth="1"/>
    <col min="6156" max="6156" width="9.85546875" style="26" customWidth="1"/>
    <col min="6157" max="6395" width="11.42578125" style="26"/>
    <col min="6396" max="6396" width="18.140625" style="26" customWidth="1"/>
    <col min="6397" max="6397" width="9.7109375" style="26" bestFit="1" customWidth="1"/>
    <col min="6398" max="6398" width="9.140625" style="26" bestFit="1" customWidth="1"/>
    <col min="6399" max="6400" width="9.140625" style="26" customWidth="1"/>
    <col min="6401" max="6401" width="9.42578125" style="26" bestFit="1" customWidth="1"/>
    <col min="6402" max="6402" width="8.42578125" style="26" bestFit="1" customWidth="1"/>
    <col min="6403" max="6405" width="8.42578125" style="26" customWidth="1"/>
    <col min="6406" max="6411" width="0" style="26" hidden="1" customWidth="1"/>
    <col min="6412" max="6412" width="9.85546875" style="26" customWidth="1"/>
    <col min="6413" max="6651" width="11.42578125" style="26"/>
    <col min="6652" max="6652" width="18.140625" style="26" customWidth="1"/>
    <col min="6653" max="6653" width="9.7109375" style="26" bestFit="1" customWidth="1"/>
    <col min="6654" max="6654" width="9.140625" style="26" bestFit="1" customWidth="1"/>
    <col min="6655" max="6656" width="9.140625" style="26" customWidth="1"/>
    <col min="6657" max="6657" width="9.42578125" style="26" bestFit="1" customWidth="1"/>
    <col min="6658" max="6658" width="8.42578125" style="26" bestFit="1" customWidth="1"/>
    <col min="6659" max="6661" width="8.42578125" style="26" customWidth="1"/>
    <col min="6662" max="6667" width="0" style="26" hidden="1" customWidth="1"/>
    <col min="6668" max="6668" width="9.85546875" style="26" customWidth="1"/>
    <col min="6669" max="6907" width="11.42578125" style="26"/>
    <col min="6908" max="6908" width="18.140625" style="26" customWidth="1"/>
    <col min="6909" max="6909" width="9.7109375" style="26" bestFit="1" customWidth="1"/>
    <col min="6910" max="6910" width="9.140625" style="26" bestFit="1" customWidth="1"/>
    <col min="6911" max="6912" width="9.140625" style="26" customWidth="1"/>
    <col min="6913" max="6913" width="9.42578125" style="26" bestFit="1" customWidth="1"/>
    <col min="6914" max="6914" width="8.42578125" style="26" bestFit="1" customWidth="1"/>
    <col min="6915" max="6917" width="8.42578125" style="26" customWidth="1"/>
    <col min="6918" max="6923" width="0" style="26" hidden="1" customWidth="1"/>
    <col min="6924" max="6924" width="9.85546875" style="26" customWidth="1"/>
    <col min="6925" max="7163" width="11.42578125" style="26"/>
    <col min="7164" max="7164" width="18.140625" style="26" customWidth="1"/>
    <col min="7165" max="7165" width="9.7109375" style="26" bestFit="1" customWidth="1"/>
    <col min="7166" max="7166" width="9.140625" style="26" bestFit="1" customWidth="1"/>
    <col min="7167" max="7168" width="9.140625" style="26" customWidth="1"/>
    <col min="7169" max="7169" width="9.42578125" style="26" bestFit="1" customWidth="1"/>
    <col min="7170" max="7170" width="8.42578125" style="26" bestFit="1" customWidth="1"/>
    <col min="7171" max="7173" width="8.42578125" style="26" customWidth="1"/>
    <col min="7174" max="7179" width="0" style="26" hidden="1" customWidth="1"/>
    <col min="7180" max="7180" width="9.85546875" style="26" customWidth="1"/>
    <col min="7181" max="7419" width="11.42578125" style="26"/>
    <col min="7420" max="7420" width="18.140625" style="26" customWidth="1"/>
    <col min="7421" max="7421" width="9.7109375" style="26" bestFit="1" customWidth="1"/>
    <col min="7422" max="7422" width="9.140625" style="26" bestFit="1" customWidth="1"/>
    <col min="7423" max="7424" width="9.140625" style="26" customWidth="1"/>
    <col min="7425" max="7425" width="9.42578125" style="26" bestFit="1" customWidth="1"/>
    <col min="7426" max="7426" width="8.42578125" style="26" bestFit="1" customWidth="1"/>
    <col min="7427" max="7429" width="8.42578125" style="26" customWidth="1"/>
    <col min="7430" max="7435" width="0" style="26" hidden="1" customWidth="1"/>
    <col min="7436" max="7436" width="9.85546875" style="26" customWidth="1"/>
    <col min="7437" max="7675" width="11.42578125" style="26"/>
    <col min="7676" max="7676" width="18.140625" style="26" customWidth="1"/>
    <col min="7677" max="7677" width="9.7109375" style="26" bestFit="1" customWidth="1"/>
    <col min="7678" max="7678" width="9.140625" style="26" bestFit="1" customWidth="1"/>
    <col min="7679" max="7680" width="9.140625" style="26" customWidth="1"/>
    <col min="7681" max="7681" width="9.42578125" style="26" bestFit="1" customWidth="1"/>
    <col min="7682" max="7682" width="8.42578125" style="26" bestFit="1" customWidth="1"/>
    <col min="7683" max="7685" width="8.42578125" style="26" customWidth="1"/>
    <col min="7686" max="7691" width="0" style="26" hidden="1" customWidth="1"/>
    <col min="7692" max="7692" width="9.85546875" style="26" customWidth="1"/>
    <col min="7693" max="7931" width="11.42578125" style="26"/>
    <col min="7932" max="7932" width="18.140625" style="26" customWidth="1"/>
    <col min="7933" max="7933" width="9.7109375" style="26" bestFit="1" customWidth="1"/>
    <col min="7934" max="7934" width="9.140625" style="26" bestFit="1" customWidth="1"/>
    <col min="7935" max="7936" width="9.140625" style="26" customWidth="1"/>
    <col min="7937" max="7937" width="9.42578125" style="26" bestFit="1" customWidth="1"/>
    <col min="7938" max="7938" width="8.42578125" style="26" bestFit="1" customWidth="1"/>
    <col min="7939" max="7941" width="8.42578125" style="26" customWidth="1"/>
    <col min="7942" max="7947" width="0" style="26" hidden="1" customWidth="1"/>
    <col min="7948" max="7948" width="9.85546875" style="26" customWidth="1"/>
    <col min="7949" max="8187" width="11.42578125" style="26"/>
    <col min="8188" max="8188" width="18.140625" style="26" customWidth="1"/>
    <col min="8189" max="8189" width="9.7109375" style="26" bestFit="1" customWidth="1"/>
    <col min="8190" max="8190" width="9.140625" style="26" bestFit="1" customWidth="1"/>
    <col min="8191" max="8192" width="9.140625" style="26" customWidth="1"/>
    <col min="8193" max="8193" width="9.42578125" style="26" bestFit="1" customWidth="1"/>
    <col min="8194" max="8194" width="8.42578125" style="26" bestFit="1" customWidth="1"/>
    <col min="8195" max="8197" width="8.42578125" style="26" customWidth="1"/>
    <col min="8198" max="8203" width="0" style="26" hidden="1" customWidth="1"/>
    <col min="8204" max="8204" width="9.85546875" style="26" customWidth="1"/>
    <col min="8205" max="8443" width="11.42578125" style="26"/>
    <col min="8444" max="8444" width="18.140625" style="26" customWidth="1"/>
    <col min="8445" max="8445" width="9.7109375" style="26" bestFit="1" customWidth="1"/>
    <col min="8446" max="8446" width="9.140625" style="26" bestFit="1" customWidth="1"/>
    <col min="8447" max="8448" width="9.140625" style="26" customWidth="1"/>
    <col min="8449" max="8449" width="9.42578125" style="26" bestFit="1" customWidth="1"/>
    <col min="8450" max="8450" width="8.42578125" style="26" bestFit="1" customWidth="1"/>
    <col min="8451" max="8453" width="8.42578125" style="26" customWidth="1"/>
    <col min="8454" max="8459" width="0" style="26" hidden="1" customWidth="1"/>
    <col min="8460" max="8460" width="9.85546875" style="26" customWidth="1"/>
    <col min="8461" max="8699" width="11.42578125" style="26"/>
    <col min="8700" max="8700" width="18.140625" style="26" customWidth="1"/>
    <col min="8701" max="8701" width="9.7109375" style="26" bestFit="1" customWidth="1"/>
    <col min="8702" max="8702" width="9.140625" style="26" bestFit="1" customWidth="1"/>
    <col min="8703" max="8704" width="9.140625" style="26" customWidth="1"/>
    <col min="8705" max="8705" width="9.42578125" style="26" bestFit="1" customWidth="1"/>
    <col min="8706" max="8706" width="8.42578125" style="26" bestFit="1" customWidth="1"/>
    <col min="8707" max="8709" width="8.42578125" style="26" customWidth="1"/>
    <col min="8710" max="8715" width="0" style="26" hidden="1" customWidth="1"/>
    <col min="8716" max="8716" width="9.85546875" style="26" customWidth="1"/>
    <col min="8717" max="8955" width="11.42578125" style="26"/>
    <col min="8956" max="8956" width="18.140625" style="26" customWidth="1"/>
    <col min="8957" max="8957" width="9.7109375" style="26" bestFit="1" customWidth="1"/>
    <col min="8958" max="8958" width="9.140625" style="26" bestFit="1" customWidth="1"/>
    <col min="8959" max="8960" width="9.140625" style="26" customWidth="1"/>
    <col min="8961" max="8961" width="9.42578125" style="26" bestFit="1" customWidth="1"/>
    <col min="8962" max="8962" width="8.42578125" style="26" bestFit="1" customWidth="1"/>
    <col min="8963" max="8965" width="8.42578125" style="26" customWidth="1"/>
    <col min="8966" max="8971" width="0" style="26" hidden="1" customWidth="1"/>
    <col min="8972" max="8972" width="9.85546875" style="26" customWidth="1"/>
    <col min="8973" max="9211" width="11.42578125" style="26"/>
    <col min="9212" max="9212" width="18.140625" style="26" customWidth="1"/>
    <col min="9213" max="9213" width="9.7109375" style="26" bestFit="1" customWidth="1"/>
    <col min="9214" max="9214" width="9.140625" style="26" bestFit="1" customWidth="1"/>
    <col min="9215" max="9216" width="9.140625" style="26" customWidth="1"/>
    <col min="9217" max="9217" width="9.42578125" style="26" bestFit="1" customWidth="1"/>
    <col min="9218" max="9218" width="8.42578125" style="26" bestFit="1" customWidth="1"/>
    <col min="9219" max="9221" width="8.42578125" style="26" customWidth="1"/>
    <col min="9222" max="9227" width="0" style="26" hidden="1" customWidth="1"/>
    <col min="9228" max="9228" width="9.85546875" style="26" customWidth="1"/>
    <col min="9229" max="9467" width="11.42578125" style="26"/>
    <col min="9468" max="9468" width="18.140625" style="26" customWidth="1"/>
    <col min="9469" max="9469" width="9.7109375" style="26" bestFit="1" customWidth="1"/>
    <col min="9470" max="9470" width="9.140625" style="26" bestFit="1" customWidth="1"/>
    <col min="9471" max="9472" width="9.140625" style="26" customWidth="1"/>
    <col min="9473" max="9473" width="9.42578125" style="26" bestFit="1" customWidth="1"/>
    <col min="9474" max="9474" width="8.42578125" style="26" bestFit="1" customWidth="1"/>
    <col min="9475" max="9477" width="8.42578125" style="26" customWidth="1"/>
    <col min="9478" max="9483" width="0" style="26" hidden="1" customWidth="1"/>
    <col min="9484" max="9484" width="9.85546875" style="26" customWidth="1"/>
    <col min="9485" max="9723" width="11.42578125" style="26"/>
    <col min="9724" max="9724" width="18.140625" style="26" customWidth="1"/>
    <col min="9725" max="9725" width="9.7109375" style="26" bestFit="1" customWidth="1"/>
    <col min="9726" max="9726" width="9.140625" style="26" bestFit="1" customWidth="1"/>
    <col min="9727" max="9728" width="9.140625" style="26" customWidth="1"/>
    <col min="9729" max="9729" width="9.42578125" style="26" bestFit="1" customWidth="1"/>
    <col min="9730" max="9730" width="8.42578125" style="26" bestFit="1" customWidth="1"/>
    <col min="9731" max="9733" width="8.42578125" style="26" customWidth="1"/>
    <col min="9734" max="9739" width="0" style="26" hidden="1" customWidth="1"/>
    <col min="9740" max="9740" width="9.85546875" style="26" customWidth="1"/>
    <col min="9741" max="9979" width="11.42578125" style="26"/>
    <col min="9980" max="9980" width="18.140625" style="26" customWidth="1"/>
    <col min="9981" max="9981" width="9.7109375" style="26" bestFit="1" customWidth="1"/>
    <col min="9982" max="9982" width="9.140625" style="26" bestFit="1" customWidth="1"/>
    <col min="9983" max="9984" width="9.140625" style="26" customWidth="1"/>
    <col min="9985" max="9985" width="9.42578125" style="26" bestFit="1" customWidth="1"/>
    <col min="9986" max="9986" width="8.42578125" style="26" bestFit="1" customWidth="1"/>
    <col min="9987" max="9989" width="8.42578125" style="26" customWidth="1"/>
    <col min="9990" max="9995" width="0" style="26" hidden="1" customWidth="1"/>
    <col min="9996" max="9996" width="9.85546875" style="26" customWidth="1"/>
    <col min="9997" max="10235" width="11.42578125" style="26"/>
    <col min="10236" max="10236" width="18.140625" style="26" customWidth="1"/>
    <col min="10237" max="10237" width="9.7109375" style="26" bestFit="1" customWidth="1"/>
    <col min="10238" max="10238" width="9.140625" style="26" bestFit="1" customWidth="1"/>
    <col min="10239" max="10240" width="9.140625" style="26" customWidth="1"/>
    <col min="10241" max="10241" width="9.42578125" style="26" bestFit="1" customWidth="1"/>
    <col min="10242" max="10242" width="8.42578125" style="26" bestFit="1" customWidth="1"/>
    <col min="10243" max="10245" width="8.42578125" style="26" customWidth="1"/>
    <col min="10246" max="10251" width="0" style="26" hidden="1" customWidth="1"/>
    <col min="10252" max="10252" width="9.85546875" style="26" customWidth="1"/>
    <col min="10253" max="10491" width="11.42578125" style="26"/>
    <col min="10492" max="10492" width="18.140625" style="26" customWidth="1"/>
    <col min="10493" max="10493" width="9.7109375" style="26" bestFit="1" customWidth="1"/>
    <col min="10494" max="10494" width="9.140625" style="26" bestFit="1" customWidth="1"/>
    <col min="10495" max="10496" width="9.140625" style="26" customWidth="1"/>
    <col min="10497" max="10497" width="9.42578125" style="26" bestFit="1" customWidth="1"/>
    <col min="10498" max="10498" width="8.42578125" style="26" bestFit="1" customWidth="1"/>
    <col min="10499" max="10501" width="8.42578125" style="26" customWidth="1"/>
    <col min="10502" max="10507" width="0" style="26" hidden="1" customWidth="1"/>
    <col min="10508" max="10508" width="9.85546875" style="26" customWidth="1"/>
    <col min="10509" max="10747" width="11.42578125" style="26"/>
    <col min="10748" max="10748" width="18.140625" style="26" customWidth="1"/>
    <col min="10749" max="10749" width="9.7109375" style="26" bestFit="1" customWidth="1"/>
    <col min="10750" max="10750" width="9.140625" style="26" bestFit="1" customWidth="1"/>
    <col min="10751" max="10752" width="9.140625" style="26" customWidth="1"/>
    <col min="10753" max="10753" width="9.42578125" style="26" bestFit="1" customWidth="1"/>
    <col min="10754" max="10754" width="8.42578125" style="26" bestFit="1" customWidth="1"/>
    <col min="10755" max="10757" width="8.42578125" style="26" customWidth="1"/>
    <col min="10758" max="10763" width="0" style="26" hidden="1" customWidth="1"/>
    <col min="10764" max="10764" width="9.85546875" style="26" customWidth="1"/>
    <col min="10765" max="11003" width="11.42578125" style="26"/>
    <col min="11004" max="11004" width="18.140625" style="26" customWidth="1"/>
    <col min="11005" max="11005" width="9.7109375" style="26" bestFit="1" customWidth="1"/>
    <col min="11006" max="11006" width="9.140625" style="26" bestFit="1" customWidth="1"/>
    <col min="11007" max="11008" width="9.140625" style="26" customWidth="1"/>
    <col min="11009" max="11009" width="9.42578125" style="26" bestFit="1" customWidth="1"/>
    <col min="11010" max="11010" width="8.42578125" style="26" bestFit="1" customWidth="1"/>
    <col min="11011" max="11013" width="8.42578125" style="26" customWidth="1"/>
    <col min="11014" max="11019" width="0" style="26" hidden="1" customWidth="1"/>
    <col min="11020" max="11020" width="9.85546875" style="26" customWidth="1"/>
    <col min="11021" max="11259" width="11.42578125" style="26"/>
    <col min="11260" max="11260" width="18.140625" style="26" customWidth="1"/>
    <col min="11261" max="11261" width="9.7109375" style="26" bestFit="1" customWidth="1"/>
    <col min="11262" max="11262" width="9.140625" style="26" bestFit="1" customWidth="1"/>
    <col min="11263" max="11264" width="9.140625" style="26" customWidth="1"/>
    <col min="11265" max="11265" width="9.42578125" style="26" bestFit="1" customWidth="1"/>
    <col min="11266" max="11266" width="8.42578125" style="26" bestFit="1" customWidth="1"/>
    <col min="11267" max="11269" width="8.42578125" style="26" customWidth="1"/>
    <col min="11270" max="11275" width="0" style="26" hidden="1" customWidth="1"/>
    <col min="11276" max="11276" width="9.85546875" style="26" customWidth="1"/>
    <col min="11277" max="11515" width="11.42578125" style="26"/>
    <col min="11516" max="11516" width="18.140625" style="26" customWidth="1"/>
    <col min="11517" max="11517" width="9.7109375" style="26" bestFit="1" customWidth="1"/>
    <col min="11518" max="11518" width="9.140625" style="26" bestFit="1" customWidth="1"/>
    <col min="11519" max="11520" width="9.140625" style="26" customWidth="1"/>
    <col min="11521" max="11521" width="9.42578125" style="26" bestFit="1" customWidth="1"/>
    <col min="11522" max="11522" width="8.42578125" style="26" bestFit="1" customWidth="1"/>
    <col min="11523" max="11525" width="8.42578125" style="26" customWidth="1"/>
    <col min="11526" max="11531" width="0" style="26" hidden="1" customWidth="1"/>
    <col min="11532" max="11532" width="9.85546875" style="26" customWidth="1"/>
    <col min="11533" max="11771" width="11.42578125" style="26"/>
    <col min="11772" max="11772" width="18.140625" style="26" customWidth="1"/>
    <col min="11773" max="11773" width="9.7109375" style="26" bestFit="1" customWidth="1"/>
    <col min="11774" max="11774" width="9.140625" style="26" bestFit="1" customWidth="1"/>
    <col min="11775" max="11776" width="9.140625" style="26" customWidth="1"/>
    <col min="11777" max="11777" width="9.42578125" style="26" bestFit="1" customWidth="1"/>
    <col min="11778" max="11778" width="8.42578125" style="26" bestFit="1" customWidth="1"/>
    <col min="11779" max="11781" width="8.42578125" style="26" customWidth="1"/>
    <col min="11782" max="11787" width="0" style="26" hidden="1" customWidth="1"/>
    <col min="11788" max="11788" width="9.85546875" style="26" customWidth="1"/>
    <col min="11789" max="12027" width="11.42578125" style="26"/>
    <col min="12028" max="12028" width="18.140625" style="26" customWidth="1"/>
    <col min="12029" max="12029" width="9.7109375" style="26" bestFit="1" customWidth="1"/>
    <col min="12030" max="12030" width="9.140625" style="26" bestFit="1" customWidth="1"/>
    <col min="12031" max="12032" width="9.140625" style="26" customWidth="1"/>
    <col min="12033" max="12033" width="9.42578125" style="26" bestFit="1" customWidth="1"/>
    <col min="12034" max="12034" width="8.42578125" style="26" bestFit="1" customWidth="1"/>
    <col min="12035" max="12037" width="8.42578125" style="26" customWidth="1"/>
    <col min="12038" max="12043" width="0" style="26" hidden="1" customWidth="1"/>
    <col min="12044" max="12044" width="9.85546875" style="26" customWidth="1"/>
    <col min="12045" max="12283" width="11.42578125" style="26"/>
    <col min="12284" max="12284" width="18.140625" style="26" customWidth="1"/>
    <col min="12285" max="12285" width="9.7109375" style="26" bestFit="1" customWidth="1"/>
    <col min="12286" max="12286" width="9.140625" style="26" bestFit="1" customWidth="1"/>
    <col min="12287" max="12288" width="9.140625" style="26" customWidth="1"/>
    <col min="12289" max="12289" width="9.42578125" style="26" bestFit="1" customWidth="1"/>
    <col min="12290" max="12290" width="8.42578125" style="26" bestFit="1" customWidth="1"/>
    <col min="12291" max="12293" width="8.42578125" style="26" customWidth="1"/>
    <col min="12294" max="12299" width="0" style="26" hidden="1" customWidth="1"/>
    <col min="12300" max="12300" width="9.85546875" style="26" customWidth="1"/>
    <col min="12301" max="12539" width="11.42578125" style="26"/>
    <col min="12540" max="12540" width="18.140625" style="26" customWidth="1"/>
    <col min="12541" max="12541" width="9.7109375" style="26" bestFit="1" customWidth="1"/>
    <col min="12542" max="12542" width="9.140625" style="26" bestFit="1" customWidth="1"/>
    <col min="12543" max="12544" width="9.140625" style="26" customWidth="1"/>
    <col min="12545" max="12545" width="9.42578125" style="26" bestFit="1" customWidth="1"/>
    <col min="12546" max="12546" width="8.42578125" style="26" bestFit="1" customWidth="1"/>
    <col min="12547" max="12549" width="8.42578125" style="26" customWidth="1"/>
    <col min="12550" max="12555" width="0" style="26" hidden="1" customWidth="1"/>
    <col min="12556" max="12556" width="9.85546875" style="26" customWidth="1"/>
    <col min="12557" max="12795" width="11.42578125" style="26"/>
    <col min="12796" max="12796" width="18.140625" style="26" customWidth="1"/>
    <col min="12797" max="12797" width="9.7109375" style="26" bestFit="1" customWidth="1"/>
    <col min="12798" max="12798" width="9.140625" style="26" bestFit="1" customWidth="1"/>
    <col min="12799" max="12800" width="9.140625" style="26" customWidth="1"/>
    <col min="12801" max="12801" width="9.42578125" style="26" bestFit="1" customWidth="1"/>
    <col min="12802" max="12802" width="8.42578125" style="26" bestFit="1" customWidth="1"/>
    <col min="12803" max="12805" width="8.42578125" style="26" customWidth="1"/>
    <col min="12806" max="12811" width="0" style="26" hidden="1" customWidth="1"/>
    <col min="12812" max="12812" width="9.85546875" style="26" customWidth="1"/>
    <col min="12813" max="13051" width="11.42578125" style="26"/>
    <col min="13052" max="13052" width="18.140625" style="26" customWidth="1"/>
    <col min="13053" max="13053" width="9.7109375" style="26" bestFit="1" customWidth="1"/>
    <col min="13054" max="13054" width="9.140625" style="26" bestFit="1" customWidth="1"/>
    <col min="13055" max="13056" width="9.140625" style="26" customWidth="1"/>
    <col min="13057" max="13057" width="9.42578125" style="26" bestFit="1" customWidth="1"/>
    <col min="13058" max="13058" width="8.42578125" style="26" bestFit="1" customWidth="1"/>
    <col min="13059" max="13061" width="8.42578125" style="26" customWidth="1"/>
    <col min="13062" max="13067" width="0" style="26" hidden="1" customWidth="1"/>
    <col min="13068" max="13068" width="9.85546875" style="26" customWidth="1"/>
    <col min="13069" max="13307" width="11.42578125" style="26"/>
    <col min="13308" max="13308" width="18.140625" style="26" customWidth="1"/>
    <col min="13309" max="13309" width="9.7109375" style="26" bestFit="1" customWidth="1"/>
    <col min="13310" max="13310" width="9.140625" style="26" bestFit="1" customWidth="1"/>
    <col min="13311" max="13312" width="9.140625" style="26" customWidth="1"/>
    <col min="13313" max="13313" width="9.42578125" style="26" bestFit="1" customWidth="1"/>
    <col min="13314" max="13314" width="8.42578125" style="26" bestFit="1" customWidth="1"/>
    <col min="13315" max="13317" width="8.42578125" style="26" customWidth="1"/>
    <col min="13318" max="13323" width="0" style="26" hidden="1" customWidth="1"/>
    <col min="13324" max="13324" width="9.85546875" style="26" customWidth="1"/>
    <col min="13325" max="13563" width="11.42578125" style="26"/>
    <col min="13564" max="13564" width="18.140625" style="26" customWidth="1"/>
    <col min="13565" max="13565" width="9.7109375" style="26" bestFit="1" customWidth="1"/>
    <col min="13566" max="13566" width="9.140625" style="26" bestFit="1" customWidth="1"/>
    <col min="13567" max="13568" width="9.140625" style="26" customWidth="1"/>
    <col min="13569" max="13569" width="9.42578125" style="26" bestFit="1" customWidth="1"/>
    <col min="13570" max="13570" width="8.42578125" style="26" bestFit="1" customWidth="1"/>
    <col min="13571" max="13573" width="8.42578125" style="26" customWidth="1"/>
    <col min="13574" max="13579" width="0" style="26" hidden="1" customWidth="1"/>
    <col min="13580" max="13580" width="9.85546875" style="26" customWidth="1"/>
    <col min="13581" max="13819" width="11.42578125" style="26"/>
    <col min="13820" max="13820" width="18.140625" style="26" customWidth="1"/>
    <col min="13821" max="13821" width="9.7109375" style="26" bestFit="1" customWidth="1"/>
    <col min="13822" max="13822" width="9.140625" style="26" bestFit="1" customWidth="1"/>
    <col min="13823" max="13824" width="9.140625" style="26" customWidth="1"/>
    <col min="13825" max="13825" width="9.42578125" style="26" bestFit="1" customWidth="1"/>
    <col min="13826" max="13826" width="8.42578125" style="26" bestFit="1" customWidth="1"/>
    <col min="13827" max="13829" width="8.42578125" style="26" customWidth="1"/>
    <col min="13830" max="13835" width="0" style="26" hidden="1" customWidth="1"/>
    <col min="13836" max="13836" width="9.85546875" style="26" customWidth="1"/>
    <col min="13837" max="14075" width="11.42578125" style="26"/>
    <col min="14076" max="14076" width="18.140625" style="26" customWidth="1"/>
    <col min="14077" max="14077" width="9.7109375" style="26" bestFit="1" customWidth="1"/>
    <col min="14078" max="14078" width="9.140625" style="26" bestFit="1" customWidth="1"/>
    <col min="14079" max="14080" width="9.140625" style="26" customWidth="1"/>
    <col min="14081" max="14081" width="9.42578125" style="26" bestFit="1" customWidth="1"/>
    <col min="14082" max="14082" width="8.42578125" style="26" bestFit="1" customWidth="1"/>
    <col min="14083" max="14085" width="8.42578125" style="26" customWidth="1"/>
    <col min="14086" max="14091" width="0" style="26" hidden="1" customWidth="1"/>
    <col min="14092" max="14092" width="9.85546875" style="26" customWidth="1"/>
    <col min="14093" max="14331" width="11.42578125" style="26"/>
    <col min="14332" max="14332" width="18.140625" style="26" customWidth="1"/>
    <col min="14333" max="14333" width="9.7109375" style="26" bestFit="1" customWidth="1"/>
    <col min="14334" max="14334" width="9.140625" style="26" bestFit="1" customWidth="1"/>
    <col min="14335" max="14336" width="9.140625" style="26" customWidth="1"/>
    <col min="14337" max="14337" width="9.42578125" style="26" bestFit="1" customWidth="1"/>
    <col min="14338" max="14338" width="8.42578125" style="26" bestFit="1" customWidth="1"/>
    <col min="14339" max="14341" width="8.42578125" style="26" customWidth="1"/>
    <col min="14342" max="14347" width="0" style="26" hidden="1" customWidth="1"/>
    <col min="14348" max="14348" width="9.85546875" style="26" customWidth="1"/>
    <col min="14349" max="14587" width="11.42578125" style="26"/>
    <col min="14588" max="14588" width="18.140625" style="26" customWidth="1"/>
    <col min="14589" max="14589" width="9.7109375" style="26" bestFit="1" customWidth="1"/>
    <col min="14590" max="14590" width="9.140625" style="26" bestFit="1" customWidth="1"/>
    <col min="14591" max="14592" width="9.140625" style="26" customWidth="1"/>
    <col min="14593" max="14593" width="9.42578125" style="26" bestFit="1" customWidth="1"/>
    <col min="14594" max="14594" width="8.42578125" style="26" bestFit="1" customWidth="1"/>
    <col min="14595" max="14597" width="8.42578125" style="26" customWidth="1"/>
    <col min="14598" max="14603" width="0" style="26" hidden="1" customWidth="1"/>
    <col min="14604" max="14604" width="9.85546875" style="26" customWidth="1"/>
    <col min="14605" max="14843" width="11.42578125" style="26"/>
    <col min="14844" max="14844" width="18.140625" style="26" customWidth="1"/>
    <col min="14845" max="14845" width="9.7109375" style="26" bestFit="1" customWidth="1"/>
    <col min="14846" max="14846" width="9.140625" style="26" bestFit="1" customWidth="1"/>
    <col min="14847" max="14848" width="9.140625" style="26" customWidth="1"/>
    <col min="14849" max="14849" width="9.42578125" style="26" bestFit="1" customWidth="1"/>
    <col min="14850" max="14850" width="8.42578125" style="26" bestFit="1" customWidth="1"/>
    <col min="14851" max="14853" width="8.42578125" style="26" customWidth="1"/>
    <col min="14854" max="14859" width="0" style="26" hidden="1" customWidth="1"/>
    <col min="14860" max="14860" width="9.85546875" style="26" customWidth="1"/>
    <col min="14861" max="15099" width="11.42578125" style="26"/>
    <col min="15100" max="15100" width="18.140625" style="26" customWidth="1"/>
    <col min="15101" max="15101" width="9.7109375" style="26" bestFit="1" customWidth="1"/>
    <col min="15102" max="15102" width="9.140625" style="26" bestFit="1" customWidth="1"/>
    <col min="15103" max="15104" width="9.140625" style="26" customWidth="1"/>
    <col min="15105" max="15105" width="9.42578125" style="26" bestFit="1" customWidth="1"/>
    <col min="15106" max="15106" width="8.42578125" style="26" bestFit="1" customWidth="1"/>
    <col min="15107" max="15109" width="8.42578125" style="26" customWidth="1"/>
    <col min="15110" max="15115" width="0" style="26" hidden="1" customWidth="1"/>
    <col min="15116" max="15116" width="9.85546875" style="26" customWidth="1"/>
    <col min="15117" max="15355" width="11.42578125" style="26"/>
    <col min="15356" max="15356" width="18.140625" style="26" customWidth="1"/>
    <col min="15357" max="15357" width="9.7109375" style="26" bestFit="1" customWidth="1"/>
    <col min="15358" max="15358" width="9.140625" style="26" bestFit="1" customWidth="1"/>
    <col min="15359" max="15360" width="9.140625" style="26" customWidth="1"/>
    <col min="15361" max="15361" width="9.42578125" style="26" bestFit="1" customWidth="1"/>
    <col min="15362" max="15362" width="8.42578125" style="26" bestFit="1" customWidth="1"/>
    <col min="15363" max="15365" width="8.42578125" style="26" customWidth="1"/>
    <col min="15366" max="15371" width="0" style="26" hidden="1" customWidth="1"/>
    <col min="15372" max="15372" width="9.85546875" style="26" customWidth="1"/>
    <col min="15373" max="15611" width="11.42578125" style="26"/>
    <col min="15612" max="15612" width="18.140625" style="26" customWidth="1"/>
    <col min="15613" max="15613" width="9.7109375" style="26" bestFit="1" customWidth="1"/>
    <col min="15614" max="15614" width="9.140625" style="26" bestFit="1" customWidth="1"/>
    <col min="15615" max="15616" width="9.140625" style="26" customWidth="1"/>
    <col min="15617" max="15617" width="9.42578125" style="26" bestFit="1" customWidth="1"/>
    <col min="15618" max="15618" width="8.42578125" style="26" bestFit="1" customWidth="1"/>
    <col min="15619" max="15621" width="8.42578125" style="26" customWidth="1"/>
    <col min="15622" max="15627" width="0" style="26" hidden="1" customWidth="1"/>
    <col min="15628" max="15628" width="9.85546875" style="26" customWidth="1"/>
    <col min="15629" max="15867" width="11.42578125" style="26"/>
    <col min="15868" max="15868" width="18.140625" style="26" customWidth="1"/>
    <col min="15869" max="15869" width="9.7109375" style="26" bestFit="1" customWidth="1"/>
    <col min="15870" max="15870" width="9.140625" style="26" bestFit="1" customWidth="1"/>
    <col min="15871" max="15872" width="9.140625" style="26" customWidth="1"/>
    <col min="15873" max="15873" width="9.42578125" style="26" bestFit="1" customWidth="1"/>
    <col min="15874" max="15874" width="8.42578125" style="26" bestFit="1" customWidth="1"/>
    <col min="15875" max="15877" width="8.42578125" style="26" customWidth="1"/>
    <col min="15878" max="15883" width="0" style="26" hidden="1" customWidth="1"/>
    <col min="15884" max="15884" width="9.85546875" style="26" customWidth="1"/>
    <col min="15885" max="16123" width="11.42578125" style="26"/>
    <col min="16124" max="16124" width="18.140625" style="26" customWidth="1"/>
    <col min="16125" max="16125" width="9.7109375" style="26" bestFit="1" customWidth="1"/>
    <col min="16126" max="16126" width="9.140625" style="26" bestFit="1" customWidth="1"/>
    <col min="16127" max="16128" width="9.140625" style="26" customWidth="1"/>
    <col min="16129" max="16129" width="9.42578125" style="26" bestFit="1" customWidth="1"/>
    <col min="16130" max="16130" width="8.42578125" style="26" bestFit="1" customWidth="1"/>
    <col min="16131" max="16133" width="8.42578125" style="26" customWidth="1"/>
    <col min="16134" max="16139" width="0" style="26" hidden="1" customWidth="1"/>
    <col min="16140" max="16140" width="9.85546875" style="26" customWidth="1"/>
    <col min="16141" max="16384" width="11.42578125" style="26"/>
  </cols>
  <sheetData>
    <row r="1" spans="1:16" s="27" customFormat="1" ht="12.75" customHeight="1" x14ac:dyDescent="0.2">
      <c r="B1" s="39"/>
      <c r="C1" s="39"/>
      <c r="D1" s="39"/>
      <c r="E1" s="39"/>
      <c r="F1" s="39"/>
      <c r="G1" s="39"/>
      <c r="H1" s="39"/>
      <c r="I1" s="39"/>
      <c r="J1" s="39"/>
      <c r="K1" s="39"/>
      <c r="L1" s="39"/>
    </row>
    <row r="2" spans="1:16" s="27" customFormat="1" ht="12.75" customHeight="1" x14ac:dyDescent="0.2">
      <c r="A2" s="47" t="s">
        <v>99</v>
      </c>
      <c r="B2" s="39"/>
      <c r="C2" s="39"/>
      <c r="D2" s="39"/>
      <c r="E2" s="39"/>
      <c r="F2" s="39"/>
      <c r="G2" s="39"/>
      <c r="H2" s="39"/>
      <c r="I2" s="39"/>
      <c r="K2" s="39"/>
      <c r="L2" s="39"/>
    </row>
    <row r="3" spans="1:16" s="27" customFormat="1" ht="12.75" customHeight="1" x14ac:dyDescent="0.25">
      <c r="A3" s="47" t="s">
        <v>100</v>
      </c>
      <c r="B3" s="39"/>
      <c r="C3" s="39"/>
      <c r="D3" s="39"/>
      <c r="E3" s="39"/>
      <c r="F3" s="39"/>
      <c r="G3" s="39"/>
      <c r="H3" s="39"/>
      <c r="I3" s="39"/>
      <c r="J3" s="101"/>
      <c r="K3" s="39"/>
      <c r="L3" s="39"/>
    </row>
    <row r="4" spans="1:16" s="27" customFormat="1" ht="12.75" customHeight="1" x14ac:dyDescent="0.2">
      <c r="B4" s="39"/>
      <c r="C4" s="39"/>
      <c r="D4" s="39"/>
      <c r="E4" s="39"/>
      <c r="F4" s="39"/>
      <c r="G4" s="39"/>
      <c r="H4" s="39"/>
      <c r="I4" s="39"/>
      <c r="J4" s="39"/>
      <c r="K4" s="39"/>
      <c r="L4" s="39"/>
    </row>
    <row r="5" spans="1:16" s="27" customFormat="1" ht="12.75" x14ac:dyDescent="0.2">
      <c r="B5" s="368" t="s">
        <v>82</v>
      </c>
      <c r="C5" s="368"/>
      <c r="D5" s="368"/>
      <c r="E5" s="368"/>
      <c r="F5" s="368"/>
      <c r="G5" s="368"/>
      <c r="H5" s="368"/>
      <c r="I5" s="368"/>
      <c r="J5" s="368"/>
      <c r="K5" s="368"/>
      <c r="M5" s="128" t="s">
        <v>570</v>
      </c>
      <c r="O5" s="102"/>
    </row>
    <row r="6" spans="1:16" s="27" customFormat="1" ht="12.75" x14ac:dyDescent="0.2">
      <c r="B6" s="397" t="str">
        <f>'Solicitudes Regiones'!$B$6:$R$6</f>
        <v>Julio de 2008 a febrero de 2022</v>
      </c>
      <c r="C6" s="397"/>
      <c r="D6" s="397"/>
      <c r="E6" s="397"/>
      <c r="F6" s="397"/>
      <c r="G6" s="397"/>
      <c r="H6" s="397"/>
      <c r="I6" s="397"/>
      <c r="J6" s="397"/>
      <c r="K6" s="397"/>
      <c r="L6" s="56"/>
    </row>
    <row r="7" spans="1:16" x14ac:dyDescent="0.2">
      <c r="B7" s="28"/>
      <c r="C7" s="29"/>
      <c r="D7" s="29"/>
      <c r="E7" s="29"/>
      <c r="F7" s="29"/>
      <c r="G7" s="29"/>
      <c r="H7" s="29"/>
      <c r="I7" s="29"/>
      <c r="J7" s="29"/>
      <c r="K7" s="29"/>
      <c r="L7" s="29"/>
    </row>
    <row r="8" spans="1:16" ht="15" customHeight="1" x14ac:dyDescent="0.2">
      <c r="B8" s="395" t="s">
        <v>53</v>
      </c>
      <c r="C8" s="395"/>
      <c r="D8" s="395"/>
      <c r="E8" s="395"/>
      <c r="F8" s="395"/>
      <c r="G8" s="395"/>
      <c r="H8" s="395"/>
      <c r="I8" s="395"/>
      <c r="J8" s="395"/>
      <c r="K8" s="395"/>
      <c r="L8" s="395"/>
      <c r="M8" s="395"/>
    </row>
    <row r="9" spans="1:16" ht="20.25" customHeight="1" x14ac:dyDescent="0.2">
      <c r="B9" s="395" t="s">
        <v>54</v>
      </c>
      <c r="C9" s="393" t="s">
        <v>2</v>
      </c>
      <c r="D9" s="396"/>
      <c r="E9" s="396"/>
      <c r="F9" s="396"/>
      <c r="G9" s="396"/>
      <c r="H9" s="396"/>
      <c r="I9" s="396"/>
      <c r="J9" s="396"/>
      <c r="K9" s="394"/>
      <c r="L9" s="393"/>
      <c r="M9" s="394"/>
    </row>
    <row r="10" spans="1:16" ht="24" x14ac:dyDescent="0.2">
      <c r="B10" s="395"/>
      <c r="C10" s="23" t="s">
        <v>55</v>
      </c>
      <c r="D10" s="23" t="s">
        <v>56</v>
      </c>
      <c r="E10" s="23" t="s">
        <v>57</v>
      </c>
      <c r="F10" s="23" t="s">
        <v>58</v>
      </c>
      <c r="G10" s="23" t="s">
        <v>6</v>
      </c>
      <c r="H10" s="23" t="s">
        <v>59</v>
      </c>
      <c r="I10" s="23" t="s">
        <v>60</v>
      </c>
      <c r="J10" s="23" t="s">
        <v>61</v>
      </c>
      <c r="K10" s="260" t="s">
        <v>29</v>
      </c>
      <c r="L10" s="260" t="s">
        <v>591</v>
      </c>
      <c r="M10" s="260" t="s">
        <v>594</v>
      </c>
    </row>
    <row r="11" spans="1:16" x14ac:dyDescent="0.2">
      <c r="B11" s="18" t="s">
        <v>37</v>
      </c>
      <c r="C11" s="18">
        <v>10088</v>
      </c>
      <c r="D11" s="18">
        <v>5894</v>
      </c>
      <c r="E11" s="18">
        <f>C11+D11</f>
        <v>15982</v>
      </c>
      <c r="F11" s="19">
        <f>E11/$E$49</f>
        <v>0.17992884805908313</v>
      </c>
      <c r="G11" s="18">
        <v>37579</v>
      </c>
      <c r="H11" s="18">
        <v>2672</v>
      </c>
      <c r="I11" s="18">
        <f>G11+H11</f>
        <v>40251</v>
      </c>
      <c r="J11" s="19">
        <f>I11/$I$49</f>
        <v>0.17253263036070213</v>
      </c>
      <c r="K11" s="18">
        <f t="shared" ref="K11:K48" si="0">E11+I11</f>
        <v>56233</v>
      </c>
      <c r="L11" s="18">
        <v>23</v>
      </c>
      <c r="M11" s="18">
        <f>L11+K11</f>
        <v>56256</v>
      </c>
      <c r="P11" s="31"/>
    </row>
    <row r="12" spans="1:16" x14ac:dyDescent="0.2">
      <c r="B12" s="18" t="s">
        <v>161</v>
      </c>
      <c r="C12" s="18">
        <v>1125</v>
      </c>
      <c r="D12" s="18">
        <v>509</v>
      </c>
      <c r="E12" s="18">
        <f t="shared" ref="E12:E48" si="1">C12+D12</f>
        <v>1634</v>
      </c>
      <c r="F12" s="19">
        <f t="shared" ref="F12:F48" si="2">E12/$E$49</f>
        <v>1.839592902819058E-2</v>
      </c>
      <c r="G12" s="18">
        <v>3511</v>
      </c>
      <c r="H12" s="18">
        <v>195</v>
      </c>
      <c r="I12" s="18">
        <f t="shared" ref="I12:I48" si="3">G12+H12</f>
        <v>3706</v>
      </c>
      <c r="J12" s="19">
        <f t="shared" ref="J12:J48" si="4">I12/$I$49</f>
        <v>1.5885466898133263E-2</v>
      </c>
      <c r="K12" s="18">
        <f t="shared" si="0"/>
        <v>5340</v>
      </c>
      <c r="L12" s="18">
        <v>6</v>
      </c>
      <c r="M12" s="18">
        <f t="shared" ref="M12:M49" si="5">L12+K12</f>
        <v>5346</v>
      </c>
      <c r="P12" s="31"/>
    </row>
    <row r="13" spans="1:16" x14ac:dyDescent="0.2">
      <c r="B13" s="18" t="s">
        <v>162</v>
      </c>
      <c r="C13" s="18">
        <v>818</v>
      </c>
      <c r="D13" s="18">
        <v>300</v>
      </c>
      <c r="E13" s="18">
        <f t="shared" si="1"/>
        <v>1118</v>
      </c>
      <c r="F13" s="19">
        <f t="shared" si="2"/>
        <v>1.2586688282446185E-2</v>
      </c>
      <c r="G13" s="18">
        <v>2269</v>
      </c>
      <c r="H13" s="18">
        <v>103</v>
      </c>
      <c r="I13" s="18">
        <f t="shared" si="3"/>
        <v>2372</v>
      </c>
      <c r="J13" s="19">
        <f t="shared" si="4"/>
        <v>1.0167384641762575E-2</v>
      </c>
      <c r="K13" s="18">
        <f t="shared" si="0"/>
        <v>3490</v>
      </c>
      <c r="L13" s="18">
        <v>2</v>
      </c>
      <c r="M13" s="18">
        <f t="shared" si="5"/>
        <v>3492</v>
      </c>
      <c r="P13" s="31"/>
    </row>
    <row r="14" spans="1:16" x14ac:dyDescent="0.2">
      <c r="B14" s="18" t="s">
        <v>163</v>
      </c>
      <c r="C14" s="18">
        <v>9413</v>
      </c>
      <c r="D14" s="18">
        <v>3951</v>
      </c>
      <c r="E14" s="18">
        <f t="shared" si="1"/>
        <v>13364</v>
      </c>
      <c r="F14" s="19">
        <f t="shared" si="2"/>
        <v>0.15045483202738</v>
      </c>
      <c r="G14" s="18">
        <v>38956</v>
      </c>
      <c r="H14" s="18">
        <v>2034</v>
      </c>
      <c r="I14" s="18">
        <f t="shared" si="3"/>
        <v>40990</v>
      </c>
      <c r="J14" s="19">
        <f t="shared" si="4"/>
        <v>0.17570029361966608</v>
      </c>
      <c r="K14" s="18">
        <f t="shared" si="0"/>
        <v>54354</v>
      </c>
      <c r="L14" s="18">
        <v>28</v>
      </c>
      <c r="M14" s="18">
        <f t="shared" si="5"/>
        <v>54382</v>
      </c>
      <c r="P14" s="31"/>
    </row>
    <row r="15" spans="1:16" x14ac:dyDescent="0.2">
      <c r="B15" s="18" t="s">
        <v>164</v>
      </c>
      <c r="C15" s="18">
        <v>126</v>
      </c>
      <c r="D15" s="18">
        <v>75</v>
      </c>
      <c r="E15" s="18">
        <f t="shared" si="1"/>
        <v>201</v>
      </c>
      <c r="F15" s="19">
        <f t="shared" si="2"/>
        <v>2.2629019184004324E-3</v>
      </c>
      <c r="G15" s="18">
        <v>367</v>
      </c>
      <c r="H15" s="18">
        <v>38</v>
      </c>
      <c r="I15" s="18">
        <f t="shared" si="3"/>
        <v>405</v>
      </c>
      <c r="J15" s="19">
        <f t="shared" si="4"/>
        <v>1.7359994856297821E-3</v>
      </c>
      <c r="K15" s="18">
        <f t="shared" si="0"/>
        <v>606</v>
      </c>
      <c r="L15" s="18">
        <v>0</v>
      </c>
      <c r="M15" s="18">
        <f t="shared" si="5"/>
        <v>606</v>
      </c>
      <c r="P15" s="31"/>
    </row>
    <row r="16" spans="1:16" x14ac:dyDescent="0.2">
      <c r="B16" s="18" t="s">
        <v>165</v>
      </c>
      <c r="C16" s="18">
        <v>1873</v>
      </c>
      <c r="D16" s="18">
        <v>919</v>
      </c>
      <c r="E16" s="18">
        <f t="shared" si="1"/>
        <v>2792</v>
      </c>
      <c r="F16" s="19">
        <f t="shared" si="2"/>
        <v>3.1432946050616951E-2</v>
      </c>
      <c r="G16" s="18">
        <v>8419</v>
      </c>
      <c r="H16" s="18">
        <v>481</v>
      </c>
      <c r="I16" s="18">
        <f t="shared" si="3"/>
        <v>8900</v>
      </c>
      <c r="J16" s="19">
        <f t="shared" si="4"/>
        <v>3.8149124499024842E-2</v>
      </c>
      <c r="K16" s="18">
        <f t="shared" si="0"/>
        <v>11692</v>
      </c>
      <c r="L16" s="18">
        <v>5</v>
      </c>
      <c r="M16" s="18">
        <f t="shared" si="5"/>
        <v>11697</v>
      </c>
      <c r="P16" s="31"/>
    </row>
    <row r="17" spans="2:16" x14ac:dyDescent="0.2">
      <c r="B17" s="18" t="s">
        <v>166</v>
      </c>
      <c r="C17" s="18">
        <v>187</v>
      </c>
      <c r="D17" s="18">
        <v>118</v>
      </c>
      <c r="E17" s="18">
        <f t="shared" si="1"/>
        <v>305</v>
      </c>
      <c r="F17" s="19">
        <f t="shared" si="2"/>
        <v>3.4337566423489146E-3</v>
      </c>
      <c r="G17" s="18">
        <v>1033</v>
      </c>
      <c r="H17" s="18">
        <v>70</v>
      </c>
      <c r="I17" s="18">
        <f t="shared" si="3"/>
        <v>1103</v>
      </c>
      <c r="J17" s="19">
        <f t="shared" si="4"/>
        <v>4.7279195867892584E-3</v>
      </c>
      <c r="K17" s="18">
        <f t="shared" si="0"/>
        <v>1408</v>
      </c>
      <c r="L17" s="18">
        <v>0</v>
      </c>
      <c r="M17" s="18">
        <f t="shared" si="5"/>
        <v>1408</v>
      </c>
      <c r="P17" s="31"/>
    </row>
    <row r="18" spans="2:16" x14ac:dyDescent="0.2">
      <c r="B18" s="18" t="s">
        <v>167</v>
      </c>
      <c r="C18" s="18">
        <v>500</v>
      </c>
      <c r="D18" s="18">
        <v>296</v>
      </c>
      <c r="E18" s="18">
        <f t="shared" si="1"/>
        <v>796</v>
      </c>
      <c r="F18" s="19">
        <f t="shared" si="2"/>
        <v>8.9615419256056927E-3</v>
      </c>
      <c r="G18" s="18">
        <v>2106</v>
      </c>
      <c r="H18" s="18">
        <v>117</v>
      </c>
      <c r="I18" s="18">
        <f t="shared" si="3"/>
        <v>2223</v>
      </c>
      <c r="J18" s="19">
        <f t="shared" si="4"/>
        <v>9.5287082877901375E-3</v>
      </c>
      <c r="K18" s="18">
        <f t="shared" si="0"/>
        <v>3019</v>
      </c>
      <c r="L18" s="18">
        <v>0</v>
      </c>
      <c r="M18" s="18">
        <f t="shared" si="5"/>
        <v>3019</v>
      </c>
      <c r="P18" s="31"/>
    </row>
    <row r="19" spans="2:16" x14ac:dyDescent="0.2">
      <c r="B19" s="18" t="s">
        <v>168</v>
      </c>
      <c r="C19" s="18">
        <v>213</v>
      </c>
      <c r="D19" s="18">
        <v>113</v>
      </c>
      <c r="E19" s="18">
        <f t="shared" si="1"/>
        <v>326</v>
      </c>
      <c r="F19" s="19">
        <f t="shared" si="2"/>
        <v>3.6701792308385119E-3</v>
      </c>
      <c r="G19" s="18">
        <v>620</v>
      </c>
      <c r="H19" s="18">
        <v>56</v>
      </c>
      <c r="I19" s="18">
        <f t="shared" si="3"/>
        <v>676</v>
      </c>
      <c r="J19" s="19">
        <f t="shared" si="4"/>
        <v>2.8976188945326734E-3</v>
      </c>
      <c r="K19" s="18">
        <f t="shared" si="0"/>
        <v>1002</v>
      </c>
      <c r="L19" s="18">
        <v>0</v>
      </c>
      <c r="M19" s="18">
        <f t="shared" si="5"/>
        <v>1002</v>
      </c>
      <c r="P19" s="31"/>
    </row>
    <row r="20" spans="2:16" x14ac:dyDescent="0.2">
      <c r="B20" s="18" t="s">
        <v>169</v>
      </c>
      <c r="C20" s="18">
        <v>2106</v>
      </c>
      <c r="D20" s="18">
        <v>1111</v>
      </c>
      <c r="E20" s="18">
        <f t="shared" si="1"/>
        <v>3217</v>
      </c>
      <c r="F20" s="19">
        <f t="shared" si="2"/>
        <v>3.6217688912906422E-2</v>
      </c>
      <c r="G20" s="18">
        <v>7062</v>
      </c>
      <c r="H20" s="18">
        <v>528</v>
      </c>
      <c r="I20" s="18">
        <f t="shared" si="3"/>
        <v>7590</v>
      </c>
      <c r="J20" s="19">
        <f t="shared" si="4"/>
        <v>3.2533916286247029E-2</v>
      </c>
      <c r="K20" s="18">
        <f t="shared" si="0"/>
        <v>10807</v>
      </c>
      <c r="L20" s="18">
        <v>1</v>
      </c>
      <c r="M20" s="18">
        <f t="shared" si="5"/>
        <v>10808</v>
      </c>
      <c r="P20" s="31"/>
    </row>
    <row r="21" spans="2:16" x14ac:dyDescent="0.2">
      <c r="B21" s="18" t="s">
        <v>170</v>
      </c>
      <c r="C21" s="18">
        <v>772</v>
      </c>
      <c r="D21" s="18">
        <v>491</v>
      </c>
      <c r="E21" s="18">
        <f t="shared" si="1"/>
        <v>1263</v>
      </c>
      <c r="F21" s="19">
        <f t="shared" si="2"/>
        <v>1.4219129964874358E-2</v>
      </c>
      <c r="G21" s="18">
        <v>2038</v>
      </c>
      <c r="H21" s="18">
        <v>197</v>
      </c>
      <c r="I21" s="18">
        <f t="shared" si="3"/>
        <v>2235</v>
      </c>
      <c r="J21" s="19">
        <f t="shared" si="4"/>
        <v>9.5801453095865751E-3</v>
      </c>
      <c r="K21" s="18">
        <f t="shared" si="0"/>
        <v>3498</v>
      </c>
      <c r="L21" s="18">
        <v>0</v>
      </c>
      <c r="M21" s="18">
        <f t="shared" si="5"/>
        <v>3498</v>
      </c>
      <c r="P21" s="31"/>
    </row>
    <row r="22" spans="2:16" x14ac:dyDescent="0.2">
      <c r="B22" s="18" t="s">
        <v>171</v>
      </c>
      <c r="C22" s="18">
        <v>458</v>
      </c>
      <c r="D22" s="18">
        <v>214</v>
      </c>
      <c r="E22" s="18">
        <f t="shared" si="1"/>
        <v>672</v>
      </c>
      <c r="F22" s="19">
        <f t="shared" si="2"/>
        <v>7.565522831667117E-3</v>
      </c>
      <c r="G22" s="18">
        <v>1734</v>
      </c>
      <c r="H22" s="18">
        <v>141</v>
      </c>
      <c r="I22" s="18">
        <f t="shared" si="3"/>
        <v>1875</v>
      </c>
      <c r="J22" s="19">
        <f t="shared" si="4"/>
        <v>8.0370346556934355E-3</v>
      </c>
      <c r="K22" s="18">
        <f t="shared" si="0"/>
        <v>2547</v>
      </c>
      <c r="L22" s="18">
        <v>1</v>
      </c>
      <c r="M22" s="18">
        <f t="shared" si="5"/>
        <v>2548</v>
      </c>
      <c r="P22" s="31"/>
    </row>
    <row r="23" spans="2:16" x14ac:dyDescent="0.2">
      <c r="B23" s="18" t="s">
        <v>172</v>
      </c>
      <c r="C23" s="18">
        <v>3454</v>
      </c>
      <c r="D23" s="18">
        <v>1932</v>
      </c>
      <c r="E23" s="18">
        <f t="shared" si="1"/>
        <v>5386</v>
      </c>
      <c r="F23" s="19">
        <f t="shared" si="2"/>
        <v>6.0636764838331983E-2</v>
      </c>
      <c r="G23" s="18">
        <v>12493</v>
      </c>
      <c r="H23" s="18">
        <v>939</v>
      </c>
      <c r="I23" s="18">
        <f t="shared" si="3"/>
        <v>13432</v>
      </c>
      <c r="J23" s="19">
        <f t="shared" si="4"/>
        <v>5.7575173064146251E-2</v>
      </c>
      <c r="K23" s="18">
        <f t="shared" si="0"/>
        <v>18818</v>
      </c>
      <c r="L23" s="18">
        <v>3</v>
      </c>
      <c r="M23" s="18">
        <f t="shared" si="5"/>
        <v>18821</v>
      </c>
      <c r="P23" s="31"/>
    </row>
    <row r="24" spans="2:16" x14ac:dyDescent="0.2">
      <c r="B24" s="18" t="s">
        <v>173</v>
      </c>
      <c r="C24" s="18">
        <v>1145</v>
      </c>
      <c r="D24" s="18">
        <v>530</v>
      </c>
      <c r="E24" s="18">
        <f t="shared" si="1"/>
        <v>1675</v>
      </c>
      <c r="F24" s="19">
        <f t="shared" si="2"/>
        <v>1.8857515986670268E-2</v>
      </c>
      <c r="G24" s="18">
        <v>2977</v>
      </c>
      <c r="H24" s="18">
        <v>244</v>
      </c>
      <c r="I24" s="18">
        <f t="shared" si="3"/>
        <v>3221</v>
      </c>
      <c r="J24" s="19">
        <f t="shared" si="4"/>
        <v>1.3806553933860563E-2</v>
      </c>
      <c r="K24" s="18">
        <f t="shared" si="0"/>
        <v>4896</v>
      </c>
      <c r="L24" s="18">
        <v>1</v>
      </c>
      <c r="M24" s="18">
        <f t="shared" si="5"/>
        <v>4897</v>
      </c>
      <c r="P24" s="31"/>
    </row>
    <row r="25" spans="2:16" x14ac:dyDescent="0.2">
      <c r="B25" s="18" t="s">
        <v>174</v>
      </c>
      <c r="C25" s="18">
        <v>797</v>
      </c>
      <c r="D25" s="18">
        <v>246</v>
      </c>
      <c r="E25" s="18">
        <f t="shared" si="1"/>
        <v>1043</v>
      </c>
      <c r="F25" s="19">
        <f t="shared" si="2"/>
        <v>1.1742321894983337E-2</v>
      </c>
      <c r="G25" s="18">
        <v>2491</v>
      </c>
      <c r="H25" s="18">
        <v>115</v>
      </c>
      <c r="I25" s="18">
        <f t="shared" si="3"/>
        <v>2606</v>
      </c>
      <c r="J25" s="19">
        <f t="shared" si="4"/>
        <v>1.1170406566793117E-2</v>
      </c>
      <c r="K25" s="18">
        <f t="shared" si="0"/>
        <v>3649</v>
      </c>
      <c r="L25" s="18">
        <v>1</v>
      </c>
      <c r="M25" s="18">
        <f t="shared" si="5"/>
        <v>3650</v>
      </c>
      <c r="P25" s="31"/>
    </row>
    <row r="26" spans="2:16" x14ac:dyDescent="0.2">
      <c r="B26" s="18" t="s">
        <v>175</v>
      </c>
      <c r="C26" s="18">
        <v>1772</v>
      </c>
      <c r="D26" s="18">
        <v>1018</v>
      </c>
      <c r="E26" s="18">
        <f t="shared" si="1"/>
        <v>2790</v>
      </c>
      <c r="F26" s="19">
        <f t="shared" si="2"/>
        <v>3.1410429613617938E-2</v>
      </c>
      <c r="G26" s="18">
        <v>10236</v>
      </c>
      <c r="H26" s="18">
        <v>643</v>
      </c>
      <c r="I26" s="18">
        <f t="shared" si="3"/>
        <v>10879</v>
      </c>
      <c r="J26" s="19">
        <f t="shared" si="4"/>
        <v>4.663194667695407E-2</v>
      </c>
      <c r="K26" s="18">
        <f t="shared" si="0"/>
        <v>13669</v>
      </c>
      <c r="L26" s="18">
        <v>6</v>
      </c>
      <c r="M26" s="18">
        <f t="shared" si="5"/>
        <v>13675</v>
      </c>
      <c r="P26" s="31"/>
    </row>
    <row r="27" spans="2:16" x14ac:dyDescent="0.2">
      <c r="B27" s="18" t="s">
        <v>176</v>
      </c>
      <c r="C27" s="18">
        <v>783</v>
      </c>
      <c r="D27" s="18">
        <v>435</v>
      </c>
      <c r="E27" s="18">
        <f t="shared" si="1"/>
        <v>1218</v>
      </c>
      <c r="F27" s="19">
        <f t="shared" si="2"/>
        <v>1.371251013239665E-2</v>
      </c>
      <c r="G27" s="18">
        <v>3378</v>
      </c>
      <c r="H27" s="18">
        <v>195</v>
      </c>
      <c r="I27" s="18">
        <f t="shared" si="3"/>
        <v>3573</v>
      </c>
      <c r="J27" s="19">
        <f t="shared" si="4"/>
        <v>1.5315373239889411E-2</v>
      </c>
      <c r="K27" s="18">
        <f t="shared" si="0"/>
        <v>4791</v>
      </c>
      <c r="L27" s="18">
        <v>2</v>
      </c>
      <c r="M27" s="18">
        <f t="shared" si="5"/>
        <v>4793</v>
      </c>
      <c r="P27" s="31"/>
    </row>
    <row r="28" spans="2:16" x14ac:dyDescent="0.2">
      <c r="B28" s="18" t="s">
        <v>177</v>
      </c>
      <c r="C28" s="18">
        <v>561</v>
      </c>
      <c r="D28" s="18">
        <v>473</v>
      </c>
      <c r="E28" s="18">
        <f t="shared" si="1"/>
        <v>1034</v>
      </c>
      <c r="F28" s="19">
        <f t="shared" si="2"/>
        <v>1.1640997928487795E-2</v>
      </c>
      <c r="G28" s="18">
        <v>2190</v>
      </c>
      <c r="H28" s="18">
        <v>175</v>
      </c>
      <c r="I28" s="18">
        <f t="shared" si="3"/>
        <v>2365</v>
      </c>
      <c r="J28" s="19">
        <f t="shared" si="4"/>
        <v>1.0137379712381319E-2</v>
      </c>
      <c r="K28" s="18">
        <f t="shared" si="0"/>
        <v>3399</v>
      </c>
      <c r="L28" s="18">
        <v>0</v>
      </c>
      <c r="M28" s="18">
        <f t="shared" si="5"/>
        <v>3399</v>
      </c>
      <c r="P28" s="31"/>
    </row>
    <row r="29" spans="2:16" x14ac:dyDescent="0.2">
      <c r="B29" s="18" t="s">
        <v>178</v>
      </c>
      <c r="C29" s="18">
        <v>49</v>
      </c>
      <c r="D29" s="18">
        <v>4</v>
      </c>
      <c r="E29" s="18">
        <f t="shared" si="1"/>
        <v>53</v>
      </c>
      <c r="F29" s="19">
        <f t="shared" si="2"/>
        <v>5.966855804737458E-4</v>
      </c>
      <c r="G29" s="18">
        <v>75</v>
      </c>
      <c r="H29" s="18">
        <v>2</v>
      </c>
      <c r="I29" s="18">
        <f t="shared" si="3"/>
        <v>77</v>
      </c>
      <c r="J29" s="19">
        <f t="shared" si="4"/>
        <v>3.3005422319381042E-4</v>
      </c>
      <c r="K29" s="18">
        <f t="shared" si="0"/>
        <v>130</v>
      </c>
      <c r="L29" s="18">
        <v>2</v>
      </c>
      <c r="M29" s="18">
        <f t="shared" si="5"/>
        <v>132</v>
      </c>
      <c r="P29" s="31"/>
    </row>
    <row r="30" spans="2:16" x14ac:dyDescent="0.2">
      <c r="B30" s="18" t="s">
        <v>179</v>
      </c>
      <c r="C30" s="18">
        <v>940</v>
      </c>
      <c r="D30" s="18">
        <v>362</v>
      </c>
      <c r="E30" s="18">
        <f t="shared" si="1"/>
        <v>1302</v>
      </c>
      <c r="F30" s="19">
        <f t="shared" si="2"/>
        <v>1.4658200486355039E-2</v>
      </c>
      <c r="G30" s="18">
        <v>3071</v>
      </c>
      <c r="H30" s="18">
        <v>145</v>
      </c>
      <c r="I30" s="18">
        <f t="shared" si="3"/>
        <v>3216</v>
      </c>
      <c r="J30" s="19">
        <f t="shared" si="4"/>
        <v>1.378512184144538E-2</v>
      </c>
      <c r="K30" s="18">
        <f t="shared" si="0"/>
        <v>4518</v>
      </c>
      <c r="L30" s="18">
        <v>0</v>
      </c>
      <c r="M30" s="18">
        <f t="shared" si="5"/>
        <v>4518</v>
      </c>
      <c r="P30" s="31"/>
    </row>
    <row r="31" spans="2:16" x14ac:dyDescent="0.2">
      <c r="B31" s="18" t="s">
        <v>180</v>
      </c>
      <c r="C31" s="18">
        <v>1071</v>
      </c>
      <c r="D31" s="18">
        <v>581</v>
      </c>
      <c r="E31" s="18">
        <f t="shared" si="1"/>
        <v>1652</v>
      </c>
      <c r="F31" s="19">
        <f t="shared" si="2"/>
        <v>1.8598576961181664E-2</v>
      </c>
      <c r="G31" s="18">
        <v>3593</v>
      </c>
      <c r="H31" s="18">
        <v>211</v>
      </c>
      <c r="I31" s="18">
        <f t="shared" si="3"/>
        <v>3804</v>
      </c>
      <c r="J31" s="19">
        <f t="shared" si="4"/>
        <v>1.6305535909470842E-2</v>
      </c>
      <c r="K31" s="18">
        <f t="shared" si="0"/>
        <v>5456</v>
      </c>
      <c r="L31" s="18">
        <v>6</v>
      </c>
      <c r="M31" s="18">
        <f t="shared" si="5"/>
        <v>5462</v>
      </c>
      <c r="P31" s="31"/>
    </row>
    <row r="32" spans="2:16" x14ac:dyDescent="0.2">
      <c r="B32" s="18" t="s">
        <v>181</v>
      </c>
      <c r="C32" s="18">
        <v>2904</v>
      </c>
      <c r="D32" s="18">
        <v>1460</v>
      </c>
      <c r="E32" s="18">
        <f t="shared" si="1"/>
        <v>4364</v>
      </c>
      <c r="F32" s="19">
        <f t="shared" si="2"/>
        <v>4.9130865531838243E-2</v>
      </c>
      <c r="G32" s="18">
        <v>11766</v>
      </c>
      <c r="H32" s="18">
        <v>752</v>
      </c>
      <c r="I32" s="18">
        <f t="shared" si="3"/>
        <v>12518</v>
      </c>
      <c r="J32" s="19">
        <f t="shared" si="4"/>
        <v>5.3657386570650896E-2</v>
      </c>
      <c r="K32" s="18">
        <f t="shared" si="0"/>
        <v>16882</v>
      </c>
      <c r="L32" s="18">
        <v>4</v>
      </c>
      <c r="M32" s="18">
        <f t="shared" si="5"/>
        <v>16886</v>
      </c>
      <c r="P32" s="31"/>
    </row>
    <row r="33" spans="2:16" x14ac:dyDescent="0.2">
      <c r="B33" s="18" t="s">
        <v>182</v>
      </c>
      <c r="C33" s="18">
        <v>1635</v>
      </c>
      <c r="D33" s="18">
        <v>985</v>
      </c>
      <c r="E33" s="18">
        <f t="shared" si="1"/>
        <v>2620</v>
      </c>
      <c r="F33" s="19">
        <f t="shared" si="2"/>
        <v>2.9496532468702152E-2</v>
      </c>
      <c r="G33" s="18">
        <v>4375</v>
      </c>
      <c r="H33" s="18">
        <v>335</v>
      </c>
      <c r="I33" s="18">
        <f t="shared" si="3"/>
        <v>4710</v>
      </c>
      <c r="J33" s="19">
        <f t="shared" si="4"/>
        <v>2.0189031055101909E-2</v>
      </c>
      <c r="K33" s="18">
        <f t="shared" si="0"/>
        <v>7330</v>
      </c>
      <c r="L33" s="18">
        <v>2</v>
      </c>
      <c r="M33" s="18">
        <f t="shared" si="5"/>
        <v>7332</v>
      </c>
      <c r="P33" s="31"/>
    </row>
    <row r="34" spans="2:16" x14ac:dyDescent="0.2">
      <c r="B34" s="18" t="s">
        <v>183</v>
      </c>
      <c r="C34" s="18">
        <v>762</v>
      </c>
      <c r="D34" s="18">
        <v>635</v>
      </c>
      <c r="E34" s="18">
        <f t="shared" si="1"/>
        <v>1397</v>
      </c>
      <c r="F34" s="19">
        <f t="shared" si="2"/>
        <v>1.5727731243807979E-2</v>
      </c>
      <c r="G34" s="18">
        <v>2580</v>
      </c>
      <c r="H34" s="18">
        <v>181</v>
      </c>
      <c r="I34" s="18">
        <f t="shared" si="3"/>
        <v>2761</v>
      </c>
      <c r="J34" s="19">
        <f t="shared" si="4"/>
        <v>1.1834801431663773E-2</v>
      </c>
      <c r="K34" s="18">
        <f t="shared" si="0"/>
        <v>4158</v>
      </c>
      <c r="L34" s="18">
        <v>1</v>
      </c>
      <c r="M34" s="18">
        <f t="shared" si="5"/>
        <v>4159</v>
      </c>
      <c r="P34" s="31"/>
    </row>
    <row r="35" spans="2:16" x14ac:dyDescent="0.2">
      <c r="B35" s="18" t="s">
        <v>184</v>
      </c>
      <c r="C35" s="18">
        <v>859</v>
      </c>
      <c r="D35" s="18">
        <v>458</v>
      </c>
      <c r="E35" s="18">
        <f t="shared" si="1"/>
        <v>1317</v>
      </c>
      <c r="F35" s="19">
        <f t="shared" si="2"/>
        <v>1.4827073763847608E-2</v>
      </c>
      <c r="G35" s="18">
        <v>2991</v>
      </c>
      <c r="H35" s="18">
        <v>170</v>
      </c>
      <c r="I35" s="18">
        <f t="shared" si="3"/>
        <v>3161</v>
      </c>
      <c r="J35" s="19">
        <f t="shared" si="4"/>
        <v>1.3549368824878373E-2</v>
      </c>
      <c r="K35" s="18">
        <f t="shared" si="0"/>
        <v>4478</v>
      </c>
      <c r="L35" s="18">
        <v>0</v>
      </c>
      <c r="M35" s="18">
        <f t="shared" si="5"/>
        <v>4478</v>
      </c>
      <c r="P35" s="31"/>
    </row>
    <row r="36" spans="2:16" x14ac:dyDescent="0.2">
      <c r="B36" s="18" t="s">
        <v>185</v>
      </c>
      <c r="C36" s="18">
        <v>258</v>
      </c>
      <c r="D36" s="18">
        <v>108</v>
      </c>
      <c r="E36" s="18">
        <f t="shared" si="1"/>
        <v>366</v>
      </c>
      <c r="F36" s="19">
        <f t="shared" si="2"/>
        <v>4.1205079708186978E-3</v>
      </c>
      <c r="G36" s="18">
        <v>793</v>
      </c>
      <c r="H36" s="18">
        <v>43</v>
      </c>
      <c r="I36" s="18">
        <f t="shared" si="3"/>
        <v>836</v>
      </c>
      <c r="J36" s="19">
        <f t="shared" si="4"/>
        <v>3.5834458518185131E-3</v>
      </c>
      <c r="K36" s="18">
        <f t="shared" si="0"/>
        <v>1202</v>
      </c>
      <c r="L36" s="18">
        <v>1</v>
      </c>
      <c r="M36" s="18">
        <f t="shared" si="5"/>
        <v>1203</v>
      </c>
      <c r="P36" s="31"/>
    </row>
    <row r="37" spans="2:16" x14ac:dyDescent="0.2">
      <c r="B37" s="18" t="s">
        <v>186</v>
      </c>
      <c r="C37" s="18">
        <v>323</v>
      </c>
      <c r="D37" s="18">
        <v>281</v>
      </c>
      <c r="E37" s="18">
        <f t="shared" si="1"/>
        <v>604</v>
      </c>
      <c r="F37" s="19">
        <f t="shared" si="2"/>
        <v>6.7999639737008014E-3</v>
      </c>
      <c r="G37" s="18">
        <v>1236</v>
      </c>
      <c r="H37" s="18">
        <v>141</v>
      </c>
      <c r="I37" s="18">
        <f t="shared" si="3"/>
        <v>1377</v>
      </c>
      <c r="J37" s="19">
        <f t="shared" si="4"/>
        <v>5.9023982511412585E-3</v>
      </c>
      <c r="K37" s="18">
        <f t="shared" si="0"/>
        <v>1981</v>
      </c>
      <c r="L37" s="18">
        <v>0</v>
      </c>
      <c r="M37" s="18">
        <f t="shared" si="5"/>
        <v>1981</v>
      </c>
      <c r="P37" s="31"/>
    </row>
    <row r="38" spans="2:16" x14ac:dyDescent="0.2">
      <c r="B38" s="18" t="s">
        <v>187</v>
      </c>
      <c r="C38" s="18">
        <v>655</v>
      </c>
      <c r="D38" s="18">
        <v>194</v>
      </c>
      <c r="E38" s="18">
        <f t="shared" si="1"/>
        <v>849</v>
      </c>
      <c r="F38" s="19">
        <f t="shared" si="2"/>
        <v>9.5582275060794378E-3</v>
      </c>
      <c r="G38" s="18">
        <v>1597</v>
      </c>
      <c r="H38" s="18">
        <v>69</v>
      </c>
      <c r="I38" s="18">
        <f t="shared" si="3"/>
        <v>1666</v>
      </c>
      <c r="J38" s="19">
        <f t="shared" si="4"/>
        <v>7.1411731927388073E-3</v>
      </c>
      <c r="K38" s="18">
        <f t="shared" si="0"/>
        <v>2515</v>
      </c>
      <c r="L38" s="18">
        <v>4</v>
      </c>
      <c r="M38" s="18">
        <f t="shared" si="5"/>
        <v>2519</v>
      </c>
      <c r="P38" s="31"/>
    </row>
    <row r="39" spans="2:16" x14ac:dyDescent="0.2">
      <c r="B39" s="18" t="s">
        <v>188</v>
      </c>
      <c r="C39" s="18">
        <v>665</v>
      </c>
      <c r="D39" s="18">
        <v>235</v>
      </c>
      <c r="E39" s="18">
        <f t="shared" si="1"/>
        <v>900</v>
      </c>
      <c r="F39" s="19">
        <f t="shared" si="2"/>
        <v>1.0132396649554174E-2</v>
      </c>
      <c r="G39" s="18">
        <v>2043</v>
      </c>
      <c r="H39" s="18">
        <v>112</v>
      </c>
      <c r="I39" s="18">
        <f t="shared" si="3"/>
        <v>2155</v>
      </c>
      <c r="J39" s="19">
        <f t="shared" si="4"/>
        <v>9.2372318309436544E-3</v>
      </c>
      <c r="K39" s="18">
        <f t="shared" si="0"/>
        <v>3055</v>
      </c>
      <c r="L39" s="18">
        <v>4</v>
      </c>
      <c r="M39" s="18">
        <f t="shared" si="5"/>
        <v>3059</v>
      </c>
      <c r="P39" s="31"/>
    </row>
    <row r="40" spans="2:16" x14ac:dyDescent="0.2">
      <c r="B40" s="18" t="s">
        <v>189</v>
      </c>
      <c r="C40" s="18">
        <v>383</v>
      </c>
      <c r="D40" s="18">
        <v>99</v>
      </c>
      <c r="E40" s="18">
        <f t="shared" si="1"/>
        <v>482</v>
      </c>
      <c r="F40" s="19">
        <f t="shared" si="2"/>
        <v>5.4264613167612358E-3</v>
      </c>
      <c r="G40" s="18">
        <v>1133</v>
      </c>
      <c r="H40" s="18">
        <v>50</v>
      </c>
      <c r="I40" s="18">
        <f t="shared" si="3"/>
        <v>1183</v>
      </c>
      <c r="J40" s="19">
        <f t="shared" si="4"/>
        <v>5.0708330654321782E-3</v>
      </c>
      <c r="K40" s="18">
        <f t="shared" si="0"/>
        <v>1665</v>
      </c>
      <c r="L40" s="18">
        <v>0</v>
      </c>
      <c r="M40" s="18">
        <f t="shared" si="5"/>
        <v>1665</v>
      </c>
      <c r="P40" s="31"/>
    </row>
    <row r="41" spans="2:16" x14ac:dyDescent="0.2">
      <c r="B41" s="18" t="s">
        <v>190</v>
      </c>
      <c r="C41" s="18">
        <v>279</v>
      </c>
      <c r="D41" s="18">
        <v>187</v>
      </c>
      <c r="E41" s="18">
        <f t="shared" si="1"/>
        <v>466</v>
      </c>
      <c r="F41" s="19">
        <f t="shared" si="2"/>
        <v>5.2463298207691611E-3</v>
      </c>
      <c r="G41" s="18">
        <v>1419</v>
      </c>
      <c r="H41" s="18">
        <v>85</v>
      </c>
      <c r="I41" s="18">
        <f t="shared" si="3"/>
        <v>1504</v>
      </c>
      <c r="J41" s="19">
        <f t="shared" si="4"/>
        <v>6.4467733984868939E-3</v>
      </c>
      <c r="K41" s="18">
        <f t="shared" si="0"/>
        <v>1970</v>
      </c>
      <c r="L41" s="18">
        <v>0</v>
      </c>
      <c r="M41" s="18">
        <f t="shared" si="5"/>
        <v>1970</v>
      </c>
      <c r="P41" s="31"/>
    </row>
    <row r="42" spans="2:16" x14ac:dyDescent="0.2">
      <c r="B42" s="18" t="s">
        <v>191</v>
      </c>
      <c r="C42" s="18">
        <v>538</v>
      </c>
      <c r="D42" s="18">
        <v>306</v>
      </c>
      <c r="E42" s="18">
        <f t="shared" si="1"/>
        <v>844</v>
      </c>
      <c r="F42" s="19">
        <f t="shared" si="2"/>
        <v>9.5019364135819143E-3</v>
      </c>
      <c r="G42" s="18">
        <v>1855</v>
      </c>
      <c r="H42" s="18">
        <v>78</v>
      </c>
      <c r="I42" s="18">
        <f t="shared" si="3"/>
        <v>1933</v>
      </c>
      <c r="J42" s="19">
        <f t="shared" si="4"/>
        <v>8.2856469277095522E-3</v>
      </c>
      <c r="K42" s="18">
        <f t="shared" si="0"/>
        <v>2777</v>
      </c>
      <c r="L42" s="18">
        <v>2</v>
      </c>
      <c r="M42" s="18">
        <f t="shared" si="5"/>
        <v>2779</v>
      </c>
      <c r="P42" s="31"/>
    </row>
    <row r="43" spans="2:16" x14ac:dyDescent="0.2">
      <c r="B43" s="18" t="s">
        <v>192</v>
      </c>
      <c r="C43" s="18">
        <v>194</v>
      </c>
      <c r="D43" s="18">
        <v>122</v>
      </c>
      <c r="E43" s="18">
        <f t="shared" si="1"/>
        <v>316</v>
      </c>
      <c r="F43" s="19">
        <f t="shared" si="2"/>
        <v>3.5575970458434658E-3</v>
      </c>
      <c r="G43" s="18">
        <v>947</v>
      </c>
      <c r="H43" s="18">
        <v>61</v>
      </c>
      <c r="I43" s="18">
        <f t="shared" si="3"/>
        <v>1008</v>
      </c>
      <c r="J43" s="19">
        <f t="shared" si="4"/>
        <v>4.3207098309007907E-3</v>
      </c>
      <c r="K43" s="18">
        <f t="shared" si="0"/>
        <v>1324</v>
      </c>
      <c r="L43" s="18">
        <v>0</v>
      </c>
      <c r="M43" s="18">
        <f t="shared" si="5"/>
        <v>1324</v>
      </c>
      <c r="P43" s="31"/>
    </row>
    <row r="44" spans="2:16" x14ac:dyDescent="0.2">
      <c r="B44" s="18" t="s">
        <v>193</v>
      </c>
      <c r="C44" s="18">
        <v>343</v>
      </c>
      <c r="D44" s="18">
        <v>215</v>
      </c>
      <c r="E44" s="18">
        <f t="shared" si="1"/>
        <v>558</v>
      </c>
      <c r="F44" s="19">
        <f t="shared" si="2"/>
        <v>6.2820859227235883E-3</v>
      </c>
      <c r="G44" s="18">
        <v>2000</v>
      </c>
      <c r="H44" s="18">
        <v>93</v>
      </c>
      <c r="I44" s="18">
        <f t="shared" si="3"/>
        <v>2093</v>
      </c>
      <c r="J44" s="19">
        <f t="shared" si="4"/>
        <v>8.9714738849953918E-3</v>
      </c>
      <c r="K44" s="18">
        <f t="shared" si="0"/>
        <v>2651</v>
      </c>
      <c r="L44" s="18">
        <v>0</v>
      </c>
      <c r="M44" s="18">
        <f t="shared" si="5"/>
        <v>2651</v>
      </c>
      <c r="P44" s="31"/>
    </row>
    <row r="45" spans="2:16" x14ac:dyDescent="0.2">
      <c r="B45" s="18" t="s">
        <v>194</v>
      </c>
      <c r="C45" s="18">
        <v>4951</v>
      </c>
      <c r="D45" s="18">
        <v>2354</v>
      </c>
      <c r="E45" s="18">
        <f t="shared" si="1"/>
        <v>7305</v>
      </c>
      <c r="F45" s="19">
        <f t="shared" si="2"/>
        <v>8.2241286138881389E-2</v>
      </c>
      <c r="G45" s="18">
        <v>17904</v>
      </c>
      <c r="H45" s="18">
        <v>1073</v>
      </c>
      <c r="I45" s="18">
        <f t="shared" si="3"/>
        <v>18977</v>
      </c>
      <c r="J45" s="19">
        <f t="shared" si="4"/>
        <v>8.1343363552583633E-2</v>
      </c>
      <c r="K45" s="18">
        <f t="shared" si="0"/>
        <v>26282</v>
      </c>
      <c r="L45" s="18">
        <v>11</v>
      </c>
      <c r="M45" s="18">
        <f t="shared" si="5"/>
        <v>26293</v>
      </c>
      <c r="P45" s="31"/>
    </row>
    <row r="46" spans="2:16" x14ac:dyDescent="0.2">
      <c r="B46" s="18" t="s">
        <v>195</v>
      </c>
      <c r="C46" s="18">
        <v>1594</v>
      </c>
      <c r="D46" s="18">
        <v>735</v>
      </c>
      <c r="E46" s="18">
        <f t="shared" si="1"/>
        <v>2329</v>
      </c>
      <c r="F46" s="19">
        <f t="shared" si="2"/>
        <v>2.6220390885346303E-2</v>
      </c>
      <c r="G46" s="18">
        <v>6001</v>
      </c>
      <c r="H46" s="18">
        <v>381</v>
      </c>
      <c r="I46" s="18">
        <f t="shared" si="3"/>
        <v>6382</v>
      </c>
      <c r="J46" s="19">
        <f t="shared" si="4"/>
        <v>2.7355922758738934E-2</v>
      </c>
      <c r="K46" s="18">
        <f t="shared" si="0"/>
        <v>8711</v>
      </c>
      <c r="L46" s="18">
        <v>2</v>
      </c>
      <c r="M46" s="18">
        <f t="shared" si="5"/>
        <v>8713</v>
      </c>
      <c r="P46" s="31"/>
    </row>
    <row r="47" spans="2:16" x14ac:dyDescent="0.2">
      <c r="B47" s="18" t="s">
        <v>196</v>
      </c>
      <c r="C47" s="18">
        <v>658</v>
      </c>
      <c r="D47" s="18">
        <v>342</v>
      </c>
      <c r="E47" s="18">
        <f t="shared" si="1"/>
        <v>1000</v>
      </c>
      <c r="F47" s="19">
        <f t="shared" si="2"/>
        <v>1.1258218499504638E-2</v>
      </c>
      <c r="G47" s="18">
        <v>2117</v>
      </c>
      <c r="H47" s="18">
        <v>149</v>
      </c>
      <c r="I47" s="18">
        <f t="shared" si="3"/>
        <v>2266</v>
      </c>
      <c r="J47" s="19">
        <f t="shared" si="4"/>
        <v>9.7130242825607064E-3</v>
      </c>
      <c r="K47" s="18">
        <f t="shared" si="0"/>
        <v>3266</v>
      </c>
      <c r="L47" s="18">
        <v>3</v>
      </c>
      <c r="M47" s="18">
        <f t="shared" si="5"/>
        <v>3269</v>
      </c>
      <c r="P47" s="31"/>
    </row>
    <row r="48" spans="2:16" x14ac:dyDescent="0.2">
      <c r="B48" s="18" t="s">
        <v>197</v>
      </c>
      <c r="C48" s="18">
        <v>3289</v>
      </c>
      <c r="D48" s="18">
        <v>1995</v>
      </c>
      <c r="E48" s="18">
        <f t="shared" si="1"/>
        <v>5284</v>
      </c>
      <c r="F48" s="19">
        <f t="shared" si="2"/>
        <v>5.9488426551382506E-2</v>
      </c>
      <c r="G48" s="18">
        <v>12464</v>
      </c>
      <c r="H48" s="18">
        <v>802</v>
      </c>
      <c r="I48" s="18">
        <f t="shared" si="3"/>
        <v>13266</v>
      </c>
      <c r="J48" s="19">
        <f t="shared" si="4"/>
        <v>5.6863627595962196E-2</v>
      </c>
      <c r="K48" s="18">
        <f t="shared" si="0"/>
        <v>18550</v>
      </c>
      <c r="L48" s="18">
        <v>9</v>
      </c>
      <c r="M48" s="18">
        <f t="shared" si="5"/>
        <v>18559</v>
      </c>
      <c r="P48" s="31"/>
    </row>
    <row r="49" spans="2:16" x14ac:dyDescent="0.2">
      <c r="B49" s="20" t="s">
        <v>47</v>
      </c>
      <c r="C49" s="18">
        <f t="shared" ref="C49:H49" si="6">SUM(C11:C48)</f>
        <v>58541</v>
      </c>
      <c r="D49" s="18">
        <f t="shared" si="6"/>
        <v>30283</v>
      </c>
      <c r="E49" s="20">
        <f t="shared" ref="E49" si="7">C49+D49</f>
        <v>88824</v>
      </c>
      <c r="F49" s="22">
        <f t="shared" ref="F49" si="8">E49/$E$49</f>
        <v>1</v>
      </c>
      <c r="G49" s="18">
        <f t="shared" si="6"/>
        <v>219419</v>
      </c>
      <c r="H49" s="18">
        <f t="shared" si="6"/>
        <v>13876</v>
      </c>
      <c r="I49" s="20">
        <f t="shared" ref="I49" si="9">G49+H49</f>
        <v>233295</v>
      </c>
      <c r="J49" s="22">
        <f t="shared" ref="J49" si="10">I49/$I$49</f>
        <v>1</v>
      </c>
      <c r="K49" s="20">
        <f t="shared" ref="K49" si="11">E49+I49</f>
        <v>322119</v>
      </c>
      <c r="L49" s="18">
        <f t="shared" ref="L49" si="12">SUM(L11:L48)</f>
        <v>130</v>
      </c>
      <c r="M49" s="20">
        <f t="shared" si="5"/>
        <v>322249</v>
      </c>
      <c r="P49" s="31"/>
    </row>
    <row r="50" spans="2:16" ht="25.5" customHeight="1" x14ac:dyDescent="0.2">
      <c r="B50" s="32" t="s">
        <v>62</v>
      </c>
      <c r="C50" s="33">
        <f>+C49/M49</f>
        <v>0.18166386862333164</v>
      </c>
      <c r="D50" s="33">
        <f>+D49/M49</f>
        <v>9.397391458158133E-2</v>
      </c>
      <c r="E50" s="34">
        <f>+E49/M49</f>
        <v>0.27563778320491295</v>
      </c>
      <c r="F50" s="34"/>
      <c r="G50" s="33">
        <f>+G49/M49</f>
        <v>0.68089893219218678</v>
      </c>
      <c r="H50" s="33">
        <f>+H49/M49</f>
        <v>4.3059869852195044E-2</v>
      </c>
      <c r="I50" s="34">
        <f>+I49/M49</f>
        <v>0.72395880204438179</v>
      </c>
      <c r="J50" s="34"/>
      <c r="K50" s="34">
        <f>+K49/M49</f>
        <v>0.99959658524929484</v>
      </c>
      <c r="L50" s="34">
        <f>+L49/M49</f>
        <v>4.0341475070520004E-4</v>
      </c>
      <c r="M50" s="34">
        <f>K50+L50</f>
        <v>1</v>
      </c>
    </row>
    <row r="51" spans="2:16" x14ac:dyDescent="0.2">
      <c r="B51" s="25"/>
      <c r="C51" s="38"/>
      <c r="D51" s="38"/>
      <c r="E51" s="38"/>
      <c r="F51" s="38"/>
      <c r="G51" s="38"/>
      <c r="H51" s="38"/>
      <c r="I51" s="38"/>
      <c r="J51" s="38"/>
      <c r="K51" s="38"/>
    </row>
    <row r="52" spans="2:16" ht="12.75" x14ac:dyDescent="0.2">
      <c r="B52" s="368" t="s">
        <v>83</v>
      </c>
      <c r="C52" s="368"/>
      <c r="D52" s="368"/>
      <c r="E52" s="368"/>
      <c r="F52" s="368"/>
      <c r="G52" s="368"/>
      <c r="H52" s="368"/>
      <c r="I52" s="368"/>
      <c r="J52" s="368"/>
      <c r="K52" s="368"/>
    </row>
    <row r="53" spans="2:16" ht="12.75" x14ac:dyDescent="0.2">
      <c r="B53" s="397" t="str">
        <f>'Solicitudes Regiones'!$B$6:$R$6</f>
        <v>Julio de 2008 a febrero de 2022</v>
      </c>
      <c r="C53" s="397"/>
      <c r="D53" s="397"/>
      <c r="E53" s="397"/>
      <c r="F53" s="397"/>
      <c r="G53" s="397"/>
      <c r="H53" s="397"/>
      <c r="I53" s="397"/>
      <c r="J53" s="397"/>
      <c r="K53" s="397"/>
    </row>
    <row r="54" spans="2:16" x14ac:dyDescent="0.2">
      <c r="B54" s="25"/>
      <c r="C54" s="38"/>
      <c r="D54" s="38"/>
      <c r="E54" s="38"/>
      <c r="F54" s="38"/>
      <c r="G54" s="38"/>
      <c r="H54" s="38"/>
      <c r="I54" s="38"/>
      <c r="J54" s="38"/>
      <c r="K54" s="38"/>
    </row>
    <row r="55" spans="2:16" ht="15" customHeight="1" x14ac:dyDescent="0.2">
      <c r="B55" s="395" t="s">
        <v>63</v>
      </c>
      <c r="C55" s="395"/>
      <c r="D55" s="395"/>
      <c r="E55" s="395"/>
      <c r="F55" s="395"/>
      <c r="G55" s="395"/>
      <c r="H55" s="395"/>
      <c r="I55" s="395"/>
      <c r="J55" s="395"/>
      <c r="K55" s="395"/>
      <c r="L55" s="395"/>
      <c r="M55" s="395"/>
    </row>
    <row r="56" spans="2:16" ht="15" customHeight="1" x14ac:dyDescent="0.2">
      <c r="B56" s="395" t="s">
        <v>54</v>
      </c>
      <c r="C56" s="395" t="s">
        <v>2</v>
      </c>
      <c r="D56" s="395"/>
      <c r="E56" s="395"/>
      <c r="F56" s="395"/>
      <c r="G56" s="395"/>
      <c r="H56" s="395"/>
      <c r="I56" s="395"/>
      <c r="J56" s="395"/>
      <c r="K56" s="395"/>
      <c r="L56" s="393"/>
      <c r="M56" s="394"/>
    </row>
    <row r="57" spans="2:16" ht="24" x14ac:dyDescent="0.2">
      <c r="B57" s="395"/>
      <c r="C57" s="23" t="s">
        <v>55</v>
      </c>
      <c r="D57" s="23" t="s">
        <v>56</v>
      </c>
      <c r="E57" s="23" t="s">
        <v>57</v>
      </c>
      <c r="F57" s="23" t="s">
        <v>58</v>
      </c>
      <c r="G57" s="23" t="s">
        <v>6</v>
      </c>
      <c r="H57" s="23" t="s">
        <v>59</v>
      </c>
      <c r="I57" s="23" t="s">
        <v>60</v>
      </c>
      <c r="J57" s="23" t="s">
        <v>61</v>
      </c>
      <c r="K57" s="24" t="s">
        <v>29</v>
      </c>
      <c r="L57" s="260" t="s">
        <v>591</v>
      </c>
      <c r="M57" s="260" t="s">
        <v>594</v>
      </c>
    </row>
    <row r="58" spans="2:16" x14ac:dyDescent="0.2">
      <c r="B58" s="18" t="s">
        <v>37</v>
      </c>
      <c r="C58" s="18">
        <v>9082</v>
      </c>
      <c r="D58" s="18">
        <v>4064</v>
      </c>
      <c r="E58" s="18">
        <f>C58+D58</f>
        <v>13146</v>
      </c>
      <c r="F58" s="19">
        <f>E58/$E$96</f>
        <v>0.18669582753429714</v>
      </c>
      <c r="G58" s="18">
        <v>31597</v>
      </c>
      <c r="H58" s="18">
        <v>2288</v>
      </c>
      <c r="I58" s="18">
        <f>G58+H58</f>
        <v>33885</v>
      </c>
      <c r="J58" s="19">
        <f>I58/$I$96</f>
        <v>0.17366592181061521</v>
      </c>
      <c r="K58" s="18">
        <f t="shared" ref="K58:K95" si="13">E58+I58</f>
        <v>47031</v>
      </c>
      <c r="L58" s="18">
        <v>1</v>
      </c>
      <c r="M58" s="18">
        <f>L58+K58</f>
        <v>47032</v>
      </c>
    </row>
    <row r="59" spans="2:16" x14ac:dyDescent="0.2">
      <c r="B59" s="18" t="s">
        <v>161</v>
      </c>
      <c r="C59" s="18">
        <v>924</v>
      </c>
      <c r="D59" s="18">
        <v>348</v>
      </c>
      <c r="E59" s="18">
        <f t="shared" ref="E59:E95" si="14">C59+D59</f>
        <v>1272</v>
      </c>
      <c r="F59" s="19">
        <f t="shared" ref="F59:F95" si="15">E59/$E$96</f>
        <v>1.8064589428238704E-2</v>
      </c>
      <c r="G59" s="18">
        <v>2863</v>
      </c>
      <c r="H59" s="18">
        <v>165</v>
      </c>
      <c r="I59" s="18">
        <f t="shared" ref="I59:I95" si="16">G59+H59</f>
        <v>3028</v>
      </c>
      <c r="J59" s="19">
        <f t="shared" ref="J59:J95" si="17">I59/$I$96</f>
        <v>1.5518973328686524E-2</v>
      </c>
      <c r="K59" s="18">
        <f t="shared" si="13"/>
        <v>4300</v>
      </c>
      <c r="L59" s="18">
        <v>0</v>
      </c>
      <c r="M59" s="18">
        <f t="shared" ref="M59:M96" si="18">L59+K59</f>
        <v>4300</v>
      </c>
    </row>
    <row r="60" spans="2:16" x14ac:dyDescent="0.2">
      <c r="B60" s="18" t="s">
        <v>162</v>
      </c>
      <c r="C60" s="18">
        <v>679</v>
      </c>
      <c r="D60" s="18">
        <v>161</v>
      </c>
      <c r="E60" s="18">
        <f t="shared" si="14"/>
        <v>840</v>
      </c>
      <c r="F60" s="19">
        <f t="shared" si="15"/>
        <v>1.192944584883688E-2</v>
      </c>
      <c r="G60" s="18">
        <v>1851</v>
      </c>
      <c r="H60" s="18">
        <v>93</v>
      </c>
      <c r="I60" s="18">
        <f t="shared" si="16"/>
        <v>1944</v>
      </c>
      <c r="J60" s="19">
        <f t="shared" si="17"/>
        <v>9.9633038807683642E-3</v>
      </c>
      <c r="K60" s="18">
        <f t="shared" si="13"/>
        <v>2784</v>
      </c>
      <c r="L60" s="18">
        <v>1</v>
      </c>
      <c r="M60" s="18">
        <f t="shared" si="18"/>
        <v>2785</v>
      </c>
    </row>
    <row r="61" spans="2:16" x14ac:dyDescent="0.2">
      <c r="B61" s="18" t="s">
        <v>163</v>
      </c>
      <c r="C61" s="18">
        <v>8328</v>
      </c>
      <c r="D61" s="18">
        <v>2851</v>
      </c>
      <c r="E61" s="18">
        <f t="shared" si="14"/>
        <v>11179</v>
      </c>
      <c r="F61" s="19">
        <f t="shared" si="15"/>
        <v>0.15876104183827081</v>
      </c>
      <c r="G61" s="18">
        <v>31815</v>
      </c>
      <c r="H61" s="18">
        <v>1752</v>
      </c>
      <c r="I61" s="18">
        <f t="shared" si="16"/>
        <v>33567</v>
      </c>
      <c r="J61" s="19">
        <f t="shared" si="17"/>
        <v>0.17203612210172411</v>
      </c>
      <c r="K61" s="18">
        <f t="shared" si="13"/>
        <v>44746</v>
      </c>
      <c r="L61" s="18">
        <v>3</v>
      </c>
      <c r="M61" s="18">
        <f t="shared" si="18"/>
        <v>44749</v>
      </c>
    </row>
    <row r="62" spans="2:16" x14ac:dyDescent="0.2">
      <c r="B62" s="18" t="s">
        <v>164</v>
      </c>
      <c r="C62" s="18">
        <v>109</v>
      </c>
      <c r="D62" s="18">
        <v>52</v>
      </c>
      <c r="E62" s="18">
        <f t="shared" si="14"/>
        <v>161</v>
      </c>
      <c r="F62" s="19">
        <f t="shared" si="15"/>
        <v>2.2864771210270684E-3</v>
      </c>
      <c r="G62" s="18">
        <v>317</v>
      </c>
      <c r="H62" s="18">
        <v>32</v>
      </c>
      <c r="I62" s="18">
        <f t="shared" si="16"/>
        <v>349</v>
      </c>
      <c r="J62" s="19">
        <f t="shared" si="17"/>
        <v>1.7886795547264191E-3</v>
      </c>
      <c r="K62" s="18">
        <f t="shared" si="13"/>
        <v>510</v>
      </c>
      <c r="L62" s="18">
        <v>0</v>
      </c>
      <c r="M62" s="18">
        <f t="shared" si="18"/>
        <v>510</v>
      </c>
    </row>
    <row r="63" spans="2:16" x14ac:dyDescent="0.2">
      <c r="B63" s="18" t="s">
        <v>165</v>
      </c>
      <c r="C63" s="18">
        <v>1499</v>
      </c>
      <c r="D63" s="18">
        <v>492</v>
      </c>
      <c r="E63" s="18">
        <f t="shared" si="14"/>
        <v>1991</v>
      </c>
      <c r="F63" s="19">
        <f t="shared" si="15"/>
        <v>2.8275627005993127E-2</v>
      </c>
      <c r="G63" s="18">
        <v>6899</v>
      </c>
      <c r="H63" s="18">
        <v>407</v>
      </c>
      <c r="I63" s="18">
        <f t="shared" si="16"/>
        <v>7306</v>
      </c>
      <c r="J63" s="19">
        <f t="shared" si="17"/>
        <v>3.7444392053957644E-2</v>
      </c>
      <c r="K63" s="18">
        <f t="shared" si="13"/>
        <v>9297</v>
      </c>
      <c r="L63" s="18">
        <v>0</v>
      </c>
      <c r="M63" s="18">
        <f t="shared" si="18"/>
        <v>9297</v>
      </c>
    </row>
    <row r="64" spans="2:16" x14ac:dyDescent="0.2">
      <c r="B64" s="18" t="s">
        <v>166</v>
      </c>
      <c r="C64" s="18">
        <v>167</v>
      </c>
      <c r="D64" s="18">
        <v>67</v>
      </c>
      <c r="E64" s="18">
        <f t="shared" si="14"/>
        <v>234</v>
      </c>
      <c r="F64" s="19">
        <f t="shared" si="15"/>
        <v>3.3232027721759876E-3</v>
      </c>
      <c r="G64" s="18">
        <v>915</v>
      </c>
      <c r="H64" s="18">
        <v>62</v>
      </c>
      <c r="I64" s="18">
        <f t="shared" si="16"/>
        <v>977</v>
      </c>
      <c r="J64" s="19">
        <f t="shared" si="17"/>
        <v>5.0072777219705199E-3</v>
      </c>
      <c r="K64" s="18">
        <f t="shared" si="13"/>
        <v>1211</v>
      </c>
      <c r="L64" s="18">
        <v>0</v>
      </c>
      <c r="M64" s="18">
        <f t="shared" si="18"/>
        <v>1211</v>
      </c>
    </row>
    <row r="65" spans="2:13" x14ac:dyDescent="0.2">
      <c r="B65" s="18" t="s">
        <v>167</v>
      </c>
      <c r="C65" s="18">
        <v>396</v>
      </c>
      <c r="D65" s="18">
        <v>137</v>
      </c>
      <c r="E65" s="18">
        <f t="shared" si="14"/>
        <v>533</v>
      </c>
      <c r="F65" s="19">
        <f t="shared" si="15"/>
        <v>7.5695174255119724E-3</v>
      </c>
      <c r="G65" s="18">
        <v>1758</v>
      </c>
      <c r="H65" s="18">
        <v>100</v>
      </c>
      <c r="I65" s="18">
        <f t="shared" si="16"/>
        <v>1858</v>
      </c>
      <c r="J65" s="19">
        <f t="shared" si="17"/>
        <v>9.5225404374833424E-3</v>
      </c>
      <c r="K65" s="18">
        <f t="shared" si="13"/>
        <v>2391</v>
      </c>
      <c r="L65" s="18">
        <v>0</v>
      </c>
      <c r="M65" s="18">
        <f t="shared" si="18"/>
        <v>2391</v>
      </c>
    </row>
    <row r="66" spans="2:13" x14ac:dyDescent="0.2">
      <c r="B66" s="18" t="s">
        <v>168</v>
      </c>
      <c r="C66" s="18">
        <v>197</v>
      </c>
      <c r="D66" s="18">
        <v>70</v>
      </c>
      <c r="E66" s="18">
        <f t="shared" si="14"/>
        <v>267</v>
      </c>
      <c r="F66" s="19">
        <f t="shared" si="15"/>
        <v>3.7918595733802936E-3</v>
      </c>
      <c r="G66" s="18">
        <v>539</v>
      </c>
      <c r="H66" s="18">
        <v>39</v>
      </c>
      <c r="I66" s="18">
        <f t="shared" si="16"/>
        <v>578</v>
      </c>
      <c r="J66" s="19">
        <f t="shared" si="17"/>
        <v>2.962340351380717E-3</v>
      </c>
      <c r="K66" s="18">
        <f t="shared" si="13"/>
        <v>845</v>
      </c>
      <c r="L66" s="18">
        <v>0</v>
      </c>
      <c r="M66" s="18">
        <f t="shared" si="18"/>
        <v>845</v>
      </c>
    </row>
    <row r="67" spans="2:13" x14ac:dyDescent="0.2">
      <c r="B67" s="18" t="s">
        <v>169</v>
      </c>
      <c r="C67" s="18">
        <v>1889</v>
      </c>
      <c r="D67" s="18">
        <v>693</v>
      </c>
      <c r="E67" s="18">
        <f t="shared" si="14"/>
        <v>2582</v>
      </c>
      <c r="F67" s="19">
        <f t="shared" si="15"/>
        <v>3.6668844263924791E-2</v>
      </c>
      <c r="G67" s="18">
        <v>6055</v>
      </c>
      <c r="H67" s="18">
        <v>431</v>
      </c>
      <c r="I67" s="18">
        <f t="shared" si="16"/>
        <v>6486</v>
      </c>
      <c r="J67" s="19">
        <f t="shared" si="17"/>
        <v>3.3241763873798152E-2</v>
      </c>
      <c r="K67" s="18">
        <f t="shared" si="13"/>
        <v>9068</v>
      </c>
      <c r="L67" s="18">
        <v>0</v>
      </c>
      <c r="M67" s="18">
        <f t="shared" si="18"/>
        <v>9068</v>
      </c>
    </row>
    <row r="68" spans="2:13" x14ac:dyDescent="0.2">
      <c r="B68" s="18" t="s">
        <v>170</v>
      </c>
      <c r="C68" s="18">
        <v>687</v>
      </c>
      <c r="D68" s="18">
        <v>276</v>
      </c>
      <c r="E68" s="18">
        <f t="shared" si="14"/>
        <v>963</v>
      </c>
      <c r="F68" s="19">
        <f t="shared" si="15"/>
        <v>1.3676257562416565E-2</v>
      </c>
      <c r="G68" s="18">
        <v>1741</v>
      </c>
      <c r="H68" s="18">
        <v>172</v>
      </c>
      <c r="I68" s="18">
        <f t="shared" si="16"/>
        <v>1913</v>
      </c>
      <c r="J68" s="19">
        <f t="shared" si="17"/>
        <v>9.8044240349330659E-3</v>
      </c>
      <c r="K68" s="18">
        <f t="shared" si="13"/>
        <v>2876</v>
      </c>
      <c r="L68" s="18">
        <v>0</v>
      </c>
      <c r="M68" s="18">
        <f t="shared" si="18"/>
        <v>2876</v>
      </c>
    </row>
    <row r="69" spans="2:13" x14ac:dyDescent="0.2">
      <c r="B69" s="18" t="s">
        <v>171</v>
      </c>
      <c r="C69" s="18">
        <v>401</v>
      </c>
      <c r="D69" s="18">
        <v>133</v>
      </c>
      <c r="E69" s="18">
        <f t="shared" si="14"/>
        <v>534</v>
      </c>
      <c r="F69" s="19">
        <f t="shared" si="15"/>
        <v>7.5837191467605872E-3</v>
      </c>
      <c r="G69" s="18">
        <v>1489</v>
      </c>
      <c r="H69" s="18">
        <v>106</v>
      </c>
      <c r="I69" s="18">
        <f t="shared" si="16"/>
        <v>1595</v>
      </c>
      <c r="J69" s="19">
        <f t="shared" si="17"/>
        <v>8.1746243260419436E-3</v>
      </c>
      <c r="K69" s="18">
        <f t="shared" si="13"/>
        <v>2129</v>
      </c>
      <c r="L69" s="18">
        <v>0</v>
      </c>
      <c r="M69" s="18">
        <f t="shared" si="18"/>
        <v>2129</v>
      </c>
    </row>
    <row r="70" spans="2:13" x14ac:dyDescent="0.2">
      <c r="B70" s="18" t="s">
        <v>172</v>
      </c>
      <c r="C70" s="18">
        <v>2857</v>
      </c>
      <c r="D70" s="18">
        <v>1242</v>
      </c>
      <c r="E70" s="18">
        <f t="shared" si="14"/>
        <v>4099</v>
      </c>
      <c r="F70" s="19">
        <f t="shared" si="15"/>
        <v>5.8212855398074248E-2</v>
      </c>
      <c r="G70" s="18">
        <v>10182</v>
      </c>
      <c r="H70" s="18">
        <v>776</v>
      </c>
      <c r="I70" s="18">
        <f t="shared" si="16"/>
        <v>10958</v>
      </c>
      <c r="J70" s="19">
        <f t="shared" si="17"/>
        <v>5.6161462924619203E-2</v>
      </c>
      <c r="K70" s="18">
        <f t="shared" si="13"/>
        <v>15057</v>
      </c>
      <c r="L70" s="18">
        <v>0</v>
      </c>
      <c r="M70" s="18">
        <f t="shared" si="18"/>
        <v>15057</v>
      </c>
    </row>
    <row r="71" spans="2:13" x14ac:dyDescent="0.2">
      <c r="B71" s="18" t="s">
        <v>173</v>
      </c>
      <c r="C71" s="18">
        <v>1021</v>
      </c>
      <c r="D71" s="18">
        <v>298</v>
      </c>
      <c r="E71" s="18">
        <f t="shared" si="14"/>
        <v>1319</v>
      </c>
      <c r="F71" s="19">
        <f t="shared" si="15"/>
        <v>1.8732070326923624E-2</v>
      </c>
      <c r="G71" s="18">
        <v>2577</v>
      </c>
      <c r="H71" s="18">
        <v>200</v>
      </c>
      <c r="I71" s="18">
        <f t="shared" si="16"/>
        <v>2777</v>
      </c>
      <c r="J71" s="19">
        <f t="shared" si="17"/>
        <v>1.4232559093052339E-2</v>
      </c>
      <c r="K71" s="18">
        <f t="shared" si="13"/>
        <v>4096</v>
      </c>
      <c r="L71" s="18">
        <v>0</v>
      </c>
      <c r="M71" s="18">
        <f t="shared" si="18"/>
        <v>4096</v>
      </c>
    </row>
    <row r="72" spans="2:13" x14ac:dyDescent="0.2">
      <c r="B72" s="18" t="s">
        <v>174</v>
      </c>
      <c r="C72" s="18">
        <v>665</v>
      </c>
      <c r="D72" s="18">
        <v>147</v>
      </c>
      <c r="E72" s="18">
        <f t="shared" si="14"/>
        <v>812</v>
      </c>
      <c r="F72" s="19">
        <f t="shared" si="15"/>
        <v>1.153179765387565E-2</v>
      </c>
      <c r="G72" s="18">
        <v>1999</v>
      </c>
      <c r="H72" s="18">
        <v>93</v>
      </c>
      <c r="I72" s="18">
        <f t="shared" si="16"/>
        <v>2092</v>
      </c>
      <c r="J72" s="19">
        <f t="shared" si="17"/>
        <v>1.0721827015723979E-2</v>
      </c>
      <c r="K72" s="18">
        <f t="shared" si="13"/>
        <v>2904</v>
      </c>
      <c r="L72" s="18">
        <v>0</v>
      </c>
      <c r="M72" s="18">
        <f t="shared" si="18"/>
        <v>2904</v>
      </c>
    </row>
    <row r="73" spans="2:13" x14ac:dyDescent="0.2">
      <c r="B73" s="18" t="s">
        <v>175</v>
      </c>
      <c r="C73" s="18">
        <v>1554</v>
      </c>
      <c r="D73" s="18">
        <v>620</v>
      </c>
      <c r="E73" s="18">
        <f t="shared" si="14"/>
        <v>2174</v>
      </c>
      <c r="F73" s="19">
        <f t="shared" si="15"/>
        <v>3.0874541994489732E-2</v>
      </c>
      <c r="G73" s="18">
        <v>8507</v>
      </c>
      <c r="H73" s="18">
        <v>551</v>
      </c>
      <c r="I73" s="18">
        <f t="shared" si="16"/>
        <v>9058</v>
      </c>
      <c r="J73" s="19">
        <f t="shared" si="17"/>
        <v>4.6423665921810617E-2</v>
      </c>
      <c r="K73" s="18">
        <f t="shared" si="13"/>
        <v>11232</v>
      </c>
      <c r="L73" s="18">
        <v>0</v>
      </c>
      <c r="M73" s="18">
        <f t="shared" si="18"/>
        <v>11232</v>
      </c>
    </row>
    <row r="74" spans="2:13" x14ac:dyDescent="0.2">
      <c r="B74" s="18" t="s">
        <v>176</v>
      </c>
      <c r="C74" s="18">
        <v>704</v>
      </c>
      <c r="D74" s="18">
        <v>218</v>
      </c>
      <c r="E74" s="18">
        <f t="shared" si="14"/>
        <v>922</v>
      </c>
      <c r="F74" s="19">
        <f t="shared" si="15"/>
        <v>1.3093986991223336E-2</v>
      </c>
      <c r="G74" s="18">
        <v>2932</v>
      </c>
      <c r="H74" s="18">
        <v>162</v>
      </c>
      <c r="I74" s="18">
        <f t="shared" si="16"/>
        <v>3094</v>
      </c>
      <c r="J74" s="19">
        <f t="shared" si="17"/>
        <v>1.5857233645626193E-2</v>
      </c>
      <c r="K74" s="18">
        <f t="shared" si="13"/>
        <v>4016</v>
      </c>
      <c r="L74" s="18">
        <v>0</v>
      </c>
      <c r="M74" s="18">
        <f t="shared" si="18"/>
        <v>4016</v>
      </c>
    </row>
    <row r="75" spans="2:13" x14ac:dyDescent="0.2">
      <c r="B75" s="18" t="s">
        <v>177</v>
      </c>
      <c r="C75" s="18">
        <v>490</v>
      </c>
      <c r="D75" s="18">
        <v>264</v>
      </c>
      <c r="E75" s="18">
        <f t="shared" si="14"/>
        <v>754</v>
      </c>
      <c r="F75" s="19">
        <f t="shared" si="15"/>
        <v>1.070809782145596E-2</v>
      </c>
      <c r="G75" s="18">
        <v>1948</v>
      </c>
      <c r="H75" s="18">
        <v>134</v>
      </c>
      <c r="I75" s="18">
        <f t="shared" si="16"/>
        <v>2082</v>
      </c>
      <c r="J75" s="19">
        <f t="shared" si="17"/>
        <v>1.0670575452551304E-2</v>
      </c>
      <c r="K75" s="18">
        <f t="shared" si="13"/>
        <v>2836</v>
      </c>
      <c r="L75" s="18">
        <v>0</v>
      </c>
      <c r="M75" s="18">
        <f t="shared" si="18"/>
        <v>2836</v>
      </c>
    </row>
    <row r="76" spans="2:13" x14ac:dyDescent="0.2">
      <c r="B76" s="18" t="s">
        <v>178</v>
      </c>
      <c r="C76" s="18">
        <v>42</v>
      </c>
      <c r="D76" s="18">
        <v>3</v>
      </c>
      <c r="E76" s="18">
        <f t="shared" si="14"/>
        <v>45</v>
      </c>
      <c r="F76" s="19">
        <f t="shared" si="15"/>
        <v>6.3907745618768999E-4</v>
      </c>
      <c r="G76" s="18">
        <v>69</v>
      </c>
      <c r="H76" s="18">
        <v>2</v>
      </c>
      <c r="I76" s="18">
        <f t="shared" si="16"/>
        <v>71</v>
      </c>
      <c r="J76" s="19">
        <f t="shared" si="17"/>
        <v>3.6388609852600507E-4</v>
      </c>
      <c r="K76" s="18">
        <f t="shared" si="13"/>
        <v>116</v>
      </c>
      <c r="L76" s="18">
        <v>0</v>
      </c>
      <c r="M76" s="18">
        <f t="shared" si="18"/>
        <v>116</v>
      </c>
    </row>
    <row r="77" spans="2:13" x14ac:dyDescent="0.2">
      <c r="B77" s="18" t="s">
        <v>179</v>
      </c>
      <c r="C77" s="18">
        <v>803</v>
      </c>
      <c r="D77" s="18">
        <v>224</v>
      </c>
      <c r="E77" s="18">
        <f t="shared" si="14"/>
        <v>1027</v>
      </c>
      <c r="F77" s="19">
        <f t="shared" si="15"/>
        <v>1.4585167722327945E-2</v>
      </c>
      <c r="G77" s="18">
        <v>2573</v>
      </c>
      <c r="H77" s="18">
        <v>115</v>
      </c>
      <c r="I77" s="18">
        <f t="shared" si="16"/>
        <v>2688</v>
      </c>
      <c r="J77" s="19">
        <f t="shared" si="17"/>
        <v>1.3776420180815515E-2</v>
      </c>
      <c r="K77" s="18">
        <f t="shared" si="13"/>
        <v>3715</v>
      </c>
      <c r="L77" s="18">
        <v>0</v>
      </c>
      <c r="M77" s="18">
        <f t="shared" si="18"/>
        <v>3715</v>
      </c>
    </row>
    <row r="78" spans="2:13" x14ac:dyDescent="0.2">
      <c r="B78" s="18" t="s">
        <v>180</v>
      </c>
      <c r="C78" s="18">
        <v>952</v>
      </c>
      <c r="D78" s="18">
        <v>363</v>
      </c>
      <c r="E78" s="18">
        <f t="shared" si="14"/>
        <v>1315</v>
      </c>
      <c r="F78" s="19">
        <f t="shared" si="15"/>
        <v>1.8675263441929161E-2</v>
      </c>
      <c r="G78" s="18">
        <v>3049</v>
      </c>
      <c r="H78" s="18">
        <v>188</v>
      </c>
      <c r="I78" s="18">
        <f t="shared" si="16"/>
        <v>3237</v>
      </c>
      <c r="J78" s="19">
        <f t="shared" si="17"/>
        <v>1.6590130998995468E-2</v>
      </c>
      <c r="K78" s="18">
        <f t="shared" si="13"/>
        <v>4552</v>
      </c>
      <c r="L78" s="18">
        <v>0</v>
      </c>
      <c r="M78" s="18">
        <f t="shared" si="18"/>
        <v>4552</v>
      </c>
    </row>
    <row r="79" spans="2:13" x14ac:dyDescent="0.2">
      <c r="B79" s="18" t="s">
        <v>181</v>
      </c>
      <c r="C79" s="18">
        <v>2580</v>
      </c>
      <c r="D79" s="18">
        <v>928</v>
      </c>
      <c r="E79" s="18">
        <f t="shared" si="14"/>
        <v>3508</v>
      </c>
      <c r="F79" s="19">
        <f t="shared" si="15"/>
        <v>4.9819638140142584E-2</v>
      </c>
      <c r="G79" s="18">
        <v>9994</v>
      </c>
      <c r="H79" s="18">
        <v>602</v>
      </c>
      <c r="I79" s="18">
        <f t="shared" si="16"/>
        <v>10596</v>
      </c>
      <c r="J79" s="19">
        <f t="shared" si="17"/>
        <v>5.4306156337768301E-2</v>
      </c>
      <c r="K79" s="18">
        <f t="shared" si="13"/>
        <v>14104</v>
      </c>
      <c r="L79" s="18">
        <v>0</v>
      </c>
      <c r="M79" s="18">
        <f t="shared" si="18"/>
        <v>14104</v>
      </c>
    </row>
    <row r="80" spans="2:13" x14ac:dyDescent="0.2">
      <c r="B80" s="18" t="s">
        <v>182</v>
      </c>
      <c r="C80" s="18">
        <v>1464</v>
      </c>
      <c r="D80" s="18">
        <v>518</v>
      </c>
      <c r="E80" s="18">
        <f t="shared" si="14"/>
        <v>1982</v>
      </c>
      <c r="F80" s="19">
        <f t="shared" si="15"/>
        <v>2.8147811514755587E-2</v>
      </c>
      <c r="G80" s="18">
        <v>3804</v>
      </c>
      <c r="H80" s="18">
        <v>249</v>
      </c>
      <c r="I80" s="18">
        <f t="shared" si="16"/>
        <v>4053</v>
      </c>
      <c r="J80" s="19">
        <f t="shared" si="17"/>
        <v>2.0772258553885894E-2</v>
      </c>
      <c r="K80" s="18">
        <f t="shared" si="13"/>
        <v>6035</v>
      </c>
      <c r="L80" s="18">
        <v>0</v>
      </c>
      <c r="M80" s="18">
        <f t="shared" si="18"/>
        <v>6035</v>
      </c>
    </row>
    <row r="81" spans="2:13" x14ac:dyDescent="0.2">
      <c r="B81" s="18" t="s">
        <v>183</v>
      </c>
      <c r="C81" s="18">
        <v>651</v>
      </c>
      <c r="D81" s="18">
        <v>321</v>
      </c>
      <c r="E81" s="18">
        <f t="shared" si="14"/>
        <v>972</v>
      </c>
      <c r="F81" s="19">
        <f t="shared" si="15"/>
        <v>1.3804073053654102E-2</v>
      </c>
      <c r="G81" s="18">
        <v>2151</v>
      </c>
      <c r="H81" s="18">
        <v>124</v>
      </c>
      <c r="I81" s="18">
        <f t="shared" si="16"/>
        <v>2275</v>
      </c>
      <c r="J81" s="19">
        <f t="shared" si="17"/>
        <v>1.1659730621783965E-2</v>
      </c>
      <c r="K81" s="18">
        <f t="shared" si="13"/>
        <v>3247</v>
      </c>
      <c r="L81" s="18">
        <v>0</v>
      </c>
      <c r="M81" s="18">
        <f t="shared" si="18"/>
        <v>3247</v>
      </c>
    </row>
    <row r="82" spans="2:13" x14ac:dyDescent="0.2">
      <c r="B82" s="18" t="s">
        <v>184</v>
      </c>
      <c r="C82" s="18">
        <v>735</v>
      </c>
      <c r="D82" s="18">
        <v>276</v>
      </c>
      <c r="E82" s="18">
        <f t="shared" si="14"/>
        <v>1011</v>
      </c>
      <c r="F82" s="19">
        <f t="shared" si="15"/>
        <v>1.4357940182350102E-2</v>
      </c>
      <c r="G82" s="18">
        <v>2410</v>
      </c>
      <c r="H82" s="18">
        <v>152</v>
      </c>
      <c r="I82" s="18">
        <f t="shared" si="16"/>
        <v>2562</v>
      </c>
      <c r="J82" s="19">
        <f t="shared" si="17"/>
        <v>1.3130650484839787E-2</v>
      </c>
      <c r="K82" s="18">
        <f t="shared" si="13"/>
        <v>3573</v>
      </c>
      <c r="L82" s="18">
        <v>0</v>
      </c>
      <c r="M82" s="18">
        <f t="shared" si="18"/>
        <v>3573</v>
      </c>
    </row>
    <row r="83" spans="2:13" x14ac:dyDescent="0.2">
      <c r="B83" s="18" t="s">
        <v>185</v>
      </c>
      <c r="C83" s="18">
        <v>229</v>
      </c>
      <c r="D83" s="18">
        <v>78</v>
      </c>
      <c r="E83" s="18">
        <f t="shared" si="14"/>
        <v>307</v>
      </c>
      <c r="F83" s="19">
        <f t="shared" si="15"/>
        <v>4.3599284233249071E-3</v>
      </c>
      <c r="G83" s="18">
        <v>672</v>
      </c>
      <c r="H83" s="18">
        <v>33</v>
      </c>
      <c r="I83" s="18">
        <f t="shared" si="16"/>
        <v>705</v>
      </c>
      <c r="J83" s="19">
        <f t="shared" si="17"/>
        <v>3.6132352036737122E-3</v>
      </c>
      <c r="K83" s="18">
        <f t="shared" si="13"/>
        <v>1012</v>
      </c>
      <c r="L83" s="18">
        <v>0</v>
      </c>
      <c r="M83" s="18">
        <f t="shared" si="18"/>
        <v>1012</v>
      </c>
    </row>
    <row r="84" spans="2:13" x14ac:dyDescent="0.2">
      <c r="B84" s="18" t="s">
        <v>186</v>
      </c>
      <c r="C84" s="18">
        <v>291</v>
      </c>
      <c r="D84" s="18">
        <v>129</v>
      </c>
      <c r="E84" s="18">
        <f t="shared" si="14"/>
        <v>420</v>
      </c>
      <c r="F84" s="19">
        <f t="shared" si="15"/>
        <v>5.9647229244184398E-3</v>
      </c>
      <c r="G84" s="18">
        <v>1105</v>
      </c>
      <c r="H84" s="18">
        <v>60</v>
      </c>
      <c r="I84" s="18">
        <f t="shared" si="16"/>
        <v>1165</v>
      </c>
      <c r="J84" s="19">
        <f t="shared" si="17"/>
        <v>5.9708071096168432E-3</v>
      </c>
      <c r="K84" s="18">
        <f t="shared" si="13"/>
        <v>1585</v>
      </c>
      <c r="L84" s="18">
        <v>0</v>
      </c>
      <c r="M84" s="18">
        <f t="shared" si="18"/>
        <v>1585</v>
      </c>
    </row>
    <row r="85" spans="2:13" x14ac:dyDescent="0.2">
      <c r="B85" s="18" t="s">
        <v>187</v>
      </c>
      <c r="C85" s="18">
        <v>548</v>
      </c>
      <c r="D85" s="18">
        <v>112</v>
      </c>
      <c r="E85" s="18">
        <f t="shared" si="14"/>
        <v>660</v>
      </c>
      <c r="F85" s="19">
        <f t="shared" si="15"/>
        <v>9.3731360240861192E-3</v>
      </c>
      <c r="G85" s="18">
        <v>1300</v>
      </c>
      <c r="H85" s="18">
        <v>62</v>
      </c>
      <c r="I85" s="18">
        <f t="shared" si="16"/>
        <v>1362</v>
      </c>
      <c r="J85" s="19">
        <f t="shared" si="17"/>
        <v>6.9804629041185758E-3</v>
      </c>
      <c r="K85" s="18">
        <f t="shared" si="13"/>
        <v>2022</v>
      </c>
      <c r="L85" s="18">
        <v>1</v>
      </c>
      <c r="M85" s="18">
        <f t="shared" si="18"/>
        <v>2023</v>
      </c>
    </row>
    <row r="86" spans="2:13" x14ac:dyDescent="0.2">
      <c r="B86" s="18" t="s">
        <v>188</v>
      </c>
      <c r="C86" s="18">
        <v>561</v>
      </c>
      <c r="D86" s="18">
        <v>141</v>
      </c>
      <c r="E86" s="18">
        <f t="shared" si="14"/>
        <v>702</v>
      </c>
      <c r="F86" s="19">
        <f t="shared" si="15"/>
        <v>9.9696083165279632E-3</v>
      </c>
      <c r="G86" s="18">
        <v>1674</v>
      </c>
      <c r="H86" s="18">
        <v>98</v>
      </c>
      <c r="I86" s="18">
        <f t="shared" si="16"/>
        <v>1772</v>
      </c>
      <c r="J86" s="19">
        <f t="shared" si="17"/>
        <v>9.0817769941983224E-3</v>
      </c>
      <c r="K86" s="18">
        <f t="shared" si="13"/>
        <v>2474</v>
      </c>
      <c r="L86" s="18">
        <v>0</v>
      </c>
      <c r="M86" s="18">
        <f t="shared" si="18"/>
        <v>2474</v>
      </c>
    </row>
    <row r="87" spans="2:13" x14ac:dyDescent="0.2">
      <c r="B87" s="18" t="s">
        <v>189</v>
      </c>
      <c r="C87" s="18">
        <v>304</v>
      </c>
      <c r="D87" s="18">
        <v>57</v>
      </c>
      <c r="E87" s="18">
        <f t="shared" si="14"/>
        <v>361</v>
      </c>
      <c r="F87" s="19">
        <f t="shared" si="15"/>
        <v>5.1268213707501347E-3</v>
      </c>
      <c r="G87" s="18">
        <v>853</v>
      </c>
      <c r="H87" s="18">
        <v>40</v>
      </c>
      <c r="I87" s="18">
        <f t="shared" si="16"/>
        <v>893</v>
      </c>
      <c r="J87" s="19">
        <f t="shared" si="17"/>
        <v>4.5767645913200351E-3</v>
      </c>
      <c r="K87" s="18">
        <f t="shared" si="13"/>
        <v>1254</v>
      </c>
      <c r="L87" s="18">
        <v>0</v>
      </c>
      <c r="M87" s="18">
        <f t="shared" si="18"/>
        <v>1254</v>
      </c>
    </row>
    <row r="88" spans="2:13" x14ac:dyDescent="0.2">
      <c r="B88" s="18" t="s">
        <v>190</v>
      </c>
      <c r="C88" s="18">
        <v>246</v>
      </c>
      <c r="D88" s="18">
        <v>88</v>
      </c>
      <c r="E88" s="18">
        <f t="shared" si="14"/>
        <v>334</v>
      </c>
      <c r="F88" s="19">
        <f t="shared" si="15"/>
        <v>4.7433748970375214E-3</v>
      </c>
      <c r="G88" s="18">
        <v>1232</v>
      </c>
      <c r="H88" s="18">
        <v>72</v>
      </c>
      <c r="I88" s="18">
        <f t="shared" si="16"/>
        <v>1304</v>
      </c>
      <c r="J88" s="19">
        <f t="shared" si="17"/>
        <v>6.6832038377170506E-3</v>
      </c>
      <c r="K88" s="18">
        <f t="shared" si="13"/>
        <v>1638</v>
      </c>
      <c r="L88" s="18">
        <v>0</v>
      </c>
      <c r="M88" s="18">
        <f t="shared" si="18"/>
        <v>1638</v>
      </c>
    </row>
    <row r="89" spans="2:13" x14ac:dyDescent="0.2">
      <c r="B89" s="18" t="s">
        <v>191</v>
      </c>
      <c r="C89" s="18">
        <v>463</v>
      </c>
      <c r="D89" s="18">
        <v>151</v>
      </c>
      <c r="E89" s="18">
        <f t="shared" si="14"/>
        <v>614</v>
      </c>
      <c r="F89" s="19">
        <f t="shared" si="15"/>
        <v>8.7198568466498143E-3</v>
      </c>
      <c r="G89" s="18">
        <v>1652</v>
      </c>
      <c r="H89" s="18">
        <v>67</v>
      </c>
      <c r="I89" s="18">
        <f t="shared" si="16"/>
        <v>1719</v>
      </c>
      <c r="J89" s="19">
        <f t="shared" si="17"/>
        <v>8.8101437093831367E-3</v>
      </c>
      <c r="K89" s="18">
        <f t="shared" si="13"/>
        <v>2333</v>
      </c>
      <c r="L89" s="18">
        <v>0</v>
      </c>
      <c r="M89" s="18">
        <f t="shared" si="18"/>
        <v>2333</v>
      </c>
    </row>
    <row r="90" spans="2:13" x14ac:dyDescent="0.2">
      <c r="B90" s="18" t="s">
        <v>192</v>
      </c>
      <c r="C90" s="18">
        <v>164</v>
      </c>
      <c r="D90" s="18">
        <v>63</v>
      </c>
      <c r="E90" s="18">
        <f t="shared" si="14"/>
        <v>227</v>
      </c>
      <c r="F90" s="19">
        <f t="shared" si="15"/>
        <v>3.2237907234356805E-3</v>
      </c>
      <c r="G90" s="18">
        <v>795</v>
      </c>
      <c r="H90" s="18">
        <v>51</v>
      </c>
      <c r="I90" s="18">
        <f t="shared" si="16"/>
        <v>846</v>
      </c>
      <c r="J90" s="19">
        <f t="shared" si="17"/>
        <v>4.3358822444084545E-3</v>
      </c>
      <c r="K90" s="18">
        <f t="shared" si="13"/>
        <v>1073</v>
      </c>
      <c r="L90" s="18">
        <v>0</v>
      </c>
      <c r="M90" s="18">
        <f t="shared" si="18"/>
        <v>1073</v>
      </c>
    </row>
    <row r="91" spans="2:13" x14ac:dyDescent="0.2">
      <c r="B91" s="18" t="s">
        <v>193</v>
      </c>
      <c r="C91" s="18">
        <v>299</v>
      </c>
      <c r="D91" s="18">
        <v>115</v>
      </c>
      <c r="E91" s="18">
        <f t="shared" si="14"/>
        <v>414</v>
      </c>
      <c r="F91" s="19">
        <f t="shared" si="15"/>
        <v>5.8795125969267475E-3</v>
      </c>
      <c r="G91" s="18">
        <v>1699</v>
      </c>
      <c r="H91" s="18">
        <v>77</v>
      </c>
      <c r="I91" s="18">
        <f t="shared" si="16"/>
        <v>1776</v>
      </c>
      <c r="J91" s="19">
        <f t="shared" si="17"/>
        <v>9.1022776194673929E-3</v>
      </c>
      <c r="K91" s="18">
        <f t="shared" si="13"/>
        <v>2190</v>
      </c>
      <c r="L91" s="18">
        <v>0</v>
      </c>
      <c r="M91" s="18">
        <f t="shared" si="18"/>
        <v>2190</v>
      </c>
    </row>
    <row r="92" spans="2:13" x14ac:dyDescent="0.2">
      <c r="B92" s="18" t="s">
        <v>194</v>
      </c>
      <c r="C92" s="18">
        <v>4409</v>
      </c>
      <c r="D92" s="18">
        <v>1476</v>
      </c>
      <c r="E92" s="18">
        <f t="shared" si="14"/>
        <v>5885</v>
      </c>
      <c r="F92" s="19">
        <f t="shared" si="15"/>
        <v>8.3577129548101231E-2</v>
      </c>
      <c r="G92" s="18">
        <v>15189</v>
      </c>
      <c r="H92" s="18">
        <v>867</v>
      </c>
      <c r="I92" s="18">
        <f t="shared" si="16"/>
        <v>16056</v>
      </c>
      <c r="J92" s="19">
        <f t="shared" si="17"/>
        <v>8.2289509830049817E-2</v>
      </c>
      <c r="K92" s="18">
        <f t="shared" si="13"/>
        <v>21941</v>
      </c>
      <c r="L92" s="18">
        <v>1</v>
      </c>
      <c r="M92" s="18">
        <f t="shared" si="18"/>
        <v>21942</v>
      </c>
    </row>
    <row r="93" spans="2:13" x14ac:dyDescent="0.2">
      <c r="B93" s="18" t="s">
        <v>195</v>
      </c>
      <c r="C93" s="18">
        <v>1405</v>
      </c>
      <c r="D93" s="18">
        <v>527</v>
      </c>
      <c r="E93" s="18">
        <f t="shared" si="14"/>
        <v>1932</v>
      </c>
      <c r="F93" s="19">
        <f t="shared" si="15"/>
        <v>2.7437725452324823E-2</v>
      </c>
      <c r="G93" s="18">
        <v>5112</v>
      </c>
      <c r="H93" s="18">
        <v>317</v>
      </c>
      <c r="I93" s="18">
        <f t="shared" si="16"/>
        <v>5429</v>
      </c>
      <c r="J93" s="19">
        <f t="shared" si="17"/>
        <v>2.7824473646446218E-2</v>
      </c>
      <c r="K93" s="18">
        <f t="shared" si="13"/>
        <v>7361</v>
      </c>
      <c r="L93" s="18">
        <v>0</v>
      </c>
      <c r="M93" s="18">
        <f t="shared" si="18"/>
        <v>7361</v>
      </c>
    </row>
    <row r="94" spans="2:13" x14ac:dyDescent="0.2">
      <c r="B94" s="18" t="s">
        <v>196</v>
      </c>
      <c r="C94" s="18">
        <v>604</v>
      </c>
      <c r="D94" s="18">
        <v>229</v>
      </c>
      <c r="E94" s="18">
        <f t="shared" si="14"/>
        <v>833</v>
      </c>
      <c r="F94" s="19">
        <f t="shared" si="15"/>
        <v>1.1830033800096573E-2</v>
      </c>
      <c r="G94" s="18">
        <v>1820</v>
      </c>
      <c r="H94" s="18">
        <v>134</v>
      </c>
      <c r="I94" s="18">
        <f t="shared" si="16"/>
        <v>1954</v>
      </c>
      <c r="J94" s="19">
        <f t="shared" si="17"/>
        <v>1.001455544394104E-2</v>
      </c>
      <c r="K94" s="18">
        <f t="shared" si="13"/>
        <v>2787</v>
      </c>
      <c r="L94" s="18">
        <v>0</v>
      </c>
      <c r="M94" s="18">
        <f t="shared" si="18"/>
        <v>2787</v>
      </c>
    </row>
    <row r="95" spans="2:13" x14ac:dyDescent="0.2">
      <c r="B95" s="18" t="s">
        <v>197</v>
      </c>
      <c r="C95" s="18">
        <v>2870</v>
      </c>
      <c r="D95" s="18">
        <v>1213</v>
      </c>
      <c r="E95" s="18">
        <f t="shared" si="14"/>
        <v>4083</v>
      </c>
      <c r="F95" s="19">
        <f t="shared" si="15"/>
        <v>5.7985627858096404E-2</v>
      </c>
      <c r="G95" s="18">
        <v>10418</v>
      </c>
      <c r="H95" s="18">
        <v>688</v>
      </c>
      <c r="I95" s="18">
        <f t="shared" si="16"/>
        <v>11106</v>
      </c>
      <c r="J95" s="19">
        <f t="shared" si="17"/>
        <v>5.6919986059574816E-2</v>
      </c>
      <c r="K95" s="18">
        <f t="shared" si="13"/>
        <v>15189</v>
      </c>
      <c r="L95" s="18">
        <v>0</v>
      </c>
      <c r="M95" s="18">
        <f t="shared" si="18"/>
        <v>15189</v>
      </c>
    </row>
    <row r="96" spans="2:13" x14ac:dyDescent="0.2">
      <c r="B96" s="20" t="s">
        <v>47</v>
      </c>
      <c r="C96" s="18">
        <f t="shared" ref="C96:H96" si="19">SUM(C58:C95)</f>
        <v>51269</v>
      </c>
      <c r="D96" s="18">
        <f t="shared" si="19"/>
        <v>19145</v>
      </c>
      <c r="E96" s="20">
        <f t="shared" ref="E96" si="20">C96+D96</f>
        <v>70414</v>
      </c>
      <c r="F96" s="22">
        <f t="shared" ref="F96" si="21">E96/$E$96</f>
        <v>1</v>
      </c>
      <c r="G96" s="18">
        <f t="shared" si="19"/>
        <v>183555</v>
      </c>
      <c r="H96" s="18">
        <f t="shared" si="19"/>
        <v>11561</v>
      </c>
      <c r="I96" s="20">
        <f t="shared" ref="I96" si="22">G96+H96</f>
        <v>195116</v>
      </c>
      <c r="J96" s="22">
        <f t="shared" ref="J96" si="23">I96/$I$96</f>
        <v>1</v>
      </c>
      <c r="K96" s="20">
        <f t="shared" ref="K96" si="24">E96+I96</f>
        <v>265530</v>
      </c>
      <c r="L96" s="18">
        <f t="shared" ref="L96" si="25">SUM(L58:L95)</f>
        <v>7</v>
      </c>
      <c r="M96" s="20">
        <f t="shared" si="18"/>
        <v>265537</v>
      </c>
    </row>
    <row r="97" spans="2:13" ht="24" x14ac:dyDescent="0.2">
      <c r="B97" s="32" t="s">
        <v>64</v>
      </c>
      <c r="C97" s="33">
        <f>+C96/M96</f>
        <v>0.19307667104772594</v>
      </c>
      <c r="D97" s="33">
        <f>+D96/M96</f>
        <v>7.209918015191856E-2</v>
      </c>
      <c r="E97" s="34">
        <f>+E96/M96</f>
        <v>0.26517585119964449</v>
      </c>
      <c r="F97" s="34"/>
      <c r="G97" s="33">
        <f>+G96/M96</f>
        <v>0.69125959847403562</v>
      </c>
      <c r="H97" s="33">
        <f>+H96/M96</f>
        <v>4.3538188651675663E-2</v>
      </c>
      <c r="I97" s="34">
        <f>+I96/M96</f>
        <v>0.73479778712571131</v>
      </c>
      <c r="J97" s="34"/>
      <c r="K97" s="34">
        <f>+K96/M96</f>
        <v>0.9999736383253558</v>
      </c>
      <c r="L97" s="34">
        <f>+L96/M96</f>
        <v>2.6361674644211543E-5</v>
      </c>
      <c r="M97" s="34">
        <f>K97+L97</f>
        <v>1</v>
      </c>
    </row>
    <row r="98" spans="2:13" x14ac:dyDescent="0.2">
      <c r="B98" s="25" t="s">
        <v>127</v>
      </c>
    </row>
    <row r="99" spans="2:13" x14ac:dyDescent="0.2">
      <c r="B99" s="25" t="s">
        <v>128</v>
      </c>
    </row>
    <row r="141" spans="2:2" x14ac:dyDescent="0.2">
      <c r="B141" s="26" t="s">
        <v>76</v>
      </c>
    </row>
  </sheetData>
  <mergeCells count="12">
    <mergeCell ref="L56:M56"/>
    <mergeCell ref="B55:M55"/>
    <mergeCell ref="B6:K6"/>
    <mergeCell ref="B5:K5"/>
    <mergeCell ref="B53:K53"/>
    <mergeCell ref="B52:K52"/>
    <mergeCell ref="B8:M8"/>
    <mergeCell ref="L9:M9"/>
    <mergeCell ref="B56:B57"/>
    <mergeCell ref="C56:K56"/>
    <mergeCell ref="B9:B10"/>
    <mergeCell ref="C9:K9"/>
  </mergeCells>
  <hyperlinks>
    <hyperlink ref="M5" location="'Índice Pensiones Solidarias'!A1" display="Volver Sistema de Pensiones Solidadias" xr:uid="{00000000-0004-0000-0C00-000000000000}"/>
  </hyperlinks>
  <pageMargins left="0.74803149606299213" right="0.74803149606299213" top="0.98425196850393704" bottom="0.98425196850393704" header="0" footer="0"/>
  <pageSetup scale="75" fitToHeight="2" orientation="portrait" r:id="rId1"/>
  <headerFooter alignWithMargins="0"/>
  <rowBreaks count="1" manualBreakCount="1">
    <brk id="55" min="1"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1:Q89"/>
  <sheetViews>
    <sheetView showGridLines="0" zoomScaleNormal="100" workbookViewId="0">
      <selection sqref="A1:XFD1048576"/>
    </sheetView>
  </sheetViews>
  <sheetFormatPr baseColWidth="10" defaultRowHeight="12" x14ac:dyDescent="0.2"/>
  <cols>
    <col min="1" max="1" width="6" style="26" customWidth="1"/>
    <col min="2" max="2" width="18.140625" style="26" customWidth="1"/>
    <col min="3" max="3" width="7.85546875" style="26" bestFit="1" customWidth="1"/>
    <col min="4" max="4" width="7.28515625" style="26" bestFit="1" customWidth="1"/>
    <col min="5" max="6" width="7.28515625" style="26" customWidth="1"/>
    <col min="7" max="8" width="7.28515625" style="26" bestFit="1" customWidth="1"/>
    <col min="9" max="11" width="7.28515625" style="26" customWidth="1"/>
    <col min="12" max="12" width="9.7109375" style="26" customWidth="1"/>
    <col min="13" max="14" width="11.42578125" style="26"/>
    <col min="15" max="15" width="12.42578125" style="26" bestFit="1" customWidth="1"/>
    <col min="16" max="251" width="11.42578125" style="26"/>
    <col min="252" max="252" width="18.140625" style="26" customWidth="1"/>
    <col min="253" max="253" width="7.85546875" style="26" bestFit="1" customWidth="1"/>
    <col min="254" max="254" width="7.28515625" style="26" bestFit="1" customWidth="1"/>
    <col min="255" max="256" width="7.28515625" style="26" customWidth="1"/>
    <col min="257" max="258" width="7.28515625" style="26" bestFit="1" customWidth="1"/>
    <col min="259" max="261" width="7.28515625" style="26" customWidth="1"/>
    <col min="262" max="267" width="0" style="26" hidden="1" customWidth="1"/>
    <col min="268" max="268" width="9.7109375" style="26" customWidth="1"/>
    <col min="269" max="270" width="11.42578125" style="26"/>
    <col min="271" max="271" width="12.42578125" style="26" bestFit="1" customWidth="1"/>
    <col min="272" max="507" width="11.42578125" style="26"/>
    <col min="508" max="508" width="18.140625" style="26" customWidth="1"/>
    <col min="509" max="509" width="7.85546875" style="26" bestFit="1" customWidth="1"/>
    <col min="510" max="510" width="7.28515625" style="26" bestFit="1" customWidth="1"/>
    <col min="511" max="512" width="7.28515625" style="26" customWidth="1"/>
    <col min="513" max="514" width="7.28515625" style="26" bestFit="1" customWidth="1"/>
    <col min="515" max="517" width="7.28515625" style="26" customWidth="1"/>
    <col min="518" max="523" width="0" style="26" hidden="1" customWidth="1"/>
    <col min="524" max="524" width="9.7109375" style="26" customWidth="1"/>
    <col min="525" max="526" width="11.42578125" style="26"/>
    <col min="527" max="527" width="12.42578125" style="26" bestFit="1" customWidth="1"/>
    <col min="528" max="763" width="11.42578125" style="26"/>
    <col min="764" max="764" width="18.140625" style="26" customWidth="1"/>
    <col min="765" max="765" width="7.85546875" style="26" bestFit="1" customWidth="1"/>
    <col min="766" max="766" width="7.28515625" style="26" bestFit="1" customWidth="1"/>
    <col min="767" max="768" width="7.28515625" style="26" customWidth="1"/>
    <col min="769" max="770" width="7.28515625" style="26" bestFit="1" customWidth="1"/>
    <col min="771" max="773" width="7.28515625" style="26" customWidth="1"/>
    <col min="774" max="779" width="0" style="26" hidden="1" customWidth="1"/>
    <col min="780" max="780" width="9.7109375" style="26" customWidth="1"/>
    <col min="781" max="782" width="11.42578125" style="26"/>
    <col min="783" max="783" width="12.42578125" style="26" bestFit="1" customWidth="1"/>
    <col min="784" max="1019" width="11.42578125" style="26"/>
    <col min="1020" max="1020" width="18.140625" style="26" customWidth="1"/>
    <col min="1021" max="1021" width="7.85546875" style="26" bestFit="1" customWidth="1"/>
    <col min="1022" max="1022" width="7.28515625" style="26" bestFit="1" customWidth="1"/>
    <col min="1023" max="1024" width="7.28515625" style="26" customWidth="1"/>
    <col min="1025" max="1026" width="7.28515625" style="26" bestFit="1" customWidth="1"/>
    <col min="1027" max="1029" width="7.28515625" style="26" customWidth="1"/>
    <col min="1030" max="1035" width="0" style="26" hidden="1" customWidth="1"/>
    <col min="1036" max="1036" width="9.7109375" style="26" customWidth="1"/>
    <col min="1037" max="1038" width="11.42578125" style="26"/>
    <col min="1039" max="1039" width="12.42578125" style="26" bestFit="1" customWidth="1"/>
    <col min="1040" max="1275" width="11.42578125" style="26"/>
    <col min="1276" max="1276" width="18.140625" style="26" customWidth="1"/>
    <col min="1277" max="1277" width="7.85546875" style="26" bestFit="1" customWidth="1"/>
    <col min="1278" max="1278" width="7.28515625" style="26" bestFit="1" customWidth="1"/>
    <col min="1279" max="1280" width="7.28515625" style="26" customWidth="1"/>
    <col min="1281" max="1282" width="7.28515625" style="26" bestFit="1" customWidth="1"/>
    <col min="1283" max="1285" width="7.28515625" style="26" customWidth="1"/>
    <col min="1286" max="1291" width="0" style="26" hidden="1" customWidth="1"/>
    <col min="1292" max="1292" width="9.7109375" style="26" customWidth="1"/>
    <col min="1293" max="1294" width="11.42578125" style="26"/>
    <col min="1295" max="1295" width="12.42578125" style="26" bestFit="1" customWidth="1"/>
    <col min="1296" max="1531" width="11.42578125" style="26"/>
    <col min="1532" max="1532" width="18.140625" style="26" customWidth="1"/>
    <col min="1533" max="1533" width="7.85546875" style="26" bestFit="1" customWidth="1"/>
    <col min="1534" max="1534" width="7.28515625" style="26" bestFit="1" customWidth="1"/>
    <col min="1535" max="1536" width="7.28515625" style="26" customWidth="1"/>
    <col min="1537" max="1538" width="7.28515625" style="26" bestFit="1" customWidth="1"/>
    <col min="1539" max="1541" width="7.28515625" style="26" customWidth="1"/>
    <col min="1542" max="1547" width="0" style="26" hidden="1" customWidth="1"/>
    <col min="1548" max="1548" width="9.7109375" style="26" customWidth="1"/>
    <col min="1549" max="1550" width="11.42578125" style="26"/>
    <col min="1551" max="1551" width="12.42578125" style="26" bestFit="1" customWidth="1"/>
    <col min="1552" max="1787" width="11.42578125" style="26"/>
    <col min="1788" max="1788" width="18.140625" style="26" customWidth="1"/>
    <col min="1789" max="1789" width="7.85546875" style="26" bestFit="1" customWidth="1"/>
    <col min="1790" max="1790" width="7.28515625" style="26" bestFit="1" customWidth="1"/>
    <col min="1791" max="1792" width="7.28515625" style="26" customWidth="1"/>
    <col min="1793" max="1794" width="7.28515625" style="26" bestFit="1" customWidth="1"/>
    <col min="1795" max="1797" width="7.28515625" style="26" customWidth="1"/>
    <col min="1798" max="1803" width="0" style="26" hidden="1" customWidth="1"/>
    <col min="1804" max="1804" width="9.7109375" style="26" customWidth="1"/>
    <col min="1805" max="1806" width="11.42578125" style="26"/>
    <col min="1807" max="1807" width="12.42578125" style="26" bestFit="1" customWidth="1"/>
    <col min="1808" max="2043" width="11.42578125" style="26"/>
    <col min="2044" max="2044" width="18.140625" style="26" customWidth="1"/>
    <col min="2045" max="2045" width="7.85546875" style="26" bestFit="1" customWidth="1"/>
    <col min="2046" max="2046" width="7.28515625" style="26" bestFit="1" customWidth="1"/>
    <col min="2047" max="2048" width="7.28515625" style="26" customWidth="1"/>
    <col min="2049" max="2050" width="7.28515625" style="26" bestFit="1" customWidth="1"/>
    <col min="2051" max="2053" width="7.28515625" style="26" customWidth="1"/>
    <col min="2054" max="2059" width="0" style="26" hidden="1" customWidth="1"/>
    <col min="2060" max="2060" width="9.7109375" style="26" customWidth="1"/>
    <col min="2061" max="2062" width="11.42578125" style="26"/>
    <col min="2063" max="2063" width="12.42578125" style="26" bestFit="1" customWidth="1"/>
    <col min="2064" max="2299" width="11.42578125" style="26"/>
    <col min="2300" max="2300" width="18.140625" style="26" customWidth="1"/>
    <col min="2301" max="2301" width="7.85546875" style="26" bestFit="1" customWidth="1"/>
    <col min="2302" max="2302" width="7.28515625" style="26" bestFit="1" customWidth="1"/>
    <col min="2303" max="2304" width="7.28515625" style="26" customWidth="1"/>
    <col min="2305" max="2306" width="7.28515625" style="26" bestFit="1" customWidth="1"/>
    <col min="2307" max="2309" width="7.28515625" style="26" customWidth="1"/>
    <col min="2310" max="2315" width="0" style="26" hidden="1" customWidth="1"/>
    <col min="2316" max="2316" width="9.7109375" style="26" customWidth="1"/>
    <col min="2317" max="2318" width="11.42578125" style="26"/>
    <col min="2319" max="2319" width="12.42578125" style="26" bestFit="1" customWidth="1"/>
    <col min="2320" max="2555" width="11.42578125" style="26"/>
    <col min="2556" max="2556" width="18.140625" style="26" customWidth="1"/>
    <col min="2557" max="2557" width="7.85546875" style="26" bestFit="1" customWidth="1"/>
    <col min="2558" max="2558" width="7.28515625" style="26" bestFit="1" customWidth="1"/>
    <col min="2559" max="2560" width="7.28515625" style="26" customWidth="1"/>
    <col min="2561" max="2562" width="7.28515625" style="26" bestFit="1" customWidth="1"/>
    <col min="2563" max="2565" width="7.28515625" style="26" customWidth="1"/>
    <col min="2566" max="2571" width="0" style="26" hidden="1" customWidth="1"/>
    <col min="2572" max="2572" width="9.7109375" style="26" customWidth="1"/>
    <col min="2573" max="2574" width="11.42578125" style="26"/>
    <col min="2575" max="2575" width="12.42578125" style="26" bestFit="1" customWidth="1"/>
    <col min="2576" max="2811" width="11.42578125" style="26"/>
    <col min="2812" max="2812" width="18.140625" style="26" customWidth="1"/>
    <col min="2813" max="2813" width="7.85546875" style="26" bestFit="1" customWidth="1"/>
    <col min="2814" max="2814" width="7.28515625" style="26" bestFit="1" customWidth="1"/>
    <col min="2815" max="2816" width="7.28515625" style="26" customWidth="1"/>
    <col min="2817" max="2818" width="7.28515625" style="26" bestFit="1" customWidth="1"/>
    <col min="2819" max="2821" width="7.28515625" style="26" customWidth="1"/>
    <col min="2822" max="2827" width="0" style="26" hidden="1" customWidth="1"/>
    <col min="2828" max="2828" width="9.7109375" style="26" customWidth="1"/>
    <col min="2829" max="2830" width="11.42578125" style="26"/>
    <col min="2831" max="2831" width="12.42578125" style="26" bestFit="1" customWidth="1"/>
    <col min="2832" max="3067" width="11.42578125" style="26"/>
    <col min="3068" max="3068" width="18.140625" style="26" customWidth="1"/>
    <col min="3069" max="3069" width="7.85546875" style="26" bestFit="1" customWidth="1"/>
    <col min="3070" max="3070" width="7.28515625" style="26" bestFit="1" customWidth="1"/>
    <col min="3071" max="3072" width="7.28515625" style="26" customWidth="1"/>
    <col min="3073" max="3074" width="7.28515625" style="26" bestFit="1" customWidth="1"/>
    <col min="3075" max="3077" width="7.28515625" style="26" customWidth="1"/>
    <col min="3078" max="3083" width="0" style="26" hidden="1" customWidth="1"/>
    <col min="3084" max="3084" width="9.7109375" style="26" customWidth="1"/>
    <col min="3085" max="3086" width="11.42578125" style="26"/>
    <col min="3087" max="3087" width="12.42578125" style="26" bestFit="1" customWidth="1"/>
    <col min="3088" max="3323" width="11.42578125" style="26"/>
    <col min="3324" max="3324" width="18.140625" style="26" customWidth="1"/>
    <col min="3325" max="3325" width="7.85546875" style="26" bestFit="1" customWidth="1"/>
    <col min="3326" max="3326" width="7.28515625" style="26" bestFit="1" customWidth="1"/>
    <col min="3327" max="3328" width="7.28515625" style="26" customWidth="1"/>
    <col min="3329" max="3330" width="7.28515625" style="26" bestFit="1" customWidth="1"/>
    <col min="3331" max="3333" width="7.28515625" style="26" customWidth="1"/>
    <col min="3334" max="3339" width="0" style="26" hidden="1" customWidth="1"/>
    <col min="3340" max="3340" width="9.7109375" style="26" customWidth="1"/>
    <col min="3341" max="3342" width="11.42578125" style="26"/>
    <col min="3343" max="3343" width="12.42578125" style="26" bestFit="1" customWidth="1"/>
    <col min="3344" max="3579" width="11.42578125" style="26"/>
    <col min="3580" max="3580" width="18.140625" style="26" customWidth="1"/>
    <col min="3581" max="3581" width="7.85546875" style="26" bestFit="1" customWidth="1"/>
    <col min="3582" max="3582" width="7.28515625" style="26" bestFit="1" customWidth="1"/>
    <col min="3583" max="3584" width="7.28515625" style="26" customWidth="1"/>
    <col min="3585" max="3586" width="7.28515625" style="26" bestFit="1" customWidth="1"/>
    <col min="3587" max="3589" width="7.28515625" style="26" customWidth="1"/>
    <col min="3590" max="3595" width="0" style="26" hidden="1" customWidth="1"/>
    <col min="3596" max="3596" width="9.7109375" style="26" customWidth="1"/>
    <col min="3597" max="3598" width="11.42578125" style="26"/>
    <col min="3599" max="3599" width="12.42578125" style="26" bestFit="1" customWidth="1"/>
    <col min="3600" max="3835" width="11.42578125" style="26"/>
    <col min="3836" max="3836" width="18.140625" style="26" customWidth="1"/>
    <col min="3837" max="3837" width="7.85546875" style="26" bestFit="1" customWidth="1"/>
    <col min="3838" max="3838" width="7.28515625" style="26" bestFit="1" customWidth="1"/>
    <col min="3839" max="3840" width="7.28515625" style="26" customWidth="1"/>
    <col min="3841" max="3842" width="7.28515625" style="26" bestFit="1" customWidth="1"/>
    <col min="3843" max="3845" width="7.28515625" style="26" customWidth="1"/>
    <col min="3846" max="3851" width="0" style="26" hidden="1" customWidth="1"/>
    <col min="3852" max="3852" width="9.7109375" style="26" customWidth="1"/>
    <col min="3853" max="3854" width="11.42578125" style="26"/>
    <col min="3855" max="3855" width="12.42578125" style="26" bestFit="1" customWidth="1"/>
    <col min="3856" max="4091" width="11.42578125" style="26"/>
    <col min="4092" max="4092" width="18.140625" style="26" customWidth="1"/>
    <col min="4093" max="4093" width="7.85546875" style="26" bestFit="1" customWidth="1"/>
    <col min="4094" max="4094" width="7.28515625" style="26" bestFit="1" customWidth="1"/>
    <col min="4095" max="4096" width="7.28515625" style="26" customWidth="1"/>
    <col min="4097" max="4098" width="7.28515625" style="26" bestFit="1" customWidth="1"/>
    <col min="4099" max="4101" width="7.28515625" style="26" customWidth="1"/>
    <col min="4102" max="4107" width="0" style="26" hidden="1" customWidth="1"/>
    <col min="4108" max="4108" width="9.7109375" style="26" customWidth="1"/>
    <col min="4109" max="4110" width="11.42578125" style="26"/>
    <col min="4111" max="4111" width="12.42578125" style="26" bestFit="1" customWidth="1"/>
    <col min="4112" max="4347" width="11.42578125" style="26"/>
    <col min="4348" max="4348" width="18.140625" style="26" customWidth="1"/>
    <col min="4349" max="4349" width="7.85546875" style="26" bestFit="1" customWidth="1"/>
    <col min="4350" max="4350" width="7.28515625" style="26" bestFit="1" customWidth="1"/>
    <col min="4351" max="4352" width="7.28515625" style="26" customWidth="1"/>
    <col min="4353" max="4354" width="7.28515625" style="26" bestFit="1" customWidth="1"/>
    <col min="4355" max="4357" width="7.28515625" style="26" customWidth="1"/>
    <col min="4358" max="4363" width="0" style="26" hidden="1" customWidth="1"/>
    <col min="4364" max="4364" width="9.7109375" style="26" customWidth="1"/>
    <col min="4365" max="4366" width="11.42578125" style="26"/>
    <col min="4367" max="4367" width="12.42578125" style="26" bestFit="1" customWidth="1"/>
    <col min="4368" max="4603" width="11.42578125" style="26"/>
    <col min="4604" max="4604" width="18.140625" style="26" customWidth="1"/>
    <col min="4605" max="4605" width="7.85546875" style="26" bestFit="1" customWidth="1"/>
    <col min="4606" max="4606" width="7.28515625" style="26" bestFit="1" customWidth="1"/>
    <col min="4607" max="4608" width="7.28515625" style="26" customWidth="1"/>
    <col min="4609" max="4610" width="7.28515625" style="26" bestFit="1" customWidth="1"/>
    <col min="4611" max="4613" width="7.28515625" style="26" customWidth="1"/>
    <col min="4614" max="4619" width="0" style="26" hidden="1" customWidth="1"/>
    <col min="4620" max="4620" width="9.7109375" style="26" customWidth="1"/>
    <col min="4621" max="4622" width="11.42578125" style="26"/>
    <col min="4623" max="4623" width="12.42578125" style="26" bestFit="1" customWidth="1"/>
    <col min="4624" max="4859" width="11.42578125" style="26"/>
    <col min="4860" max="4860" width="18.140625" style="26" customWidth="1"/>
    <col min="4861" max="4861" width="7.85546875" style="26" bestFit="1" customWidth="1"/>
    <col min="4862" max="4862" width="7.28515625" style="26" bestFit="1" customWidth="1"/>
    <col min="4863" max="4864" width="7.28515625" style="26" customWidth="1"/>
    <col min="4865" max="4866" width="7.28515625" style="26" bestFit="1" customWidth="1"/>
    <col min="4867" max="4869" width="7.28515625" style="26" customWidth="1"/>
    <col min="4870" max="4875" width="0" style="26" hidden="1" customWidth="1"/>
    <col min="4876" max="4876" width="9.7109375" style="26" customWidth="1"/>
    <col min="4877" max="4878" width="11.42578125" style="26"/>
    <col min="4879" max="4879" width="12.42578125" style="26" bestFit="1" customWidth="1"/>
    <col min="4880" max="5115" width="11.42578125" style="26"/>
    <col min="5116" max="5116" width="18.140625" style="26" customWidth="1"/>
    <col min="5117" max="5117" width="7.85546875" style="26" bestFit="1" customWidth="1"/>
    <col min="5118" max="5118" width="7.28515625" style="26" bestFit="1" customWidth="1"/>
    <col min="5119" max="5120" width="7.28515625" style="26" customWidth="1"/>
    <col min="5121" max="5122" width="7.28515625" style="26" bestFit="1" customWidth="1"/>
    <col min="5123" max="5125" width="7.28515625" style="26" customWidth="1"/>
    <col min="5126" max="5131" width="0" style="26" hidden="1" customWidth="1"/>
    <col min="5132" max="5132" width="9.7109375" style="26" customWidth="1"/>
    <col min="5133" max="5134" width="11.42578125" style="26"/>
    <col min="5135" max="5135" width="12.42578125" style="26" bestFit="1" customWidth="1"/>
    <col min="5136" max="5371" width="11.42578125" style="26"/>
    <col min="5372" max="5372" width="18.140625" style="26" customWidth="1"/>
    <col min="5373" max="5373" width="7.85546875" style="26" bestFit="1" customWidth="1"/>
    <col min="5374" max="5374" width="7.28515625" style="26" bestFit="1" customWidth="1"/>
    <col min="5375" max="5376" width="7.28515625" style="26" customWidth="1"/>
    <col min="5377" max="5378" width="7.28515625" style="26" bestFit="1" customWidth="1"/>
    <col min="5379" max="5381" width="7.28515625" style="26" customWidth="1"/>
    <col min="5382" max="5387" width="0" style="26" hidden="1" customWidth="1"/>
    <col min="5388" max="5388" width="9.7109375" style="26" customWidth="1"/>
    <col min="5389" max="5390" width="11.42578125" style="26"/>
    <col min="5391" max="5391" width="12.42578125" style="26" bestFit="1" customWidth="1"/>
    <col min="5392" max="5627" width="11.42578125" style="26"/>
    <col min="5628" max="5628" width="18.140625" style="26" customWidth="1"/>
    <col min="5629" max="5629" width="7.85546875" style="26" bestFit="1" customWidth="1"/>
    <col min="5630" max="5630" width="7.28515625" style="26" bestFit="1" customWidth="1"/>
    <col min="5631" max="5632" width="7.28515625" style="26" customWidth="1"/>
    <col min="5633" max="5634" width="7.28515625" style="26" bestFit="1" customWidth="1"/>
    <col min="5635" max="5637" width="7.28515625" style="26" customWidth="1"/>
    <col min="5638" max="5643" width="0" style="26" hidden="1" customWidth="1"/>
    <col min="5644" max="5644" width="9.7109375" style="26" customWidth="1"/>
    <col min="5645" max="5646" width="11.42578125" style="26"/>
    <col min="5647" max="5647" width="12.42578125" style="26" bestFit="1" customWidth="1"/>
    <col min="5648" max="5883" width="11.42578125" style="26"/>
    <col min="5884" max="5884" width="18.140625" style="26" customWidth="1"/>
    <col min="5885" max="5885" width="7.85546875" style="26" bestFit="1" customWidth="1"/>
    <col min="5886" max="5886" width="7.28515625" style="26" bestFit="1" customWidth="1"/>
    <col min="5887" max="5888" width="7.28515625" style="26" customWidth="1"/>
    <col min="5889" max="5890" width="7.28515625" style="26" bestFit="1" customWidth="1"/>
    <col min="5891" max="5893" width="7.28515625" style="26" customWidth="1"/>
    <col min="5894" max="5899" width="0" style="26" hidden="1" customWidth="1"/>
    <col min="5900" max="5900" width="9.7109375" style="26" customWidth="1"/>
    <col min="5901" max="5902" width="11.42578125" style="26"/>
    <col min="5903" max="5903" width="12.42578125" style="26" bestFit="1" customWidth="1"/>
    <col min="5904" max="6139" width="11.42578125" style="26"/>
    <col min="6140" max="6140" width="18.140625" style="26" customWidth="1"/>
    <col min="6141" max="6141" width="7.85546875" style="26" bestFit="1" customWidth="1"/>
    <col min="6142" max="6142" width="7.28515625" style="26" bestFit="1" customWidth="1"/>
    <col min="6143" max="6144" width="7.28515625" style="26" customWidth="1"/>
    <col min="6145" max="6146" width="7.28515625" style="26" bestFit="1" customWidth="1"/>
    <col min="6147" max="6149" width="7.28515625" style="26" customWidth="1"/>
    <col min="6150" max="6155" width="0" style="26" hidden="1" customWidth="1"/>
    <col min="6156" max="6156" width="9.7109375" style="26" customWidth="1"/>
    <col min="6157" max="6158" width="11.42578125" style="26"/>
    <col min="6159" max="6159" width="12.42578125" style="26" bestFit="1" customWidth="1"/>
    <col min="6160" max="6395" width="11.42578125" style="26"/>
    <col min="6396" max="6396" width="18.140625" style="26" customWidth="1"/>
    <col min="6397" max="6397" width="7.85546875" style="26" bestFit="1" customWidth="1"/>
    <col min="6398" max="6398" width="7.28515625" style="26" bestFit="1" customWidth="1"/>
    <col min="6399" max="6400" width="7.28515625" style="26" customWidth="1"/>
    <col min="6401" max="6402" width="7.28515625" style="26" bestFit="1" customWidth="1"/>
    <col min="6403" max="6405" width="7.28515625" style="26" customWidth="1"/>
    <col min="6406" max="6411" width="0" style="26" hidden="1" customWidth="1"/>
    <col min="6412" max="6412" width="9.7109375" style="26" customWidth="1"/>
    <col min="6413" max="6414" width="11.42578125" style="26"/>
    <col min="6415" max="6415" width="12.42578125" style="26" bestFit="1" customWidth="1"/>
    <col min="6416" max="6651" width="11.42578125" style="26"/>
    <col min="6652" max="6652" width="18.140625" style="26" customWidth="1"/>
    <col min="6653" max="6653" width="7.85546875" style="26" bestFit="1" customWidth="1"/>
    <col min="6654" max="6654" width="7.28515625" style="26" bestFit="1" customWidth="1"/>
    <col min="6655" max="6656" width="7.28515625" style="26" customWidth="1"/>
    <col min="6657" max="6658" width="7.28515625" style="26" bestFit="1" customWidth="1"/>
    <col min="6659" max="6661" width="7.28515625" style="26" customWidth="1"/>
    <col min="6662" max="6667" width="0" style="26" hidden="1" customWidth="1"/>
    <col min="6668" max="6668" width="9.7109375" style="26" customWidth="1"/>
    <col min="6669" max="6670" width="11.42578125" style="26"/>
    <col min="6671" max="6671" width="12.42578125" style="26" bestFit="1" customWidth="1"/>
    <col min="6672" max="6907" width="11.42578125" style="26"/>
    <col min="6908" max="6908" width="18.140625" style="26" customWidth="1"/>
    <col min="6909" max="6909" width="7.85546875" style="26" bestFit="1" customWidth="1"/>
    <col min="6910" max="6910" width="7.28515625" style="26" bestFit="1" customWidth="1"/>
    <col min="6911" max="6912" width="7.28515625" style="26" customWidth="1"/>
    <col min="6913" max="6914" width="7.28515625" style="26" bestFit="1" customWidth="1"/>
    <col min="6915" max="6917" width="7.28515625" style="26" customWidth="1"/>
    <col min="6918" max="6923" width="0" style="26" hidden="1" customWidth="1"/>
    <col min="6924" max="6924" width="9.7109375" style="26" customWidth="1"/>
    <col min="6925" max="6926" width="11.42578125" style="26"/>
    <col min="6927" max="6927" width="12.42578125" style="26" bestFit="1" customWidth="1"/>
    <col min="6928" max="7163" width="11.42578125" style="26"/>
    <col min="7164" max="7164" width="18.140625" style="26" customWidth="1"/>
    <col min="7165" max="7165" width="7.85546875" style="26" bestFit="1" customWidth="1"/>
    <col min="7166" max="7166" width="7.28515625" style="26" bestFit="1" customWidth="1"/>
    <col min="7167" max="7168" width="7.28515625" style="26" customWidth="1"/>
    <col min="7169" max="7170" width="7.28515625" style="26" bestFit="1" customWidth="1"/>
    <col min="7171" max="7173" width="7.28515625" style="26" customWidth="1"/>
    <col min="7174" max="7179" width="0" style="26" hidden="1" customWidth="1"/>
    <col min="7180" max="7180" width="9.7109375" style="26" customWidth="1"/>
    <col min="7181" max="7182" width="11.42578125" style="26"/>
    <col min="7183" max="7183" width="12.42578125" style="26" bestFit="1" customWidth="1"/>
    <col min="7184" max="7419" width="11.42578125" style="26"/>
    <col min="7420" max="7420" width="18.140625" style="26" customWidth="1"/>
    <col min="7421" max="7421" width="7.85546875" style="26" bestFit="1" customWidth="1"/>
    <col min="7422" max="7422" width="7.28515625" style="26" bestFit="1" customWidth="1"/>
    <col min="7423" max="7424" width="7.28515625" style="26" customWidth="1"/>
    <col min="7425" max="7426" width="7.28515625" style="26" bestFit="1" customWidth="1"/>
    <col min="7427" max="7429" width="7.28515625" style="26" customWidth="1"/>
    <col min="7430" max="7435" width="0" style="26" hidden="1" customWidth="1"/>
    <col min="7436" max="7436" width="9.7109375" style="26" customWidth="1"/>
    <col min="7437" max="7438" width="11.42578125" style="26"/>
    <col min="7439" max="7439" width="12.42578125" style="26" bestFit="1" customWidth="1"/>
    <col min="7440" max="7675" width="11.42578125" style="26"/>
    <col min="7676" max="7676" width="18.140625" style="26" customWidth="1"/>
    <col min="7677" max="7677" width="7.85546875" style="26" bestFit="1" customWidth="1"/>
    <col min="7678" max="7678" width="7.28515625" style="26" bestFit="1" customWidth="1"/>
    <col min="7679" max="7680" width="7.28515625" style="26" customWidth="1"/>
    <col min="7681" max="7682" width="7.28515625" style="26" bestFit="1" customWidth="1"/>
    <col min="7683" max="7685" width="7.28515625" style="26" customWidth="1"/>
    <col min="7686" max="7691" width="0" style="26" hidden="1" customWidth="1"/>
    <col min="7692" max="7692" width="9.7109375" style="26" customWidth="1"/>
    <col min="7693" max="7694" width="11.42578125" style="26"/>
    <col min="7695" max="7695" width="12.42578125" style="26" bestFit="1" customWidth="1"/>
    <col min="7696" max="7931" width="11.42578125" style="26"/>
    <col min="7932" max="7932" width="18.140625" style="26" customWidth="1"/>
    <col min="7933" max="7933" width="7.85546875" style="26" bestFit="1" customWidth="1"/>
    <col min="7934" max="7934" width="7.28515625" style="26" bestFit="1" customWidth="1"/>
    <col min="7935" max="7936" width="7.28515625" style="26" customWidth="1"/>
    <col min="7937" max="7938" width="7.28515625" style="26" bestFit="1" customWidth="1"/>
    <col min="7939" max="7941" width="7.28515625" style="26" customWidth="1"/>
    <col min="7942" max="7947" width="0" style="26" hidden="1" customWidth="1"/>
    <col min="7948" max="7948" width="9.7109375" style="26" customWidth="1"/>
    <col min="7949" max="7950" width="11.42578125" style="26"/>
    <col min="7951" max="7951" width="12.42578125" style="26" bestFit="1" customWidth="1"/>
    <col min="7952" max="8187" width="11.42578125" style="26"/>
    <col min="8188" max="8188" width="18.140625" style="26" customWidth="1"/>
    <col min="8189" max="8189" width="7.85546875" style="26" bestFit="1" customWidth="1"/>
    <col min="8190" max="8190" width="7.28515625" style="26" bestFit="1" customWidth="1"/>
    <col min="8191" max="8192" width="7.28515625" style="26" customWidth="1"/>
    <col min="8193" max="8194" width="7.28515625" style="26" bestFit="1" customWidth="1"/>
    <col min="8195" max="8197" width="7.28515625" style="26" customWidth="1"/>
    <col min="8198" max="8203" width="0" style="26" hidden="1" customWidth="1"/>
    <col min="8204" max="8204" width="9.7109375" style="26" customWidth="1"/>
    <col min="8205" max="8206" width="11.42578125" style="26"/>
    <col min="8207" max="8207" width="12.42578125" style="26" bestFit="1" customWidth="1"/>
    <col min="8208" max="8443" width="11.42578125" style="26"/>
    <col min="8444" max="8444" width="18.140625" style="26" customWidth="1"/>
    <col min="8445" max="8445" width="7.85546875" style="26" bestFit="1" customWidth="1"/>
    <col min="8446" max="8446" width="7.28515625" style="26" bestFit="1" customWidth="1"/>
    <col min="8447" max="8448" width="7.28515625" style="26" customWidth="1"/>
    <col min="8449" max="8450" width="7.28515625" style="26" bestFit="1" customWidth="1"/>
    <col min="8451" max="8453" width="7.28515625" style="26" customWidth="1"/>
    <col min="8454" max="8459" width="0" style="26" hidden="1" customWidth="1"/>
    <col min="8460" max="8460" width="9.7109375" style="26" customWidth="1"/>
    <col min="8461" max="8462" width="11.42578125" style="26"/>
    <col min="8463" max="8463" width="12.42578125" style="26" bestFit="1" customWidth="1"/>
    <col min="8464" max="8699" width="11.42578125" style="26"/>
    <col min="8700" max="8700" width="18.140625" style="26" customWidth="1"/>
    <col min="8701" max="8701" width="7.85546875" style="26" bestFit="1" customWidth="1"/>
    <col min="8702" max="8702" width="7.28515625" style="26" bestFit="1" customWidth="1"/>
    <col min="8703" max="8704" width="7.28515625" style="26" customWidth="1"/>
    <col min="8705" max="8706" width="7.28515625" style="26" bestFit="1" customWidth="1"/>
    <col min="8707" max="8709" width="7.28515625" style="26" customWidth="1"/>
    <col min="8710" max="8715" width="0" style="26" hidden="1" customWidth="1"/>
    <col min="8716" max="8716" width="9.7109375" style="26" customWidth="1"/>
    <col min="8717" max="8718" width="11.42578125" style="26"/>
    <col min="8719" max="8719" width="12.42578125" style="26" bestFit="1" customWidth="1"/>
    <col min="8720" max="8955" width="11.42578125" style="26"/>
    <col min="8956" max="8956" width="18.140625" style="26" customWidth="1"/>
    <col min="8957" max="8957" width="7.85546875" style="26" bestFit="1" customWidth="1"/>
    <col min="8958" max="8958" width="7.28515625" style="26" bestFit="1" customWidth="1"/>
    <col min="8959" max="8960" width="7.28515625" style="26" customWidth="1"/>
    <col min="8961" max="8962" width="7.28515625" style="26" bestFit="1" customWidth="1"/>
    <col min="8963" max="8965" width="7.28515625" style="26" customWidth="1"/>
    <col min="8966" max="8971" width="0" style="26" hidden="1" customWidth="1"/>
    <col min="8972" max="8972" width="9.7109375" style="26" customWidth="1"/>
    <col min="8973" max="8974" width="11.42578125" style="26"/>
    <col min="8975" max="8975" width="12.42578125" style="26" bestFit="1" customWidth="1"/>
    <col min="8976" max="9211" width="11.42578125" style="26"/>
    <col min="9212" max="9212" width="18.140625" style="26" customWidth="1"/>
    <col min="9213" max="9213" width="7.85546875" style="26" bestFit="1" customWidth="1"/>
    <col min="9214" max="9214" width="7.28515625" style="26" bestFit="1" customWidth="1"/>
    <col min="9215" max="9216" width="7.28515625" style="26" customWidth="1"/>
    <col min="9217" max="9218" width="7.28515625" style="26" bestFit="1" customWidth="1"/>
    <col min="9219" max="9221" width="7.28515625" style="26" customWidth="1"/>
    <col min="9222" max="9227" width="0" style="26" hidden="1" customWidth="1"/>
    <col min="9228" max="9228" width="9.7109375" style="26" customWidth="1"/>
    <col min="9229" max="9230" width="11.42578125" style="26"/>
    <col min="9231" max="9231" width="12.42578125" style="26" bestFit="1" customWidth="1"/>
    <col min="9232" max="9467" width="11.42578125" style="26"/>
    <col min="9468" max="9468" width="18.140625" style="26" customWidth="1"/>
    <col min="9469" max="9469" width="7.85546875" style="26" bestFit="1" customWidth="1"/>
    <col min="9470" max="9470" width="7.28515625" style="26" bestFit="1" customWidth="1"/>
    <col min="9471" max="9472" width="7.28515625" style="26" customWidth="1"/>
    <col min="9473" max="9474" width="7.28515625" style="26" bestFit="1" customWidth="1"/>
    <col min="9475" max="9477" width="7.28515625" style="26" customWidth="1"/>
    <col min="9478" max="9483" width="0" style="26" hidden="1" customWidth="1"/>
    <col min="9484" max="9484" width="9.7109375" style="26" customWidth="1"/>
    <col min="9485" max="9486" width="11.42578125" style="26"/>
    <col min="9487" max="9487" width="12.42578125" style="26" bestFit="1" customWidth="1"/>
    <col min="9488" max="9723" width="11.42578125" style="26"/>
    <col min="9724" max="9724" width="18.140625" style="26" customWidth="1"/>
    <col min="9725" max="9725" width="7.85546875" style="26" bestFit="1" customWidth="1"/>
    <col min="9726" max="9726" width="7.28515625" style="26" bestFit="1" customWidth="1"/>
    <col min="9727" max="9728" width="7.28515625" style="26" customWidth="1"/>
    <col min="9729" max="9730" width="7.28515625" style="26" bestFit="1" customWidth="1"/>
    <col min="9731" max="9733" width="7.28515625" style="26" customWidth="1"/>
    <col min="9734" max="9739" width="0" style="26" hidden="1" customWidth="1"/>
    <col min="9740" max="9740" width="9.7109375" style="26" customWidth="1"/>
    <col min="9741" max="9742" width="11.42578125" style="26"/>
    <col min="9743" max="9743" width="12.42578125" style="26" bestFit="1" customWidth="1"/>
    <col min="9744" max="9979" width="11.42578125" style="26"/>
    <col min="9980" max="9980" width="18.140625" style="26" customWidth="1"/>
    <col min="9981" max="9981" width="7.85546875" style="26" bestFit="1" customWidth="1"/>
    <col min="9982" max="9982" width="7.28515625" style="26" bestFit="1" customWidth="1"/>
    <col min="9983" max="9984" width="7.28515625" style="26" customWidth="1"/>
    <col min="9985" max="9986" width="7.28515625" style="26" bestFit="1" customWidth="1"/>
    <col min="9987" max="9989" width="7.28515625" style="26" customWidth="1"/>
    <col min="9990" max="9995" width="0" style="26" hidden="1" customWidth="1"/>
    <col min="9996" max="9996" width="9.7109375" style="26" customWidth="1"/>
    <col min="9997" max="9998" width="11.42578125" style="26"/>
    <col min="9999" max="9999" width="12.42578125" style="26" bestFit="1" customWidth="1"/>
    <col min="10000" max="10235" width="11.42578125" style="26"/>
    <col min="10236" max="10236" width="18.140625" style="26" customWidth="1"/>
    <col min="10237" max="10237" width="7.85546875" style="26" bestFit="1" customWidth="1"/>
    <col min="10238" max="10238" width="7.28515625" style="26" bestFit="1" customWidth="1"/>
    <col min="10239" max="10240" width="7.28515625" style="26" customWidth="1"/>
    <col min="10241" max="10242" width="7.28515625" style="26" bestFit="1" customWidth="1"/>
    <col min="10243" max="10245" width="7.28515625" style="26" customWidth="1"/>
    <col min="10246" max="10251" width="0" style="26" hidden="1" customWidth="1"/>
    <col min="10252" max="10252" width="9.7109375" style="26" customWidth="1"/>
    <col min="10253" max="10254" width="11.42578125" style="26"/>
    <col min="10255" max="10255" width="12.42578125" style="26" bestFit="1" customWidth="1"/>
    <col min="10256" max="10491" width="11.42578125" style="26"/>
    <col min="10492" max="10492" width="18.140625" style="26" customWidth="1"/>
    <col min="10493" max="10493" width="7.85546875" style="26" bestFit="1" customWidth="1"/>
    <col min="10494" max="10494" width="7.28515625" style="26" bestFit="1" customWidth="1"/>
    <col min="10495" max="10496" width="7.28515625" style="26" customWidth="1"/>
    <col min="10497" max="10498" width="7.28515625" style="26" bestFit="1" customWidth="1"/>
    <col min="10499" max="10501" width="7.28515625" style="26" customWidth="1"/>
    <col min="10502" max="10507" width="0" style="26" hidden="1" customWidth="1"/>
    <col min="10508" max="10508" width="9.7109375" style="26" customWidth="1"/>
    <col min="10509" max="10510" width="11.42578125" style="26"/>
    <col min="10511" max="10511" width="12.42578125" style="26" bestFit="1" customWidth="1"/>
    <col min="10512" max="10747" width="11.42578125" style="26"/>
    <col min="10748" max="10748" width="18.140625" style="26" customWidth="1"/>
    <col min="10749" max="10749" width="7.85546875" style="26" bestFit="1" customWidth="1"/>
    <col min="10750" max="10750" width="7.28515625" style="26" bestFit="1" customWidth="1"/>
    <col min="10751" max="10752" width="7.28515625" style="26" customWidth="1"/>
    <col min="10753" max="10754" width="7.28515625" style="26" bestFit="1" customWidth="1"/>
    <col min="10755" max="10757" width="7.28515625" style="26" customWidth="1"/>
    <col min="10758" max="10763" width="0" style="26" hidden="1" customWidth="1"/>
    <col min="10764" max="10764" width="9.7109375" style="26" customWidth="1"/>
    <col min="10765" max="10766" width="11.42578125" style="26"/>
    <col min="10767" max="10767" width="12.42578125" style="26" bestFit="1" customWidth="1"/>
    <col min="10768" max="11003" width="11.42578125" style="26"/>
    <col min="11004" max="11004" width="18.140625" style="26" customWidth="1"/>
    <col min="11005" max="11005" width="7.85546875" style="26" bestFit="1" customWidth="1"/>
    <col min="11006" max="11006" width="7.28515625" style="26" bestFit="1" customWidth="1"/>
    <col min="11007" max="11008" width="7.28515625" style="26" customWidth="1"/>
    <col min="11009" max="11010" width="7.28515625" style="26" bestFit="1" customWidth="1"/>
    <col min="11011" max="11013" width="7.28515625" style="26" customWidth="1"/>
    <col min="11014" max="11019" width="0" style="26" hidden="1" customWidth="1"/>
    <col min="11020" max="11020" width="9.7109375" style="26" customWidth="1"/>
    <col min="11021" max="11022" width="11.42578125" style="26"/>
    <col min="11023" max="11023" width="12.42578125" style="26" bestFit="1" customWidth="1"/>
    <col min="11024" max="11259" width="11.42578125" style="26"/>
    <col min="11260" max="11260" width="18.140625" style="26" customWidth="1"/>
    <col min="11261" max="11261" width="7.85546875" style="26" bestFit="1" customWidth="1"/>
    <col min="11262" max="11262" width="7.28515625" style="26" bestFit="1" customWidth="1"/>
    <col min="11263" max="11264" width="7.28515625" style="26" customWidth="1"/>
    <col min="11265" max="11266" width="7.28515625" style="26" bestFit="1" customWidth="1"/>
    <col min="11267" max="11269" width="7.28515625" style="26" customWidth="1"/>
    <col min="11270" max="11275" width="0" style="26" hidden="1" customWidth="1"/>
    <col min="11276" max="11276" width="9.7109375" style="26" customWidth="1"/>
    <col min="11277" max="11278" width="11.42578125" style="26"/>
    <col min="11279" max="11279" width="12.42578125" style="26" bestFit="1" customWidth="1"/>
    <col min="11280" max="11515" width="11.42578125" style="26"/>
    <col min="11516" max="11516" width="18.140625" style="26" customWidth="1"/>
    <col min="11517" max="11517" width="7.85546875" style="26" bestFit="1" customWidth="1"/>
    <col min="11518" max="11518" width="7.28515625" style="26" bestFit="1" customWidth="1"/>
    <col min="11519" max="11520" width="7.28515625" style="26" customWidth="1"/>
    <col min="11521" max="11522" width="7.28515625" style="26" bestFit="1" customWidth="1"/>
    <col min="11523" max="11525" width="7.28515625" style="26" customWidth="1"/>
    <col min="11526" max="11531" width="0" style="26" hidden="1" customWidth="1"/>
    <col min="11532" max="11532" width="9.7109375" style="26" customWidth="1"/>
    <col min="11533" max="11534" width="11.42578125" style="26"/>
    <col min="11535" max="11535" width="12.42578125" style="26" bestFit="1" customWidth="1"/>
    <col min="11536" max="11771" width="11.42578125" style="26"/>
    <col min="11772" max="11772" width="18.140625" style="26" customWidth="1"/>
    <col min="11773" max="11773" width="7.85546875" style="26" bestFit="1" customWidth="1"/>
    <col min="11774" max="11774" width="7.28515625" style="26" bestFit="1" customWidth="1"/>
    <col min="11775" max="11776" width="7.28515625" style="26" customWidth="1"/>
    <col min="11777" max="11778" width="7.28515625" style="26" bestFit="1" customWidth="1"/>
    <col min="11779" max="11781" width="7.28515625" style="26" customWidth="1"/>
    <col min="11782" max="11787" width="0" style="26" hidden="1" customWidth="1"/>
    <col min="11788" max="11788" width="9.7109375" style="26" customWidth="1"/>
    <col min="11789" max="11790" width="11.42578125" style="26"/>
    <col min="11791" max="11791" width="12.42578125" style="26" bestFit="1" customWidth="1"/>
    <col min="11792" max="12027" width="11.42578125" style="26"/>
    <col min="12028" max="12028" width="18.140625" style="26" customWidth="1"/>
    <col min="12029" max="12029" width="7.85546875" style="26" bestFit="1" customWidth="1"/>
    <col min="12030" max="12030" width="7.28515625" style="26" bestFit="1" customWidth="1"/>
    <col min="12031" max="12032" width="7.28515625" style="26" customWidth="1"/>
    <col min="12033" max="12034" width="7.28515625" style="26" bestFit="1" customWidth="1"/>
    <col min="12035" max="12037" width="7.28515625" style="26" customWidth="1"/>
    <col min="12038" max="12043" width="0" style="26" hidden="1" customWidth="1"/>
    <col min="12044" max="12044" width="9.7109375" style="26" customWidth="1"/>
    <col min="12045" max="12046" width="11.42578125" style="26"/>
    <col min="12047" max="12047" width="12.42578125" style="26" bestFit="1" customWidth="1"/>
    <col min="12048" max="12283" width="11.42578125" style="26"/>
    <col min="12284" max="12284" width="18.140625" style="26" customWidth="1"/>
    <col min="12285" max="12285" width="7.85546875" style="26" bestFit="1" customWidth="1"/>
    <col min="12286" max="12286" width="7.28515625" style="26" bestFit="1" customWidth="1"/>
    <col min="12287" max="12288" width="7.28515625" style="26" customWidth="1"/>
    <col min="12289" max="12290" width="7.28515625" style="26" bestFit="1" customWidth="1"/>
    <col min="12291" max="12293" width="7.28515625" style="26" customWidth="1"/>
    <col min="12294" max="12299" width="0" style="26" hidden="1" customWidth="1"/>
    <col min="12300" max="12300" width="9.7109375" style="26" customWidth="1"/>
    <col min="12301" max="12302" width="11.42578125" style="26"/>
    <col min="12303" max="12303" width="12.42578125" style="26" bestFit="1" customWidth="1"/>
    <col min="12304" max="12539" width="11.42578125" style="26"/>
    <col min="12540" max="12540" width="18.140625" style="26" customWidth="1"/>
    <col min="12541" max="12541" width="7.85546875" style="26" bestFit="1" customWidth="1"/>
    <col min="12542" max="12542" width="7.28515625" style="26" bestFit="1" customWidth="1"/>
    <col min="12543" max="12544" width="7.28515625" style="26" customWidth="1"/>
    <col min="12545" max="12546" width="7.28515625" style="26" bestFit="1" customWidth="1"/>
    <col min="12547" max="12549" width="7.28515625" style="26" customWidth="1"/>
    <col min="12550" max="12555" width="0" style="26" hidden="1" customWidth="1"/>
    <col min="12556" max="12556" width="9.7109375" style="26" customWidth="1"/>
    <col min="12557" max="12558" width="11.42578125" style="26"/>
    <col min="12559" max="12559" width="12.42578125" style="26" bestFit="1" customWidth="1"/>
    <col min="12560" max="12795" width="11.42578125" style="26"/>
    <col min="12796" max="12796" width="18.140625" style="26" customWidth="1"/>
    <col min="12797" max="12797" width="7.85546875" style="26" bestFit="1" customWidth="1"/>
    <col min="12798" max="12798" width="7.28515625" style="26" bestFit="1" customWidth="1"/>
    <col min="12799" max="12800" width="7.28515625" style="26" customWidth="1"/>
    <col min="12801" max="12802" width="7.28515625" style="26" bestFit="1" customWidth="1"/>
    <col min="12803" max="12805" width="7.28515625" style="26" customWidth="1"/>
    <col min="12806" max="12811" width="0" style="26" hidden="1" customWidth="1"/>
    <col min="12812" max="12812" width="9.7109375" style="26" customWidth="1"/>
    <col min="12813" max="12814" width="11.42578125" style="26"/>
    <col min="12815" max="12815" width="12.42578125" style="26" bestFit="1" customWidth="1"/>
    <col min="12816" max="13051" width="11.42578125" style="26"/>
    <col min="13052" max="13052" width="18.140625" style="26" customWidth="1"/>
    <col min="13053" max="13053" width="7.85546875" style="26" bestFit="1" customWidth="1"/>
    <col min="13054" max="13054" width="7.28515625" style="26" bestFit="1" customWidth="1"/>
    <col min="13055" max="13056" width="7.28515625" style="26" customWidth="1"/>
    <col min="13057" max="13058" width="7.28515625" style="26" bestFit="1" customWidth="1"/>
    <col min="13059" max="13061" width="7.28515625" style="26" customWidth="1"/>
    <col min="13062" max="13067" width="0" style="26" hidden="1" customWidth="1"/>
    <col min="13068" max="13068" width="9.7109375" style="26" customWidth="1"/>
    <col min="13069" max="13070" width="11.42578125" style="26"/>
    <col min="13071" max="13071" width="12.42578125" style="26" bestFit="1" customWidth="1"/>
    <col min="13072" max="13307" width="11.42578125" style="26"/>
    <col min="13308" max="13308" width="18.140625" style="26" customWidth="1"/>
    <col min="13309" max="13309" width="7.85546875" style="26" bestFit="1" customWidth="1"/>
    <col min="13310" max="13310" width="7.28515625" style="26" bestFit="1" customWidth="1"/>
    <col min="13311" max="13312" width="7.28515625" style="26" customWidth="1"/>
    <col min="13313" max="13314" width="7.28515625" style="26" bestFit="1" customWidth="1"/>
    <col min="13315" max="13317" width="7.28515625" style="26" customWidth="1"/>
    <col min="13318" max="13323" width="0" style="26" hidden="1" customWidth="1"/>
    <col min="13324" max="13324" width="9.7109375" style="26" customWidth="1"/>
    <col min="13325" max="13326" width="11.42578125" style="26"/>
    <col min="13327" max="13327" width="12.42578125" style="26" bestFit="1" customWidth="1"/>
    <col min="13328" max="13563" width="11.42578125" style="26"/>
    <col min="13564" max="13564" width="18.140625" style="26" customWidth="1"/>
    <col min="13565" max="13565" width="7.85546875" style="26" bestFit="1" customWidth="1"/>
    <col min="13566" max="13566" width="7.28515625" style="26" bestFit="1" customWidth="1"/>
    <col min="13567" max="13568" width="7.28515625" style="26" customWidth="1"/>
    <col min="13569" max="13570" width="7.28515625" style="26" bestFit="1" customWidth="1"/>
    <col min="13571" max="13573" width="7.28515625" style="26" customWidth="1"/>
    <col min="13574" max="13579" width="0" style="26" hidden="1" customWidth="1"/>
    <col min="13580" max="13580" width="9.7109375" style="26" customWidth="1"/>
    <col min="13581" max="13582" width="11.42578125" style="26"/>
    <col min="13583" max="13583" width="12.42578125" style="26" bestFit="1" customWidth="1"/>
    <col min="13584" max="13819" width="11.42578125" style="26"/>
    <col min="13820" max="13820" width="18.140625" style="26" customWidth="1"/>
    <col min="13821" max="13821" width="7.85546875" style="26" bestFit="1" customWidth="1"/>
    <col min="13822" max="13822" width="7.28515625" style="26" bestFit="1" customWidth="1"/>
    <col min="13823" max="13824" width="7.28515625" style="26" customWidth="1"/>
    <col min="13825" max="13826" width="7.28515625" style="26" bestFit="1" customWidth="1"/>
    <col min="13827" max="13829" width="7.28515625" style="26" customWidth="1"/>
    <col min="13830" max="13835" width="0" style="26" hidden="1" customWidth="1"/>
    <col min="13836" max="13836" width="9.7109375" style="26" customWidth="1"/>
    <col min="13837" max="13838" width="11.42578125" style="26"/>
    <col min="13839" max="13839" width="12.42578125" style="26" bestFit="1" customWidth="1"/>
    <col min="13840" max="14075" width="11.42578125" style="26"/>
    <col min="14076" max="14076" width="18.140625" style="26" customWidth="1"/>
    <col min="14077" max="14077" width="7.85546875" style="26" bestFit="1" customWidth="1"/>
    <col min="14078" max="14078" width="7.28515625" style="26" bestFit="1" customWidth="1"/>
    <col min="14079" max="14080" width="7.28515625" style="26" customWidth="1"/>
    <col min="14081" max="14082" width="7.28515625" style="26" bestFit="1" customWidth="1"/>
    <col min="14083" max="14085" width="7.28515625" style="26" customWidth="1"/>
    <col min="14086" max="14091" width="0" style="26" hidden="1" customWidth="1"/>
    <col min="14092" max="14092" width="9.7109375" style="26" customWidth="1"/>
    <col min="14093" max="14094" width="11.42578125" style="26"/>
    <col min="14095" max="14095" width="12.42578125" style="26" bestFit="1" customWidth="1"/>
    <col min="14096" max="14331" width="11.42578125" style="26"/>
    <col min="14332" max="14332" width="18.140625" style="26" customWidth="1"/>
    <col min="14333" max="14333" width="7.85546875" style="26" bestFit="1" customWidth="1"/>
    <col min="14334" max="14334" width="7.28515625" style="26" bestFit="1" customWidth="1"/>
    <col min="14335" max="14336" width="7.28515625" style="26" customWidth="1"/>
    <col min="14337" max="14338" width="7.28515625" style="26" bestFit="1" customWidth="1"/>
    <col min="14339" max="14341" width="7.28515625" style="26" customWidth="1"/>
    <col min="14342" max="14347" width="0" style="26" hidden="1" customWidth="1"/>
    <col min="14348" max="14348" width="9.7109375" style="26" customWidth="1"/>
    <col min="14349" max="14350" width="11.42578125" style="26"/>
    <col min="14351" max="14351" width="12.42578125" style="26" bestFit="1" customWidth="1"/>
    <col min="14352" max="14587" width="11.42578125" style="26"/>
    <col min="14588" max="14588" width="18.140625" style="26" customWidth="1"/>
    <col min="14589" max="14589" width="7.85546875" style="26" bestFit="1" customWidth="1"/>
    <col min="14590" max="14590" width="7.28515625" style="26" bestFit="1" customWidth="1"/>
    <col min="14591" max="14592" width="7.28515625" style="26" customWidth="1"/>
    <col min="14593" max="14594" width="7.28515625" style="26" bestFit="1" customWidth="1"/>
    <col min="14595" max="14597" width="7.28515625" style="26" customWidth="1"/>
    <col min="14598" max="14603" width="0" style="26" hidden="1" customWidth="1"/>
    <col min="14604" max="14604" width="9.7109375" style="26" customWidth="1"/>
    <col min="14605" max="14606" width="11.42578125" style="26"/>
    <col min="14607" max="14607" width="12.42578125" style="26" bestFit="1" customWidth="1"/>
    <col min="14608" max="14843" width="11.42578125" style="26"/>
    <col min="14844" max="14844" width="18.140625" style="26" customWidth="1"/>
    <col min="14845" max="14845" width="7.85546875" style="26" bestFit="1" customWidth="1"/>
    <col min="14846" max="14846" width="7.28515625" style="26" bestFit="1" customWidth="1"/>
    <col min="14847" max="14848" width="7.28515625" style="26" customWidth="1"/>
    <col min="14849" max="14850" width="7.28515625" style="26" bestFit="1" customWidth="1"/>
    <col min="14851" max="14853" width="7.28515625" style="26" customWidth="1"/>
    <col min="14854" max="14859" width="0" style="26" hidden="1" customWidth="1"/>
    <col min="14860" max="14860" width="9.7109375" style="26" customWidth="1"/>
    <col min="14861" max="14862" width="11.42578125" style="26"/>
    <col min="14863" max="14863" width="12.42578125" style="26" bestFit="1" customWidth="1"/>
    <col min="14864" max="15099" width="11.42578125" style="26"/>
    <col min="15100" max="15100" width="18.140625" style="26" customWidth="1"/>
    <col min="15101" max="15101" width="7.85546875" style="26" bestFit="1" customWidth="1"/>
    <col min="15102" max="15102" width="7.28515625" style="26" bestFit="1" customWidth="1"/>
    <col min="15103" max="15104" width="7.28515625" style="26" customWidth="1"/>
    <col min="15105" max="15106" width="7.28515625" style="26" bestFit="1" customWidth="1"/>
    <col min="15107" max="15109" width="7.28515625" style="26" customWidth="1"/>
    <col min="15110" max="15115" width="0" style="26" hidden="1" customWidth="1"/>
    <col min="15116" max="15116" width="9.7109375" style="26" customWidth="1"/>
    <col min="15117" max="15118" width="11.42578125" style="26"/>
    <col min="15119" max="15119" width="12.42578125" style="26" bestFit="1" customWidth="1"/>
    <col min="15120" max="15355" width="11.42578125" style="26"/>
    <col min="15356" max="15356" width="18.140625" style="26" customWidth="1"/>
    <col min="15357" max="15357" width="7.85546875" style="26" bestFit="1" customWidth="1"/>
    <col min="15358" max="15358" width="7.28515625" style="26" bestFit="1" customWidth="1"/>
    <col min="15359" max="15360" width="7.28515625" style="26" customWidth="1"/>
    <col min="15361" max="15362" width="7.28515625" style="26" bestFit="1" customWidth="1"/>
    <col min="15363" max="15365" width="7.28515625" style="26" customWidth="1"/>
    <col min="15366" max="15371" width="0" style="26" hidden="1" customWidth="1"/>
    <col min="15372" max="15372" width="9.7109375" style="26" customWidth="1"/>
    <col min="15373" max="15374" width="11.42578125" style="26"/>
    <col min="15375" max="15375" width="12.42578125" style="26" bestFit="1" customWidth="1"/>
    <col min="15376" max="15611" width="11.42578125" style="26"/>
    <col min="15612" max="15612" width="18.140625" style="26" customWidth="1"/>
    <col min="15613" max="15613" width="7.85546875" style="26" bestFit="1" customWidth="1"/>
    <col min="15614" max="15614" width="7.28515625" style="26" bestFit="1" customWidth="1"/>
    <col min="15615" max="15616" width="7.28515625" style="26" customWidth="1"/>
    <col min="15617" max="15618" width="7.28515625" style="26" bestFit="1" customWidth="1"/>
    <col min="15619" max="15621" width="7.28515625" style="26" customWidth="1"/>
    <col min="15622" max="15627" width="0" style="26" hidden="1" customWidth="1"/>
    <col min="15628" max="15628" width="9.7109375" style="26" customWidth="1"/>
    <col min="15629" max="15630" width="11.42578125" style="26"/>
    <col min="15631" max="15631" width="12.42578125" style="26" bestFit="1" customWidth="1"/>
    <col min="15632" max="15867" width="11.42578125" style="26"/>
    <col min="15868" max="15868" width="18.140625" style="26" customWidth="1"/>
    <col min="15869" max="15869" width="7.85546875" style="26" bestFit="1" customWidth="1"/>
    <col min="15870" max="15870" width="7.28515625" style="26" bestFit="1" customWidth="1"/>
    <col min="15871" max="15872" width="7.28515625" style="26" customWidth="1"/>
    <col min="15873" max="15874" width="7.28515625" style="26" bestFit="1" customWidth="1"/>
    <col min="15875" max="15877" width="7.28515625" style="26" customWidth="1"/>
    <col min="15878" max="15883" width="0" style="26" hidden="1" customWidth="1"/>
    <col min="15884" max="15884" width="9.7109375" style="26" customWidth="1"/>
    <col min="15885" max="15886" width="11.42578125" style="26"/>
    <col min="15887" max="15887" width="12.42578125" style="26" bestFit="1" customWidth="1"/>
    <col min="15888" max="16123" width="11.42578125" style="26"/>
    <col min="16124" max="16124" width="18.140625" style="26" customWidth="1"/>
    <col min="16125" max="16125" width="7.85546875" style="26" bestFit="1" customWidth="1"/>
    <col min="16126" max="16126" width="7.28515625" style="26" bestFit="1" customWidth="1"/>
    <col min="16127" max="16128" width="7.28515625" style="26" customWidth="1"/>
    <col min="16129" max="16130" width="7.28515625" style="26" bestFit="1" customWidth="1"/>
    <col min="16131" max="16133" width="7.28515625" style="26" customWidth="1"/>
    <col min="16134" max="16139" width="0" style="26" hidden="1" customWidth="1"/>
    <col min="16140" max="16140" width="9.7109375" style="26" customWidth="1"/>
    <col min="16141" max="16142" width="11.42578125" style="26"/>
    <col min="16143" max="16143" width="12.42578125" style="26" bestFit="1" customWidth="1"/>
    <col min="16144" max="16384" width="11.42578125" style="26"/>
  </cols>
  <sheetData>
    <row r="1" spans="1:17" s="27" customFormat="1" x14ac:dyDescent="0.2">
      <c r="B1" s="39"/>
      <c r="C1" s="39"/>
      <c r="D1" s="39"/>
      <c r="E1" s="39"/>
      <c r="F1" s="39"/>
      <c r="G1" s="39"/>
      <c r="H1" s="39"/>
      <c r="I1" s="39"/>
      <c r="J1" s="39"/>
      <c r="K1" s="39"/>
      <c r="L1" s="39"/>
    </row>
    <row r="2" spans="1:17" s="27" customFormat="1" x14ac:dyDescent="0.2">
      <c r="A2" s="47" t="s">
        <v>99</v>
      </c>
      <c r="B2" s="39"/>
      <c r="C2" s="39"/>
      <c r="D2" s="39"/>
      <c r="E2" s="39"/>
      <c r="F2" s="39"/>
      <c r="G2" s="39"/>
      <c r="H2" s="39"/>
      <c r="I2" s="39"/>
      <c r="K2" s="39"/>
      <c r="L2" s="39"/>
    </row>
    <row r="3" spans="1:17" s="27" customFormat="1" ht="15" x14ac:dyDescent="0.25">
      <c r="A3" s="47" t="s">
        <v>100</v>
      </c>
      <c r="B3" s="39"/>
      <c r="C3" s="39"/>
      <c r="D3" s="39"/>
      <c r="E3" s="39"/>
      <c r="F3" s="39"/>
      <c r="G3" s="39"/>
      <c r="H3" s="39"/>
      <c r="I3" s="39"/>
      <c r="J3" s="101"/>
      <c r="K3" s="39"/>
      <c r="L3" s="39"/>
    </row>
    <row r="4" spans="1:17" s="27" customFormat="1" x14ac:dyDescent="0.2">
      <c r="B4" s="39"/>
      <c r="C4" s="39"/>
      <c r="D4" s="39"/>
      <c r="E4" s="39"/>
      <c r="F4" s="39"/>
      <c r="G4" s="39"/>
      <c r="H4" s="39"/>
      <c r="I4" s="39"/>
      <c r="J4" s="39"/>
      <c r="K4" s="39"/>
      <c r="L4" s="39"/>
    </row>
    <row r="5" spans="1:17" s="27" customFormat="1" ht="12.75" x14ac:dyDescent="0.2">
      <c r="B5" s="368" t="s">
        <v>84</v>
      </c>
      <c r="C5" s="368"/>
      <c r="D5" s="368"/>
      <c r="E5" s="368"/>
      <c r="F5" s="368"/>
      <c r="G5" s="368"/>
      <c r="H5" s="368"/>
      <c r="I5" s="368"/>
      <c r="J5" s="368"/>
      <c r="K5" s="368"/>
      <c r="M5" s="128" t="s">
        <v>570</v>
      </c>
      <c r="O5" s="102"/>
    </row>
    <row r="6" spans="1:17" s="27" customFormat="1" ht="12.75" x14ac:dyDescent="0.2">
      <c r="B6" s="397" t="str">
        <f>'Solicitudes Regiones'!$B$6:$R$6</f>
        <v>Julio de 2008 a febrero de 2022</v>
      </c>
      <c r="C6" s="397"/>
      <c r="D6" s="397"/>
      <c r="E6" s="397"/>
      <c r="F6" s="397"/>
      <c r="G6" s="397"/>
      <c r="H6" s="397"/>
      <c r="I6" s="397"/>
      <c r="J6" s="397"/>
      <c r="K6" s="397"/>
      <c r="L6" s="56"/>
    </row>
    <row r="7" spans="1:17" s="30" customFormat="1" x14ac:dyDescent="0.2">
      <c r="B7" s="28"/>
      <c r="C7" s="29"/>
      <c r="D7" s="29"/>
      <c r="E7" s="29"/>
      <c r="F7" s="29"/>
      <c r="G7" s="29"/>
      <c r="H7" s="29"/>
      <c r="I7" s="29"/>
      <c r="J7" s="29"/>
      <c r="K7" s="29"/>
      <c r="L7" s="29"/>
    </row>
    <row r="8" spans="1:17" ht="15" customHeight="1" x14ac:dyDescent="0.2">
      <c r="B8" s="395" t="s">
        <v>53</v>
      </c>
      <c r="C8" s="395"/>
      <c r="D8" s="395"/>
      <c r="E8" s="395"/>
      <c r="F8" s="395"/>
      <c r="G8" s="395"/>
      <c r="H8" s="395"/>
      <c r="I8" s="395"/>
      <c r="J8" s="395"/>
      <c r="K8" s="395"/>
      <c r="L8" s="395"/>
      <c r="M8" s="395"/>
    </row>
    <row r="9" spans="1:17" ht="20.25" customHeight="1" x14ac:dyDescent="0.2">
      <c r="B9" s="395" t="s">
        <v>54</v>
      </c>
      <c r="C9" s="393" t="s">
        <v>2</v>
      </c>
      <c r="D9" s="396"/>
      <c r="E9" s="396"/>
      <c r="F9" s="396"/>
      <c r="G9" s="396"/>
      <c r="H9" s="396"/>
      <c r="I9" s="396"/>
      <c r="J9" s="396"/>
      <c r="K9" s="394"/>
      <c r="L9" s="393"/>
      <c r="M9" s="394"/>
    </row>
    <row r="10" spans="1:17" ht="24" x14ac:dyDescent="0.2">
      <c r="B10" s="395"/>
      <c r="C10" s="23" t="s">
        <v>55</v>
      </c>
      <c r="D10" s="23" t="s">
        <v>56</v>
      </c>
      <c r="E10" s="23" t="s">
        <v>57</v>
      </c>
      <c r="F10" s="23" t="s">
        <v>58</v>
      </c>
      <c r="G10" s="23" t="s">
        <v>6</v>
      </c>
      <c r="H10" s="23" t="s">
        <v>59</v>
      </c>
      <c r="I10" s="23" t="s">
        <v>60</v>
      </c>
      <c r="J10" s="23" t="s">
        <v>61</v>
      </c>
      <c r="K10" s="260" t="s">
        <v>29</v>
      </c>
      <c r="L10" s="260" t="s">
        <v>591</v>
      </c>
      <c r="M10" s="260" t="s">
        <v>594</v>
      </c>
    </row>
    <row r="11" spans="1:17" x14ac:dyDescent="0.2">
      <c r="B11" s="20" t="s">
        <v>198</v>
      </c>
      <c r="C11" s="18">
        <v>6381</v>
      </c>
      <c r="D11" s="18">
        <v>3760</v>
      </c>
      <c r="E11" s="18">
        <f>C11+D11</f>
        <v>10141</v>
      </c>
      <c r="F11" s="19">
        <f>E11/$E$44</f>
        <v>0.2216515125021857</v>
      </c>
      <c r="G11" s="18">
        <v>24076</v>
      </c>
      <c r="H11" s="18">
        <v>2292</v>
      </c>
      <c r="I11" s="18">
        <f>G11+H11</f>
        <v>26368</v>
      </c>
      <c r="J11" s="19">
        <f>I11/$I$44</f>
        <v>0.23804279136950438</v>
      </c>
      <c r="K11" s="18">
        <f t="shared" ref="K11:K43" si="0">E11+I11</f>
        <v>36509</v>
      </c>
      <c r="L11" s="18">
        <v>16</v>
      </c>
      <c r="M11" s="281">
        <f>K11+L11</f>
        <v>36525</v>
      </c>
      <c r="Q11" s="31"/>
    </row>
    <row r="12" spans="1:17" x14ac:dyDescent="0.2">
      <c r="B12" s="20" t="s">
        <v>199</v>
      </c>
      <c r="C12" s="18">
        <v>645</v>
      </c>
      <c r="D12" s="18">
        <v>374</v>
      </c>
      <c r="E12" s="18">
        <f t="shared" ref="E12:E43" si="1">C12+D12</f>
        <v>1019</v>
      </c>
      <c r="F12" s="19">
        <f t="shared" ref="F12:F43" si="2">E12/$E$44</f>
        <v>2.2272250393425425E-2</v>
      </c>
      <c r="G12" s="18">
        <v>2385</v>
      </c>
      <c r="H12" s="18">
        <v>169</v>
      </c>
      <c r="I12" s="18">
        <f t="shared" ref="I12:I43" si="3">G12+H12</f>
        <v>2554</v>
      </c>
      <c r="J12" s="19">
        <f t="shared" ref="J12:J43" si="4">I12/$I$44</f>
        <v>2.3056784327886611E-2</v>
      </c>
      <c r="K12" s="18">
        <f t="shared" si="0"/>
        <v>3573</v>
      </c>
      <c r="L12" s="18">
        <v>0</v>
      </c>
      <c r="M12" s="281">
        <f t="shared" ref="M12:M44" si="5">K12+L12</f>
        <v>3573</v>
      </c>
      <c r="Q12" s="31"/>
    </row>
    <row r="13" spans="1:17" x14ac:dyDescent="0.2">
      <c r="B13" s="20" t="s">
        <v>200</v>
      </c>
      <c r="C13" s="18">
        <v>820</v>
      </c>
      <c r="D13" s="18">
        <v>423</v>
      </c>
      <c r="E13" s="18">
        <f t="shared" si="1"/>
        <v>1243</v>
      </c>
      <c r="F13" s="19">
        <f t="shared" si="2"/>
        <v>2.7168211225738766E-2</v>
      </c>
      <c r="G13" s="18">
        <v>3197</v>
      </c>
      <c r="H13" s="18">
        <v>254</v>
      </c>
      <c r="I13" s="18">
        <f t="shared" si="3"/>
        <v>3451</v>
      </c>
      <c r="J13" s="19">
        <f t="shared" si="4"/>
        <v>3.1154644759411394E-2</v>
      </c>
      <c r="K13" s="18">
        <f t="shared" si="0"/>
        <v>4694</v>
      </c>
      <c r="L13" s="18">
        <v>2</v>
      </c>
      <c r="M13" s="281">
        <f t="shared" si="5"/>
        <v>4696</v>
      </c>
      <c r="Q13" s="31"/>
    </row>
    <row r="14" spans="1:17" x14ac:dyDescent="0.2">
      <c r="B14" s="20" t="s">
        <v>201</v>
      </c>
      <c r="C14" s="18">
        <v>832</v>
      </c>
      <c r="D14" s="18">
        <v>518</v>
      </c>
      <c r="E14" s="18">
        <f t="shared" si="1"/>
        <v>1350</v>
      </c>
      <c r="F14" s="19">
        <f t="shared" si="2"/>
        <v>2.950690680188844E-2</v>
      </c>
      <c r="G14" s="18">
        <v>2559</v>
      </c>
      <c r="H14" s="18">
        <v>169</v>
      </c>
      <c r="I14" s="18">
        <f t="shared" si="3"/>
        <v>2728</v>
      </c>
      <c r="J14" s="19">
        <f t="shared" si="4"/>
        <v>2.4627606752730884E-2</v>
      </c>
      <c r="K14" s="18">
        <f t="shared" si="0"/>
        <v>4078</v>
      </c>
      <c r="L14" s="18">
        <v>0</v>
      </c>
      <c r="M14" s="281">
        <f t="shared" si="5"/>
        <v>4078</v>
      </c>
      <c r="Q14" s="31"/>
    </row>
    <row r="15" spans="1:17" x14ac:dyDescent="0.2">
      <c r="B15" s="20" t="s">
        <v>202</v>
      </c>
      <c r="C15" s="18">
        <v>557</v>
      </c>
      <c r="D15" s="18">
        <v>396</v>
      </c>
      <c r="E15" s="18">
        <f t="shared" si="1"/>
        <v>953</v>
      </c>
      <c r="F15" s="19">
        <f t="shared" si="2"/>
        <v>2.08296905053331E-2</v>
      </c>
      <c r="G15" s="18">
        <v>2750</v>
      </c>
      <c r="H15" s="18">
        <v>208</v>
      </c>
      <c r="I15" s="18">
        <f t="shared" si="3"/>
        <v>2958</v>
      </c>
      <c r="J15" s="19">
        <f t="shared" si="4"/>
        <v>2.6703981222352624E-2</v>
      </c>
      <c r="K15" s="18">
        <f t="shared" si="0"/>
        <v>3911</v>
      </c>
      <c r="L15" s="18">
        <v>0</v>
      </c>
      <c r="M15" s="281">
        <f t="shared" si="5"/>
        <v>3911</v>
      </c>
      <c r="Q15" s="31"/>
    </row>
    <row r="16" spans="1:17" x14ac:dyDescent="0.2">
      <c r="B16" s="20" t="s">
        <v>203</v>
      </c>
      <c r="C16" s="18">
        <v>264</v>
      </c>
      <c r="D16" s="18">
        <v>181</v>
      </c>
      <c r="E16" s="18">
        <f t="shared" si="1"/>
        <v>445</v>
      </c>
      <c r="F16" s="19">
        <f t="shared" si="2"/>
        <v>9.7263507606224868E-3</v>
      </c>
      <c r="G16" s="18">
        <v>719</v>
      </c>
      <c r="H16" s="18">
        <v>45</v>
      </c>
      <c r="I16" s="18">
        <f t="shared" si="3"/>
        <v>764</v>
      </c>
      <c r="J16" s="19">
        <f t="shared" si="4"/>
        <v>6.8971743251782973E-3</v>
      </c>
      <c r="K16" s="18">
        <f t="shared" si="0"/>
        <v>1209</v>
      </c>
      <c r="L16" s="18">
        <v>0</v>
      </c>
      <c r="M16" s="281">
        <f t="shared" si="5"/>
        <v>1209</v>
      </c>
      <c r="Q16" s="31"/>
    </row>
    <row r="17" spans="2:17" x14ac:dyDescent="0.2">
      <c r="B17" s="20" t="s">
        <v>204</v>
      </c>
      <c r="C17" s="18">
        <v>301</v>
      </c>
      <c r="D17" s="18">
        <v>233</v>
      </c>
      <c r="E17" s="18">
        <f t="shared" si="1"/>
        <v>534</v>
      </c>
      <c r="F17" s="19">
        <f t="shared" si="2"/>
        <v>1.1671620912746985E-2</v>
      </c>
      <c r="G17" s="18">
        <v>878</v>
      </c>
      <c r="H17" s="18">
        <v>57</v>
      </c>
      <c r="I17" s="18">
        <f t="shared" si="3"/>
        <v>935</v>
      </c>
      <c r="J17" s="19">
        <f t="shared" si="4"/>
        <v>8.4409136047666339E-3</v>
      </c>
      <c r="K17" s="18">
        <f t="shared" si="0"/>
        <v>1469</v>
      </c>
      <c r="L17" s="18">
        <v>0</v>
      </c>
      <c r="M17" s="281">
        <f t="shared" si="5"/>
        <v>1469</v>
      </c>
      <c r="Q17" s="31"/>
    </row>
    <row r="18" spans="2:17" x14ac:dyDescent="0.2">
      <c r="B18" s="20" t="s">
        <v>205</v>
      </c>
      <c r="C18" s="18">
        <v>660</v>
      </c>
      <c r="D18" s="18">
        <v>482</v>
      </c>
      <c r="E18" s="18">
        <f t="shared" si="1"/>
        <v>1142</v>
      </c>
      <c r="F18" s="19">
        <f t="shared" si="2"/>
        <v>2.4960657457597481E-2</v>
      </c>
      <c r="G18" s="18">
        <v>2159</v>
      </c>
      <c r="H18" s="18">
        <v>144</v>
      </c>
      <c r="I18" s="18">
        <f t="shared" si="3"/>
        <v>2303</v>
      </c>
      <c r="J18" s="19">
        <f t="shared" si="4"/>
        <v>2.0790827841473323E-2</v>
      </c>
      <c r="K18" s="18">
        <f t="shared" si="0"/>
        <v>3445</v>
      </c>
      <c r="L18" s="18">
        <v>1</v>
      </c>
      <c r="M18" s="281">
        <f t="shared" si="5"/>
        <v>3446</v>
      </c>
      <c r="Q18" s="31"/>
    </row>
    <row r="19" spans="2:17" x14ac:dyDescent="0.2">
      <c r="B19" s="20" t="s">
        <v>206</v>
      </c>
      <c r="C19" s="18">
        <v>487</v>
      </c>
      <c r="D19" s="18">
        <v>264</v>
      </c>
      <c r="E19" s="18">
        <f t="shared" si="1"/>
        <v>751</v>
      </c>
      <c r="F19" s="19">
        <f t="shared" si="2"/>
        <v>1.6414582969050535E-2</v>
      </c>
      <c r="G19" s="18">
        <v>1607</v>
      </c>
      <c r="H19" s="18">
        <v>124</v>
      </c>
      <c r="I19" s="18">
        <f t="shared" si="3"/>
        <v>1731</v>
      </c>
      <c r="J19" s="19">
        <f t="shared" si="4"/>
        <v>1.5626974812674912E-2</v>
      </c>
      <c r="K19" s="18">
        <f t="shared" si="0"/>
        <v>2482</v>
      </c>
      <c r="L19" s="18">
        <v>2</v>
      </c>
      <c r="M19" s="281">
        <f t="shared" si="5"/>
        <v>2484</v>
      </c>
      <c r="Q19" s="31"/>
    </row>
    <row r="20" spans="2:17" x14ac:dyDescent="0.2">
      <c r="B20" s="20" t="s">
        <v>207</v>
      </c>
      <c r="C20" s="18">
        <v>258</v>
      </c>
      <c r="D20" s="18">
        <v>233</v>
      </c>
      <c r="E20" s="18">
        <f t="shared" si="1"/>
        <v>491</v>
      </c>
      <c r="F20" s="19">
        <f t="shared" si="2"/>
        <v>1.0731771288686834E-2</v>
      </c>
      <c r="G20" s="18">
        <v>1111</v>
      </c>
      <c r="H20" s="18">
        <v>91</v>
      </c>
      <c r="I20" s="18">
        <f t="shared" si="3"/>
        <v>1202</v>
      </c>
      <c r="J20" s="19">
        <f t="shared" si="4"/>
        <v>1.0851313532544912E-2</v>
      </c>
      <c r="K20" s="18">
        <f t="shared" si="0"/>
        <v>1693</v>
      </c>
      <c r="L20" s="18">
        <v>0</v>
      </c>
      <c r="M20" s="281">
        <f t="shared" si="5"/>
        <v>1693</v>
      </c>
      <c r="Q20" s="31"/>
    </row>
    <row r="21" spans="2:17" x14ac:dyDescent="0.2">
      <c r="B21" s="20" t="s">
        <v>208</v>
      </c>
      <c r="C21" s="18">
        <v>1317</v>
      </c>
      <c r="D21" s="18">
        <v>863</v>
      </c>
      <c r="E21" s="18">
        <f t="shared" si="1"/>
        <v>2180</v>
      </c>
      <c r="F21" s="19">
        <f t="shared" si="2"/>
        <v>4.7648190243049483E-2</v>
      </c>
      <c r="G21" s="18">
        <v>5120</v>
      </c>
      <c r="H21" s="18">
        <v>409</v>
      </c>
      <c r="I21" s="18">
        <f t="shared" si="3"/>
        <v>5529</v>
      </c>
      <c r="J21" s="19">
        <f t="shared" si="4"/>
        <v>4.9914236706689534E-2</v>
      </c>
      <c r="K21" s="18">
        <f t="shared" si="0"/>
        <v>7709</v>
      </c>
      <c r="L21" s="18">
        <v>2</v>
      </c>
      <c r="M21" s="281">
        <f t="shared" si="5"/>
        <v>7711</v>
      </c>
      <c r="Q21" s="31"/>
    </row>
    <row r="22" spans="2:17" x14ac:dyDescent="0.2">
      <c r="B22" s="20" t="s">
        <v>209</v>
      </c>
      <c r="C22" s="18">
        <v>311</v>
      </c>
      <c r="D22" s="18">
        <v>262</v>
      </c>
      <c r="E22" s="18">
        <f t="shared" si="1"/>
        <v>573</v>
      </c>
      <c r="F22" s="19">
        <f t="shared" si="2"/>
        <v>1.2524042664801539E-2</v>
      </c>
      <c r="G22" s="18">
        <v>1330</v>
      </c>
      <c r="H22" s="18">
        <v>137</v>
      </c>
      <c r="I22" s="18">
        <f t="shared" si="3"/>
        <v>1467</v>
      </c>
      <c r="J22" s="19">
        <f t="shared" si="4"/>
        <v>1.3243658030152568E-2</v>
      </c>
      <c r="K22" s="18">
        <f t="shared" si="0"/>
        <v>2040</v>
      </c>
      <c r="L22" s="18">
        <v>0</v>
      </c>
      <c r="M22" s="281">
        <f t="shared" si="5"/>
        <v>2040</v>
      </c>
      <c r="Q22" s="31"/>
    </row>
    <row r="23" spans="2:17" x14ac:dyDescent="0.2">
      <c r="B23" s="20" t="s">
        <v>210</v>
      </c>
      <c r="C23" s="18">
        <v>968</v>
      </c>
      <c r="D23" s="18">
        <v>583</v>
      </c>
      <c r="E23" s="18">
        <f t="shared" si="1"/>
        <v>1551</v>
      </c>
      <c r="F23" s="19">
        <f t="shared" si="2"/>
        <v>3.390015737016961E-2</v>
      </c>
      <c r="G23" s="18">
        <v>2924</v>
      </c>
      <c r="H23" s="18">
        <v>165</v>
      </c>
      <c r="I23" s="18">
        <f t="shared" si="3"/>
        <v>3089</v>
      </c>
      <c r="J23" s="19">
        <f t="shared" si="4"/>
        <v>2.7886611898528483E-2</v>
      </c>
      <c r="K23" s="18">
        <f t="shared" si="0"/>
        <v>4640</v>
      </c>
      <c r="L23" s="18">
        <v>0</v>
      </c>
      <c r="M23" s="281">
        <f t="shared" si="5"/>
        <v>4640</v>
      </c>
      <c r="Q23" s="31"/>
    </row>
    <row r="24" spans="2:17" x14ac:dyDescent="0.2">
      <c r="B24" s="20" t="s">
        <v>211</v>
      </c>
      <c r="C24" s="18">
        <v>691</v>
      </c>
      <c r="D24" s="18">
        <v>548</v>
      </c>
      <c r="E24" s="18">
        <f t="shared" si="1"/>
        <v>1239</v>
      </c>
      <c r="F24" s="19">
        <f t="shared" si="2"/>
        <v>2.7080783353733172E-2</v>
      </c>
      <c r="G24" s="18">
        <v>2915</v>
      </c>
      <c r="H24" s="18">
        <v>232</v>
      </c>
      <c r="I24" s="18">
        <f t="shared" si="3"/>
        <v>3147</v>
      </c>
      <c r="J24" s="19">
        <f t="shared" si="4"/>
        <v>2.8410219373476573E-2</v>
      </c>
      <c r="K24" s="18">
        <f t="shared" si="0"/>
        <v>4386</v>
      </c>
      <c r="L24" s="18">
        <v>1</v>
      </c>
      <c r="M24" s="281">
        <f t="shared" si="5"/>
        <v>4387</v>
      </c>
      <c r="Q24" s="31"/>
    </row>
    <row r="25" spans="2:17" x14ac:dyDescent="0.2">
      <c r="B25" s="20" t="s">
        <v>212</v>
      </c>
      <c r="C25" s="18">
        <v>519</v>
      </c>
      <c r="D25" s="18">
        <v>294</v>
      </c>
      <c r="E25" s="18">
        <f t="shared" si="1"/>
        <v>813</v>
      </c>
      <c r="F25" s="19">
        <f t="shared" si="2"/>
        <v>1.7769714985137262E-2</v>
      </c>
      <c r="G25" s="18">
        <v>1956</v>
      </c>
      <c r="H25" s="18">
        <v>106</v>
      </c>
      <c r="I25" s="18">
        <f t="shared" si="3"/>
        <v>2062</v>
      </c>
      <c r="J25" s="19">
        <f t="shared" si="4"/>
        <v>1.8615148505913153E-2</v>
      </c>
      <c r="K25" s="18">
        <f t="shared" si="0"/>
        <v>2875</v>
      </c>
      <c r="L25" s="18">
        <v>0</v>
      </c>
      <c r="M25" s="281">
        <f t="shared" si="5"/>
        <v>2875</v>
      </c>
      <c r="Q25" s="31"/>
    </row>
    <row r="26" spans="2:17" x14ac:dyDescent="0.2">
      <c r="B26" s="20" t="s">
        <v>213</v>
      </c>
      <c r="C26" s="18">
        <v>497</v>
      </c>
      <c r="D26" s="18">
        <v>335</v>
      </c>
      <c r="E26" s="18">
        <f t="shared" si="1"/>
        <v>832</v>
      </c>
      <c r="F26" s="19">
        <f t="shared" si="2"/>
        <v>1.818499737716384E-2</v>
      </c>
      <c r="G26" s="18">
        <v>1553</v>
      </c>
      <c r="H26" s="18">
        <v>114</v>
      </c>
      <c r="I26" s="18">
        <f t="shared" si="3"/>
        <v>1667</v>
      </c>
      <c r="J26" s="19">
        <f t="shared" si="4"/>
        <v>1.5049201047214951E-2</v>
      </c>
      <c r="K26" s="18">
        <f t="shared" si="0"/>
        <v>2499</v>
      </c>
      <c r="L26" s="18">
        <v>0</v>
      </c>
      <c r="M26" s="281">
        <f t="shared" si="5"/>
        <v>2499</v>
      </c>
      <c r="Q26" s="31"/>
    </row>
    <row r="27" spans="2:17" x14ac:dyDescent="0.2">
      <c r="B27" s="20" t="s">
        <v>214</v>
      </c>
      <c r="C27" s="18">
        <v>1760</v>
      </c>
      <c r="D27" s="18">
        <v>1181</v>
      </c>
      <c r="E27" s="18">
        <f t="shared" si="1"/>
        <v>2941</v>
      </c>
      <c r="F27" s="19">
        <f t="shared" si="2"/>
        <v>6.4281342892114013E-2</v>
      </c>
      <c r="G27" s="18">
        <v>7139</v>
      </c>
      <c r="H27" s="18">
        <v>590</v>
      </c>
      <c r="I27" s="18">
        <f t="shared" si="3"/>
        <v>7729</v>
      </c>
      <c r="J27" s="19">
        <f t="shared" si="4"/>
        <v>6.9775209894375731E-2</v>
      </c>
      <c r="K27" s="18">
        <f t="shared" si="0"/>
        <v>10670</v>
      </c>
      <c r="L27" s="18">
        <v>3</v>
      </c>
      <c r="M27" s="281">
        <f t="shared" si="5"/>
        <v>10673</v>
      </c>
      <c r="Q27" s="31"/>
    </row>
    <row r="28" spans="2:17" x14ac:dyDescent="0.2">
      <c r="B28" s="20" t="s">
        <v>215</v>
      </c>
      <c r="C28" s="18">
        <v>309</v>
      </c>
      <c r="D28" s="18">
        <v>177</v>
      </c>
      <c r="E28" s="18">
        <f t="shared" si="1"/>
        <v>486</v>
      </c>
      <c r="F28" s="19">
        <f t="shared" si="2"/>
        <v>1.0622486448679839E-2</v>
      </c>
      <c r="G28" s="18">
        <v>1082</v>
      </c>
      <c r="H28" s="18">
        <v>35</v>
      </c>
      <c r="I28" s="18">
        <f t="shared" si="3"/>
        <v>1117</v>
      </c>
      <c r="J28" s="19">
        <f t="shared" si="4"/>
        <v>1.0083957750293401E-2</v>
      </c>
      <c r="K28" s="18">
        <f t="shared" si="0"/>
        <v>1603</v>
      </c>
      <c r="L28" s="18">
        <v>0</v>
      </c>
      <c r="M28" s="281">
        <f t="shared" si="5"/>
        <v>1603</v>
      </c>
      <c r="Q28" s="31"/>
    </row>
    <row r="29" spans="2:17" x14ac:dyDescent="0.2">
      <c r="B29" s="20" t="s">
        <v>216</v>
      </c>
      <c r="C29" s="18">
        <v>432</v>
      </c>
      <c r="D29" s="18">
        <v>234</v>
      </c>
      <c r="E29" s="18">
        <f t="shared" si="1"/>
        <v>666</v>
      </c>
      <c r="F29" s="19">
        <f t="shared" si="2"/>
        <v>1.4556740688931631E-2</v>
      </c>
      <c r="G29" s="18">
        <v>731</v>
      </c>
      <c r="H29" s="18">
        <v>47</v>
      </c>
      <c r="I29" s="18">
        <f t="shared" si="3"/>
        <v>778</v>
      </c>
      <c r="J29" s="19">
        <f t="shared" si="4"/>
        <v>7.0235623363726638E-3</v>
      </c>
      <c r="K29" s="18">
        <f t="shared" si="0"/>
        <v>1444</v>
      </c>
      <c r="L29" s="18">
        <v>0</v>
      </c>
      <c r="M29" s="281">
        <f t="shared" si="5"/>
        <v>1444</v>
      </c>
      <c r="Q29" s="31"/>
    </row>
    <row r="30" spans="2:17" x14ac:dyDescent="0.2">
      <c r="B30" s="20" t="s">
        <v>217</v>
      </c>
      <c r="C30" s="18">
        <v>1232</v>
      </c>
      <c r="D30" s="18">
        <v>940</v>
      </c>
      <c r="E30" s="18">
        <f t="shared" si="1"/>
        <v>2172</v>
      </c>
      <c r="F30" s="19">
        <f t="shared" si="2"/>
        <v>4.7473334499038296E-2</v>
      </c>
      <c r="G30" s="18">
        <v>4255</v>
      </c>
      <c r="H30" s="18">
        <v>301</v>
      </c>
      <c r="I30" s="18">
        <f t="shared" si="3"/>
        <v>4556</v>
      </c>
      <c r="J30" s="19">
        <f t="shared" si="4"/>
        <v>4.1130269928681053E-2</v>
      </c>
      <c r="K30" s="18">
        <f t="shared" si="0"/>
        <v>6728</v>
      </c>
      <c r="L30" s="18">
        <v>0</v>
      </c>
      <c r="M30" s="281">
        <f t="shared" si="5"/>
        <v>6728</v>
      </c>
      <c r="Q30" s="31"/>
    </row>
    <row r="31" spans="2:17" x14ac:dyDescent="0.2">
      <c r="B31" s="20" t="s">
        <v>218</v>
      </c>
      <c r="C31" s="18">
        <v>321</v>
      </c>
      <c r="D31" s="18">
        <v>225</v>
      </c>
      <c r="E31" s="18">
        <f t="shared" si="1"/>
        <v>546</v>
      </c>
      <c r="F31" s="19">
        <f t="shared" si="2"/>
        <v>1.1933904528763769E-2</v>
      </c>
      <c r="G31" s="18">
        <v>837</v>
      </c>
      <c r="H31" s="18">
        <v>70</v>
      </c>
      <c r="I31" s="18">
        <f t="shared" si="3"/>
        <v>907</v>
      </c>
      <c r="J31" s="19">
        <f t="shared" si="4"/>
        <v>8.188137582377901E-3</v>
      </c>
      <c r="K31" s="18">
        <f t="shared" si="0"/>
        <v>1453</v>
      </c>
      <c r="L31" s="18">
        <v>0</v>
      </c>
      <c r="M31" s="281">
        <f t="shared" si="5"/>
        <v>1453</v>
      </c>
      <c r="Q31" s="31"/>
    </row>
    <row r="32" spans="2:17" x14ac:dyDescent="0.2">
      <c r="B32" s="20" t="s">
        <v>219</v>
      </c>
      <c r="C32" s="18">
        <v>613</v>
      </c>
      <c r="D32" s="18">
        <v>384</v>
      </c>
      <c r="E32" s="18">
        <f t="shared" si="1"/>
        <v>997</v>
      </c>
      <c r="F32" s="19">
        <f t="shared" si="2"/>
        <v>2.1791397097394648E-2</v>
      </c>
      <c r="G32" s="18">
        <v>2218</v>
      </c>
      <c r="H32" s="18">
        <v>150</v>
      </c>
      <c r="I32" s="18">
        <f t="shared" si="3"/>
        <v>2368</v>
      </c>
      <c r="J32" s="19">
        <f t="shared" si="4"/>
        <v>2.1377629322018598E-2</v>
      </c>
      <c r="K32" s="18">
        <f t="shared" si="0"/>
        <v>3365</v>
      </c>
      <c r="L32" s="18">
        <v>0</v>
      </c>
      <c r="M32" s="281">
        <f t="shared" si="5"/>
        <v>3365</v>
      </c>
      <c r="Q32" s="31"/>
    </row>
    <row r="33" spans="2:17" x14ac:dyDescent="0.2">
      <c r="B33" s="20" t="s">
        <v>220</v>
      </c>
      <c r="C33" s="18">
        <v>888</v>
      </c>
      <c r="D33" s="18">
        <v>620</v>
      </c>
      <c r="E33" s="18">
        <f t="shared" si="1"/>
        <v>1508</v>
      </c>
      <c r="F33" s="19">
        <f t="shared" si="2"/>
        <v>3.296030774610946E-2</v>
      </c>
      <c r="G33" s="18">
        <v>2986</v>
      </c>
      <c r="H33" s="18">
        <v>264</v>
      </c>
      <c r="I33" s="18">
        <f t="shared" si="3"/>
        <v>3250</v>
      </c>
      <c r="J33" s="19">
        <f t="shared" si="4"/>
        <v>2.9340074027263699E-2</v>
      </c>
      <c r="K33" s="18">
        <f t="shared" si="0"/>
        <v>4758</v>
      </c>
      <c r="L33" s="18">
        <v>2</v>
      </c>
      <c r="M33" s="281">
        <f t="shared" si="5"/>
        <v>4760</v>
      </c>
      <c r="Q33" s="31"/>
    </row>
    <row r="34" spans="2:17" x14ac:dyDescent="0.2">
      <c r="B34" s="20" t="s">
        <v>221</v>
      </c>
      <c r="C34" s="18">
        <v>355</v>
      </c>
      <c r="D34" s="18">
        <v>188</v>
      </c>
      <c r="E34" s="18">
        <f t="shared" si="1"/>
        <v>543</v>
      </c>
      <c r="F34" s="19">
        <f t="shared" si="2"/>
        <v>1.1868333624759574E-2</v>
      </c>
      <c r="G34" s="18">
        <v>1406</v>
      </c>
      <c r="H34" s="18">
        <v>102</v>
      </c>
      <c r="I34" s="18">
        <f t="shared" si="3"/>
        <v>1508</v>
      </c>
      <c r="J34" s="19">
        <f t="shared" si="4"/>
        <v>1.3613794348650357E-2</v>
      </c>
      <c r="K34" s="18">
        <f t="shared" si="0"/>
        <v>2051</v>
      </c>
      <c r="L34" s="18">
        <v>1</v>
      </c>
      <c r="M34" s="281">
        <f t="shared" si="5"/>
        <v>2052</v>
      </c>
      <c r="Q34" s="31"/>
    </row>
    <row r="35" spans="2:17" x14ac:dyDescent="0.2">
      <c r="B35" s="20" t="s">
        <v>222</v>
      </c>
      <c r="C35" s="18">
        <v>562</v>
      </c>
      <c r="D35" s="18">
        <v>348</v>
      </c>
      <c r="E35" s="18">
        <f t="shared" si="1"/>
        <v>910</v>
      </c>
      <c r="F35" s="19">
        <f t="shared" si="2"/>
        <v>1.9889840881272949E-2</v>
      </c>
      <c r="G35" s="18">
        <v>1660</v>
      </c>
      <c r="H35" s="18">
        <v>133</v>
      </c>
      <c r="I35" s="18">
        <f t="shared" si="3"/>
        <v>1793</v>
      </c>
      <c r="J35" s="19">
        <f t="shared" si="4"/>
        <v>1.618669314796425E-2</v>
      </c>
      <c r="K35" s="18">
        <f t="shared" si="0"/>
        <v>2703</v>
      </c>
      <c r="L35" s="18">
        <v>0</v>
      </c>
      <c r="M35" s="281">
        <f t="shared" si="5"/>
        <v>2703</v>
      </c>
      <c r="Q35" s="31"/>
    </row>
    <row r="36" spans="2:17" x14ac:dyDescent="0.2">
      <c r="B36" s="20" t="s">
        <v>223</v>
      </c>
      <c r="C36" s="18">
        <v>1972</v>
      </c>
      <c r="D36" s="18">
        <v>1154</v>
      </c>
      <c r="E36" s="18">
        <f t="shared" si="1"/>
        <v>3126</v>
      </c>
      <c r="F36" s="19">
        <f t="shared" si="2"/>
        <v>6.8324881972372797E-2</v>
      </c>
      <c r="G36" s="18">
        <v>8852</v>
      </c>
      <c r="H36" s="18">
        <v>633</v>
      </c>
      <c r="I36" s="18">
        <f t="shared" si="3"/>
        <v>9485</v>
      </c>
      <c r="J36" s="19">
        <f t="shared" si="4"/>
        <v>8.5627877584183443E-2</v>
      </c>
      <c r="K36" s="18">
        <f t="shared" si="0"/>
        <v>12611</v>
      </c>
      <c r="L36" s="18">
        <v>5</v>
      </c>
      <c r="M36" s="281">
        <f t="shared" si="5"/>
        <v>12616</v>
      </c>
      <c r="Q36" s="31"/>
    </row>
    <row r="37" spans="2:17" x14ac:dyDescent="0.2">
      <c r="B37" s="20" t="s">
        <v>224</v>
      </c>
      <c r="C37" s="18">
        <v>455</v>
      </c>
      <c r="D37" s="18">
        <v>355</v>
      </c>
      <c r="E37" s="18">
        <f t="shared" si="1"/>
        <v>810</v>
      </c>
      <c r="F37" s="19">
        <f t="shared" si="2"/>
        <v>1.7704144081133064E-2</v>
      </c>
      <c r="G37" s="18">
        <v>2223</v>
      </c>
      <c r="H37" s="18">
        <v>184</v>
      </c>
      <c r="I37" s="18">
        <f t="shared" si="3"/>
        <v>2407</v>
      </c>
      <c r="J37" s="19">
        <f t="shared" si="4"/>
        <v>2.1729710210345761E-2</v>
      </c>
      <c r="K37" s="18">
        <f t="shared" si="0"/>
        <v>3217</v>
      </c>
      <c r="L37" s="18">
        <v>0</v>
      </c>
      <c r="M37" s="281">
        <f t="shared" si="5"/>
        <v>3217</v>
      </c>
      <c r="Q37" s="31"/>
    </row>
    <row r="38" spans="2:17" x14ac:dyDescent="0.2">
      <c r="B38" s="20" t="s">
        <v>225</v>
      </c>
      <c r="C38" s="18">
        <v>394</v>
      </c>
      <c r="D38" s="18">
        <v>334</v>
      </c>
      <c r="E38" s="18">
        <f t="shared" si="1"/>
        <v>728</v>
      </c>
      <c r="F38" s="19">
        <f t="shared" si="2"/>
        <v>1.591187270501836E-2</v>
      </c>
      <c r="G38" s="18">
        <v>1506</v>
      </c>
      <c r="H38" s="18">
        <v>75</v>
      </c>
      <c r="I38" s="18">
        <f t="shared" si="3"/>
        <v>1581</v>
      </c>
      <c r="J38" s="19">
        <f t="shared" si="4"/>
        <v>1.4272817549878126E-2</v>
      </c>
      <c r="K38" s="18">
        <f t="shared" si="0"/>
        <v>2309</v>
      </c>
      <c r="L38" s="18">
        <v>0</v>
      </c>
      <c r="M38" s="281">
        <f t="shared" si="5"/>
        <v>2309</v>
      </c>
      <c r="Q38" s="31"/>
    </row>
    <row r="39" spans="2:17" x14ac:dyDescent="0.2">
      <c r="B39" s="20" t="s">
        <v>226</v>
      </c>
      <c r="C39" s="18">
        <v>345</v>
      </c>
      <c r="D39" s="18">
        <v>233</v>
      </c>
      <c r="E39" s="18">
        <f t="shared" si="1"/>
        <v>578</v>
      </c>
      <c r="F39" s="19">
        <f t="shared" si="2"/>
        <v>1.2633327504808533E-2</v>
      </c>
      <c r="G39" s="18">
        <v>1015</v>
      </c>
      <c r="H39" s="18">
        <v>52</v>
      </c>
      <c r="I39" s="18">
        <f t="shared" si="3"/>
        <v>1067</v>
      </c>
      <c r="J39" s="19">
        <f t="shared" si="4"/>
        <v>9.6325719960278049E-3</v>
      </c>
      <c r="K39" s="18">
        <f t="shared" si="0"/>
        <v>1645</v>
      </c>
      <c r="L39" s="18">
        <v>0</v>
      </c>
      <c r="M39" s="281">
        <f t="shared" si="5"/>
        <v>1645</v>
      </c>
      <c r="Q39" s="31"/>
    </row>
    <row r="40" spans="2:17" x14ac:dyDescent="0.2">
      <c r="B40" s="20" t="s">
        <v>227</v>
      </c>
      <c r="C40" s="18">
        <v>196</v>
      </c>
      <c r="D40" s="18">
        <v>116</v>
      </c>
      <c r="E40" s="18">
        <f t="shared" si="1"/>
        <v>312</v>
      </c>
      <c r="F40" s="19">
        <f t="shared" si="2"/>
        <v>6.8193740164364403E-3</v>
      </c>
      <c r="G40" s="18">
        <v>596</v>
      </c>
      <c r="H40" s="18">
        <v>32</v>
      </c>
      <c r="I40" s="18">
        <f t="shared" si="3"/>
        <v>628</v>
      </c>
      <c r="J40" s="19">
        <f t="shared" si="4"/>
        <v>5.6694050735758778E-3</v>
      </c>
      <c r="K40" s="18">
        <f t="shared" si="0"/>
        <v>940</v>
      </c>
      <c r="L40" s="18">
        <v>1</v>
      </c>
      <c r="M40" s="281">
        <f t="shared" si="5"/>
        <v>941</v>
      </c>
      <c r="Q40" s="31"/>
    </row>
    <row r="41" spans="2:17" x14ac:dyDescent="0.2">
      <c r="B41" s="20" t="s">
        <v>228</v>
      </c>
      <c r="C41" s="18">
        <v>1901</v>
      </c>
      <c r="D41" s="18">
        <v>1023</v>
      </c>
      <c r="E41" s="18">
        <f t="shared" si="1"/>
        <v>2924</v>
      </c>
      <c r="F41" s="19">
        <f t="shared" si="2"/>
        <v>6.3909774436090222E-2</v>
      </c>
      <c r="G41" s="18">
        <v>6568</v>
      </c>
      <c r="H41" s="18">
        <v>420</v>
      </c>
      <c r="I41" s="18">
        <f t="shared" si="3"/>
        <v>6988</v>
      </c>
      <c r="J41" s="19">
        <f t="shared" si="4"/>
        <v>6.308567301615961E-2</v>
      </c>
      <c r="K41" s="18">
        <f t="shared" si="0"/>
        <v>9912</v>
      </c>
      <c r="L41" s="18">
        <v>2</v>
      </c>
      <c r="M41" s="281">
        <f t="shared" si="5"/>
        <v>9914</v>
      </c>
      <c r="Q41" s="31"/>
    </row>
    <row r="42" spans="2:17" x14ac:dyDescent="0.2">
      <c r="B42" s="20" t="s">
        <v>229</v>
      </c>
      <c r="C42" s="18">
        <v>588</v>
      </c>
      <c r="D42" s="18">
        <v>393</v>
      </c>
      <c r="E42" s="18">
        <f t="shared" si="1"/>
        <v>981</v>
      </c>
      <c r="F42" s="19">
        <f t="shared" si="2"/>
        <v>2.1441685609372266E-2</v>
      </c>
      <c r="G42" s="18">
        <v>2023</v>
      </c>
      <c r="H42" s="18">
        <v>140</v>
      </c>
      <c r="I42" s="18">
        <f t="shared" si="3"/>
        <v>2163</v>
      </c>
      <c r="J42" s="19">
        <f t="shared" si="4"/>
        <v>1.9526947729529655E-2</v>
      </c>
      <c r="K42" s="18">
        <f t="shared" si="0"/>
        <v>3144</v>
      </c>
      <c r="L42" s="18">
        <v>1</v>
      </c>
      <c r="M42" s="281">
        <f t="shared" si="5"/>
        <v>3145</v>
      </c>
      <c r="Q42" s="31"/>
    </row>
    <row r="43" spans="2:17" x14ac:dyDescent="0.2">
      <c r="B43" s="20" t="s">
        <v>230</v>
      </c>
      <c r="C43" s="18">
        <v>157</v>
      </c>
      <c r="D43" s="18">
        <v>110</v>
      </c>
      <c r="E43" s="18">
        <f t="shared" si="1"/>
        <v>267</v>
      </c>
      <c r="F43" s="19">
        <f t="shared" si="2"/>
        <v>5.8358104563734923E-3</v>
      </c>
      <c r="G43" s="18">
        <v>474</v>
      </c>
      <c r="H43" s="18">
        <v>16</v>
      </c>
      <c r="I43" s="18">
        <f t="shared" si="3"/>
        <v>490</v>
      </c>
      <c r="J43" s="19">
        <f t="shared" si="4"/>
        <v>4.4235803918028348E-3</v>
      </c>
      <c r="K43" s="18">
        <f t="shared" si="0"/>
        <v>757</v>
      </c>
      <c r="L43" s="18">
        <v>0</v>
      </c>
      <c r="M43" s="281">
        <f t="shared" si="5"/>
        <v>757</v>
      </c>
      <c r="Q43" s="31"/>
    </row>
    <row r="44" spans="2:17" x14ac:dyDescent="0.2">
      <c r="B44" s="20" t="s">
        <v>47</v>
      </c>
      <c r="C44" s="18">
        <f>SUM(C11:C43)</f>
        <v>27988</v>
      </c>
      <c r="D44" s="18">
        <f t="shared" ref="D44:G44" si="6">SUM(D11:D43)</f>
        <v>17764</v>
      </c>
      <c r="E44" s="20">
        <f t="shared" ref="E44" si="7">C44+D44</f>
        <v>45752</v>
      </c>
      <c r="F44" s="19">
        <f t="shared" ref="F44" si="8">E44/$E$44</f>
        <v>1</v>
      </c>
      <c r="G44" s="18">
        <f t="shared" si="6"/>
        <v>102810</v>
      </c>
      <c r="H44" s="18">
        <f>SUM(H11:H43)</f>
        <v>7960</v>
      </c>
      <c r="I44" s="20">
        <f t="shared" ref="I44" si="9">G44+H44</f>
        <v>110770</v>
      </c>
      <c r="J44" s="19">
        <f t="shared" ref="J44" si="10">I44/$I$44</f>
        <v>1</v>
      </c>
      <c r="K44" s="18">
        <f t="shared" ref="K44" si="11">E44+I44</f>
        <v>156522</v>
      </c>
      <c r="L44" s="18">
        <f>SUM(L11:L43)</f>
        <v>39</v>
      </c>
      <c r="M44" s="281">
        <f t="shared" si="5"/>
        <v>156561</v>
      </c>
      <c r="Q44" s="31"/>
    </row>
    <row r="45" spans="2:17" ht="25.5" customHeight="1" x14ac:dyDescent="0.2">
      <c r="B45" s="32" t="s">
        <v>62</v>
      </c>
      <c r="C45" s="33">
        <f>+C44/M44</f>
        <v>0.17876738140405338</v>
      </c>
      <c r="D45" s="33">
        <f>+D44/M44</f>
        <v>0.11346376172865529</v>
      </c>
      <c r="E45" s="34">
        <f>+E44/M44</f>
        <v>0.29223114313270865</v>
      </c>
      <c r="F45" s="34"/>
      <c r="G45" s="33">
        <f>+G44/M44</f>
        <v>0.65667695019832528</v>
      </c>
      <c r="H45" s="33">
        <f>+H44/M44</f>
        <v>5.0842802485932002E-2</v>
      </c>
      <c r="I45" s="34">
        <f>+I44/M44</f>
        <v>0.70751975268425726</v>
      </c>
      <c r="J45" s="34"/>
      <c r="K45" s="34">
        <f>+K44/M44</f>
        <v>0.99975089581696586</v>
      </c>
      <c r="L45" s="34">
        <f>+L44/M44</f>
        <v>2.4910418303408896E-4</v>
      </c>
      <c r="M45" s="34">
        <f>K45+L45</f>
        <v>1</v>
      </c>
    </row>
    <row r="46" spans="2:17" x14ac:dyDescent="0.2">
      <c r="B46" s="25"/>
      <c r="C46" s="38"/>
      <c r="D46" s="38"/>
      <c r="E46" s="38"/>
      <c r="F46" s="38"/>
      <c r="G46" s="38"/>
      <c r="H46" s="38"/>
      <c r="I46" s="38"/>
      <c r="J46" s="38"/>
      <c r="K46" s="38"/>
    </row>
    <row r="47" spans="2:17" ht="12.75" x14ac:dyDescent="0.2">
      <c r="B47" s="368" t="s">
        <v>87</v>
      </c>
      <c r="C47" s="368"/>
      <c r="D47" s="368"/>
      <c r="E47" s="368"/>
      <c r="F47" s="368"/>
      <c r="G47" s="368"/>
      <c r="H47" s="368"/>
      <c r="I47" s="368"/>
      <c r="J47" s="368"/>
      <c r="K47" s="368"/>
    </row>
    <row r="48" spans="2:17" ht="12.75" x14ac:dyDescent="0.2">
      <c r="B48" s="397" t="str">
        <f>'Solicitudes Regiones'!$B$6:$R$6</f>
        <v>Julio de 2008 a febrero de 2022</v>
      </c>
      <c r="C48" s="397"/>
      <c r="D48" s="397"/>
      <c r="E48" s="397"/>
      <c r="F48" s="397"/>
      <c r="G48" s="397"/>
      <c r="H48" s="397"/>
      <c r="I48" s="397"/>
      <c r="J48" s="397"/>
      <c r="K48" s="397"/>
    </row>
    <row r="49" spans="2:13" x14ac:dyDescent="0.2">
      <c r="B49" s="25"/>
      <c r="C49" s="38"/>
      <c r="D49" s="38"/>
      <c r="E49" s="38"/>
      <c r="F49" s="38"/>
      <c r="G49" s="38"/>
      <c r="H49" s="38"/>
      <c r="I49" s="38"/>
      <c r="J49" s="38"/>
      <c r="K49" s="38"/>
    </row>
    <row r="50" spans="2:13" ht="15" customHeight="1" x14ac:dyDescent="0.2">
      <c r="B50" s="395" t="s">
        <v>63</v>
      </c>
      <c r="C50" s="395"/>
      <c r="D50" s="395"/>
      <c r="E50" s="395"/>
      <c r="F50" s="395"/>
      <c r="G50" s="395"/>
      <c r="H50" s="395"/>
      <c r="I50" s="395"/>
      <c r="J50" s="395"/>
      <c r="K50" s="395"/>
      <c r="L50" s="395"/>
      <c r="M50" s="395"/>
    </row>
    <row r="51" spans="2:13" ht="15" customHeight="1" x14ac:dyDescent="0.2">
      <c r="B51" s="399" t="s">
        <v>54</v>
      </c>
      <c r="C51" s="393" t="s">
        <v>2</v>
      </c>
      <c r="D51" s="396"/>
      <c r="E51" s="396"/>
      <c r="F51" s="396"/>
      <c r="G51" s="396"/>
      <c r="H51" s="396"/>
      <c r="I51" s="396"/>
      <c r="J51" s="396"/>
      <c r="K51" s="394"/>
      <c r="L51" s="393"/>
      <c r="M51" s="394"/>
    </row>
    <row r="52" spans="2:13" ht="24" x14ac:dyDescent="0.2">
      <c r="B52" s="395"/>
      <c r="C52" s="23" t="s">
        <v>55</v>
      </c>
      <c r="D52" s="23" t="s">
        <v>56</v>
      </c>
      <c r="E52" s="23" t="s">
        <v>57</v>
      </c>
      <c r="F52" s="23" t="s">
        <v>58</v>
      </c>
      <c r="G52" s="23" t="s">
        <v>6</v>
      </c>
      <c r="H52" s="23" t="s">
        <v>59</v>
      </c>
      <c r="I52" s="23" t="s">
        <v>60</v>
      </c>
      <c r="J52" s="23" t="s">
        <v>61</v>
      </c>
      <c r="K52" s="24" t="s">
        <v>29</v>
      </c>
      <c r="L52" s="260" t="s">
        <v>591</v>
      </c>
      <c r="M52" s="260" t="s">
        <v>594</v>
      </c>
    </row>
    <row r="53" spans="2:13" x14ac:dyDescent="0.2">
      <c r="B53" s="20" t="s">
        <v>198</v>
      </c>
      <c r="C53" s="18">
        <v>5324</v>
      </c>
      <c r="D53" s="18">
        <v>2293</v>
      </c>
      <c r="E53" s="18">
        <f>C53+D53</f>
        <v>7617</v>
      </c>
      <c r="F53" s="19">
        <f>E53/$E$86</f>
        <v>0.22689901697944592</v>
      </c>
      <c r="G53" s="18">
        <v>19627</v>
      </c>
      <c r="H53" s="18">
        <v>1953</v>
      </c>
      <c r="I53" s="18">
        <f>G53+H53</f>
        <v>21580</v>
      </c>
      <c r="J53" s="19">
        <f>I53/$I$86</f>
        <v>0.22793768154211777</v>
      </c>
      <c r="K53" s="18">
        <f t="shared" ref="K53:K85" si="12">E53+I53</f>
        <v>29197</v>
      </c>
      <c r="L53" s="18">
        <v>0</v>
      </c>
      <c r="M53" s="281">
        <f>K53+L53</f>
        <v>29197</v>
      </c>
    </row>
    <row r="54" spans="2:13" x14ac:dyDescent="0.2">
      <c r="B54" s="20" t="s">
        <v>199</v>
      </c>
      <c r="C54" s="18">
        <v>572</v>
      </c>
      <c r="D54" s="18">
        <v>205</v>
      </c>
      <c r="E54" s="18">
        <f t="shared" ref="E54:E85" si="13">C54+D54</f>
        <v>777</v>
      </c>
      <c r="F54" s="19">
        <f t="shared" ref="F54:F85" si="14">E54/$E$86</f>
        <v>2.3145665773011616E-2</v>
      </c>
      <c r="G54" s="18">
        <v>2136</v>
      </c>
      <c r="H54" s="18">
        <v>137</v>
      </c>
      <c r="I54" s="18">
        <f t="shared" ref="I54:I85" si="15">G54+H54</f>
        <v>2273</v>
      </c>
      <c r="J54" s="19">
        <f t="shared" ref="J54:J85" si="16">I54/$I$86</f>
        <v>2.400844996039081E-2</v>
      </c>
      <c r="K54" s="18">
        <f t="shared" si="12"/>
        <v>3050</v>
      </c>
      <c r="L54" s="18">
        <v>0</v>
      </c>
      <c r="M54" s="281">
        <f t="shared" ref="M54:M86" si="17">K54+L54</f>
        <v>3050</v>
      </c>
    </row>
    <row r="55" spans="2:13" x14ac:dyDescent="0.2">
      <c r="B55" s="20" t="s">
        <v>200</v>
      </c>
      <c r="C55" s="18">
        <v>695</v>
      </c>
      <c r="D55" s="18">
        <v>272</v>
      </c>
      <c r="E55" s="18">
        <f t="shared" si="13"/>
        <v>967</v>
      </c>
      <c r="F55" s="19">
        <f t="shared" si="14"/>
        <v>2.8805481084301459E-2</v>
      </c>
      <c r="G55" s="18">
        <v>2744</v>
      </c>
      <c r="H55" s="18">
        <v>209</v>
      </c>
      <c r="I55" s="18">
        <f t="shared" si="15"/>
        <v>2953</v>
      </c>
      <c r="J55" s="19">
        <f t="shared" si="16"/>
        <v>3.119091629257988E-2</v>
      </c>
      <c r="K55" s="18">
        <f t="shared" si="12"/>
        <v>3920</v>
      </c>
      <c r="L55" s="18">
        <v>1</v>
      </c>
      <c r="M55" s="281">
        <f t="shared" si="17"/>
        <v>3921</v>
      </c>
    </row>
    <row r="56" spans="2:13" x14ac:dyDescent="0.2">
      <c r="B56" s="20" t="s">
        <v>201</v>
      </c>
      <c r="C56" s="18">
        <v>751</v>
      </c>
      <c r="D56" s="18">
        <v>243</v>
      </c>
      <c r="E56" s="18">
        <f t="shared" si="13"/>
        <v>994</v>
      </c>
      <c r="F56" s="19">
        <f t="shared" si="14"/>
        <v>2.9609770628537386E-2</v>
      </c>
      <c r="G56" s="18">
        <v>2267</v>
      </c>
      <c r="H56" s="18">
        <v>144</v>
      </c>
      <c r="I56" s="18">
        <f t="shared" si="15"/>
        <v>2411</v>
      </c>
      <c r="J56" s="19">
        <f t="shared" si="16"/>
        <v>2.5466068127805649E-2</v>
      </c>
      <c r="K56" s="18">
        <f t="shared" si="12"/>
        <v>3405</v>
      </c>
      <c r="L56" s="18">
        <v>0</v>
      </c>
      <c r="M56" s="281">
        <f t="shared" si="17"/>
        <v>3405</v>
      </c>
    </row>
    <row r="57" spans="2:13" x14ac:dyDescent="0.2">
      <c r="B57" s="20" t="s">
        <v>202</v>
      </c>
      <c r="C57" s="18">
        <v>467</v>
      </c>
      <c r="D57" s="18">
        <v>222</v>
      </c>
      <c r="E57" s="18">
        <f t="shared" si="13"/>
        <v>689</v>
      </c>
      <c r="F57" s="19">
        <f t="shared" si="14"/>
        <v>2.0524277628835269E-2</v>
      </c>
      <c r="G57" s="18">
        <v>2284</v>
      </c>
      <c r="H57" s="18">
        <v>163</v>
      </c>
      <c r="I57" s="18">
        <f t="shared" si="15"/>
        <v>2447</v>
      </c>
      <c r="J57" s="19">
        <f t="shared" si="16"/>
        <v>2.5846316345392133E-2</v>
      </c>
      <c r="K57" s="18">
        <f t="shared" si="12"/>
        <v>3136</v>
      </c>
      <c r="L57" s="18">
        <v>0</v>
      </c>
      <c r="M57" s="281">
        <f t="shared" si="17"/>
        <v>3136</v>
      </c>
    </row>
    <row r="58" spans="2:13" x14ac:dyDescent="0.2">
      <c r="B58" s="20" t="s">
        <v>203</v>
      </c>
      <c r="C58" s="18">
        <v>236</v>
      </c>
      <c r="D58" s="18">
        <v>73</v>
      </c>
      <c r="E58" s="18">
        <f t="shared" si="13"/>
        <v>309</v>
      </c>
      <c r="F58" s="19">
        <f t="shared" si="14"/>
        <v>9.2046470062555862E-3</v>
      </c>
      <c r="G58" s="18">
        <v>641</v>
      </c>
      <c r="H58" s="18">
        <v>32</v>
      </c>
      <c r="I58" s="18">
        <f t="shared" si="15"/>
        <v>673</v>
      </c>
      <c r="J58" s="19">
        <f t="shared" si="16"/>
        <v>7.1085291787694746E-3</v>
      </c>
      <c r="K58" s="18">
        <f t="shared" si="12"/>
        <v>982</v>
      </c>
      <c r="L58" s="18">
        <v>0</v>
      </c>
      <c r="M58" s="281">
        <f t="shared" si="17"/>
        <v>982</v>
      </c>
    </row>
    <row r="59" spans="2:13" x14ac:dyDescent="0.2">
      <c r="B59" s="20" t="s">
        <v>204</v>
      </c>
      <c r="C59" s="18">
        <v>286</v>
      </c>
      <c r="D59" s="18">
        <v>104</v>
      </c>
      <c r="E59" s="18">
        <f t="shared" si="13"/>
        <v>390</v>
      </c>
      <c r="F59" s="19">
        <f t="shared" si="14"/>
        <v>1.161751563896336E-2</v>
      </c>
      <c r="G59" s="18">
        <v>810</v>
      </c>
      <c r="H59" s="18">
        <v>49</v>
      </c>
      <c r="I59" s="18">
        <f t="shared" si="15"/>
        <v>859</v>
      </c>
      <c r="J59" s="19">
        <f t="shared" si="16"/>
        <v>9.0731449696329555E-3</v>
      </c>
      <c r="K59" s="18">
        <f t="shared" si="12"/>
        <v>1249</v>
      </c>
      <c r="L59" s="18">
        <v>0</v>
      </c>
      <c r="M59" s="281">
        <f t="shared" si="17"/>
        <v>1249</v>
      </c>
    </row>
    <row r="60" spans="2:13" x14ac:dyDescent="0.2">
      <c r="B60" s="20" t="s">
        <v>205</v>
      </c>
      <c r="C60" s="18">
        <v>586</v>
      </c>
      <c r="D60" s="18">
        <v>200</v>
      </c>
      <c r="E60" s="18">
        <f t="shared" si="13"/>
        <v>786</v>
      </c>
      <c r="F60" s="19">
        <f t="shared" si="14"/>
        <v>2.3413762287756927E-2</v>
      </c>
      <c r="G60" s="18">
        <v>1868</v>
      </c>
      <c r="H60" s="18">
        <v>128</v>
      </c>
      <c r="I60" s="18">
        <f t="shared" si="15"/>
        <v>1996</v>
      </c>
      <c r="J60" s="19">
        <f t="shared" si="16"/>
        <v>2.1082651175072617E-2</v>
      </c>
      <c r="K60" s="18">
        <f t="shared" si="12"/>
        <v>2782</v>
      </c>
      <c r="L60" s="18">
        <v>0</v>
      </c>
      <c r="M60" s="281">
        <f t="shared" si="17"/>
        <v>2782</v>
      </c>
    </row>
    <row r="61" spans="2:13" x14ac:dyDescent="0.2">
      <c r="B61" s="20" t="s">
        <v>206</v>
      </c>
      <c r="C61" s="18">
        <v>394</v>
      </c>
      <c r="D61" s="18">
        <v>129</v>
      </c>
      <c r="E61" s="18">
        <f t="shared" si="13"/>
        <v>523</v>
      </c>
      <c r="F61" s="19">
        <f t="shared" si="14"/>
        <v>1.5579386356866249E-2</v>
      </c>
      <c r="G61" s="18">
        <v>1369</v>
      </c>
      <c r="H61" s="18">
        <v>103</v>
      </c>
      <c r="I61" s="18">
        <f t="shared" si="15"/>
        <v>1472</v>
      </c>
      <c r="J61" s="19">
        <f t="shared" si="16"/>
        <v>1.5547927119091629E-2</v>
      </c>
      <c r="K61" s="18">
        <f t="shared" si="12"/>
        <v>1995</v>
      </c>
      <c r="L61" s="18">
        <v>0</v>
      </c>
      <c r="M61" s="281">
        <f t="shared" si="17"/>
        <v>1995</v>
      </c>
    </row>
    <row r="62" spans="2:13" x14ac:dyDescent="0.2">
      <c r="B62" s="20" t="s">
        <v>207</v>
      </c>
      <c r="C62" s="18">
        <v>236</v>
      </c>
      <c r="D62" s="18">
        <v>103</v>
      </c>
      <c r="E62" s="18">
        <f t="shared" si="13"/>
        <v>339</v>
      </c>
      <c r="F62" s="19">
        <f t="shared" si="14"/>
        <v>1.0098302055406613E-2</v>
      </c>
      <c r="G62" s="18">
        <v>987</v>
      </c>
      <c r="H62" s="18">
        <v>73</v>
      </c>
      <c r="I62" s="18">
        <f t="shared" si="15"/>
        <v>1060</v>
      </c>
      <c r="J62" s="19">
        <f t="shared" si="16"/>
        <v>1.1196197517824136E-2</v>
      </c>
      <c r="K62" s="18">
        <f t="shared" si="12"/>
        <v>1399</v>
      </c>
      <c r="L62" s="18">
        <v>0</v>
      </c>
      <c r="M62" s="281">
        <f t="shared" si="17"/>
        <v>1399</v>
      </c>
    </row>
    <row r="63" spans="2:13" x14ac:dyDescent="0.2">
      <c r="B63" s="20" t="s">
        <v>208</v>
      </c>
      <c r="C63" s="18">
        <v>1162</v>
      </c>
      <c r="D63" s="18">
        <v>417</v>
      </c>
      <c r="E63" s="18">
        <f t="shared" si="13"/>
        <v>1579</v>
      </c>
      <c r="F63" s="19">
        <f t="shared" si="14"/>
        <v>4.7036044086982427E-2</v>
      </c>
      <c r="G63" s="18">
        <v>4461</v>
      </c>
      <c r="H63" s="18">
        <v>343</v>
      </c>
      <c r="I63" s="18">
        <f t="shared" si="15"/>
        <v>4804</v>
      </c>
      <c r="J63" s="19">
        <f t="shared" si="16"/>
        <v>5.0742012146818061E-2</v>
      </c>
      <c r="K63" s="18">
        <f t="shared" si="12"/>
        <v>6383</v>
      </c>
      <c r="L63" s="18">
        <v>0</v>
      </c>
      <c r="M63" s="281">
        <f t="shared" si="17"/>
        <v>6383</v>
      </c>
    </row>
    <row r="64" spans="2:13" x14ac:dyDescent="0.2">
      <c r="B64" s="20" t="s">
        <v>209</v>
      </c>
      <c r="C64" s="18">
        <v>271</v>
      </c>
      <c r="D64" s="18">
        <v>130</v>
      </c>
      <c r="E64" s="18">
        <f t="shared" si="13"/>
        <v>401</v>
      </c>
      <c r="F64" s="19">
        <f t="shared" si="14"/>
        <v>1.1945189156985404E-2</v>
      </c>
      <c r="G64" s="18">
        <v>1197</v>
      </c>
      <c r="H64" s="18">
        <v>110</v>
      </c>
      <c r="I64" s="18">
        <f t="shared" si="15"/>
        <v>1307</v>
      </c>
      <c r="J64" s="19">
        <f t="shared" si="16"/>
        <v>1.380512278848693E-2</v>
      </c>
      <c r="K64" s="18">
        <f t="shared" si="12"/>
        <v>1708</v>
      </c>
      <c r="L64" s="18">
        <v>0</v>
      </c>
      <c r="M64" s="281">
        <f t="shared" si="17"/>
        <v>1708</v>
      </c>
    </row>
    <row r="65" spans="2:13" x14ac:dyDescent="0.2">
      <c r="B65" s="20" t="s">
        <v>210</v>
      </c>
      <c r="C65" s="18">
        <v>850</v>
      </c>
      <c r="D65" s="18">
        <v>265</v>
      </c>
      <c r="E65" s="18">
        <f t="shared" si="13"/>
        <v>1115</v>
      </c>
      <c r="F65" s="19">
        <f t="shared" si="14"/>
        <v>3.3214179326779864E-2</v>
      </c>
      <c r="G65" s="18">
        <v>2634</v>
      </c>
      <c r="H65" s="18">
        <v>135</v>
      </c>
      <c r="I65" s="18">
        <f t="shared" si="15"/>
        <v>2769</v>
      </c>
      <c r="J65" s="19">
        <f t="shared" si="16"/>
        <v>2.9247425402693424E-2</v>
      </c>
      <c r="K65" s="18">
        <f t="shared" si="12"/>
        <v>3884</v>
      </c>
      <c r="L65" s="18">
        <v>0</v>
      </c>
      <c r="M65" s="281">
        <f t="shared" si="17"/>
        <v>3884</v>
      </c>
    </row>
    <row r="66" spans="2:13" x14ac:dyDescent="0.2">
      <c r="B66" s="20" t="s">
        <v>211</v>
      </c>
      <c r="C66" s="18">
        <v>596</v>
      </c>
      <c r="D66" s="18">
        <v>286</v>
      </c>
      <c r="E66" s="18">
        <f t="shared" si="13"/>
        <v>882</v>
      </c>
      <c r="F66" s="19">
        <f t="shared" si="14"/>
        <v>2.6273458445040216E-2</v>
      </c>
      <c r="G66" s="18">
        <v>2432</v>
      </c>
      <c r="H66" s="18">
        <v>189</v>
      </c>
      <c r="I66" s="18">
        <f t="shared" si="15"/>
        <v>2621</v>
      </c>
      <c r="J66" s="19">
        <f t="shared" si="16"/>
        <v>2.7684182730393452E-2</v>
      </c>
      <c r="K66" s="18">
        <f t="shared" si="12"/>
        <v>3503</v>
      </c>
      <c r="L66" s="18">
        <v>0</v>
      </c>
      <c r="M66" s="281">
        <f t="shared" si="17"/>
        <v>3503</v>
      </c>
    </row>
    <row r="67" spans="2:13" x14ac:dyDescent="0.2">
      <c r="B67" s="20" t="s">
        <v>212</v>
      </c>
      <c r="C67" s="18">
        <v>482</v>
      </c>
      <c r="D67" s="18">
        <v>147</v>
      </c>
      <c r="E67" s="18">
        <f t="shared" si="13"/>
        <v>629</v>
      </c>
      <c r="F67" s="19">
        <f t="shared" si="14"/>
        <v>1.8736967530533215E-2</v>
      </c>
      <c r="G67" s="18">
        <v>1767</v>
      </c>
      <c r="H67" s="18">
        <v>87</v>
      </c>
      <c r="I67" s="18">
        <f t="shared" si="15"/>
        <v>1854</v>
      </c>
      <c r="J67" s="19">
        <f t="shared" si="16"/>
        <v>1.9582783205703724E-2</v>
      </c>
      <c r="K67" s="18">
        <f t="shared" si="12"/>
        <v>2483</v>
      </c>
      <c r="L67" s="18">
        <v>0</v>
      </c>
      <c r="M67" s="281">
        <f t="shared" si="17"/>
        <v>2483</v>
      </c>
    </row>
    <row r="68" spans="2:13" x14ac:dyDescent="0.2">
      <c r="B68" s="20" t="s">
        <v>213</v>
      </c>
      <c r="C68" s="18">
        <v>431</v>
      </c>
      <c r="D68" s="18">
        <v>177</v>
      </c>
      <c r="E68" s="18">
        <f t="shared" si="13"/>
        <v>608</v>
      </c>
      <c r="F68" s="19">
        <f t="shared" si="14"/>
        <v>1.8111408996127495E-2</v>
      </c>
      <c r="G68" s="18">
        <v>1361</v>
      </c>
      <c r="H68" s="18">
        <v>101</v>
      </c>
      <c r="I68" s="18">
        <f t="shared" si="15"/>
        <v>1462</v>
      </c>
      <c r="J68" s="19">
        <f t="shared" si="16"/>
        <v>1.5442302614206496E-2</v>
      </c>
      <c r="K68" s="18">
        <f t="shared" si="12"/>
        <v>2070</v>
      </c>
      <c r="L68" s="18">
        <v>0</v>
      </c>
      <c r="M68" s="281">
        <f t="shared" si="17"/>
        <v>2070</v>
      </c>
    </row>
    <row r="69" spans="2:13" x14ac:dyDescent="0.2">
      <c r="B69" s="20" t="s">
        <v>214</v>
      </c>
      <c r="C69" s="18">
        <v>1495</v>
      </c>
      <c r="D69" s="18">
        <v>646</v>
      </c>
      <c r="E69" s="18">
        <f t="shared" si="13"/>
        <v>2141</v>
      </c>
      <c r="F69" s="19">
        <f t="shared" si="14"/>
        <v>6.3777182007745015E-2</v>
      </c>
      <c r="G69" s="18">
        <v>6085</v>
      </c>
      <c r="H69" s="18">
        <v>457</v>
      </c>
      <c r="I69" s="18">
        <f t="shared" si="15"/>
        <v>6542</v>
      </c>
      <c r="J69" s="19">
        <f t="shared" si="16"/>
        <v>6.9099551095854236E-2</v>
      </c>
      <c r="K69" s="18">
        <f t="shared" si="12"/>
        <v>8683</v>
      </c>
      <c r="L69" s="18">
        <v>0</v>
      </c>
      <c r="M69" s="281">
        <f t="shared" si="17"/>
        <v>8683</v>
      </c>
    </row>
    <row r="70" spans="2:13" x14ac:dyDescent="0.2">
      <c r="B70" s="20" t="s">
        <v>215</v>
      </c>
      <c r="C70" s="18">
        <v>277</v>
      </c>
      <c r="D70" s="18">
        <v>79</v>
      </c>
      <c r="E70" s="18">
        <f t="shared" si="13"/>
        <v>356</v>
      </c>
      <c r="F70" s="19">
        <f t="shared" si="14"/>
        <v>1.0604706583258862E-2</v>
      </c>
      <c r="G70" s="18">
        <v>983</v>
      </c>
      <c r="H70" s="18">
        <v>29</v>
      </c>
      <c r="I70" s="18">
        <f t="shared" si="15"/>
        <v>1012</v>
      </c>
      <c r="J70" s="19">
        <f t="shared" si="16"/>
        <v>1.0689199894375495E-2</v>
      </c>
      <c r="K70" s="18">
        <f t="shared" si="12"/>
        <v>1368</v>
      </c>
      <c r="L70" s="18">
        <v>0</v>
      </c>
      <c r="M70" s="281">
        <f t="shared" si="17"/>
        <v>1368</v>
      </c>
    </row>
    <row r="71" spans="2:13" x14ac:dyDescent="0.2">
      <c r="B71" s="20" t="s">
        <v>216</v>
      </c>
      <c r="C71" s="18">
        <v>393</v>
      </c>
      <c r="D71" s="18">
        <v>97</v>
      </c>
      <c r="E71" s="18">
        <f t="shared" si="13"/>
        <v>490</v>
      </c>
      <c r="F71" s="19">
        <f t="shared" si="14"/>
        <v>1.459636580280012E-2</v>
      </c>
      <c r="G71" s="18">
        <v>641</v>
      </c>
      <c r="H71" s="18">
        <v>39</v>
      </c>
      <c r="I71" s="18">
        <f t="shared" si="15"/>
        <v>680</v>
      </c>
      <c r="J71" s="19">
        <f t="shared" si="16"/>
        <v>7.1824663321890681E-3</v>
      </c>
      <c r="K71" s="18">
        <f t="shared" si="12"/>
        <v>1170</v>
      </c>
      <c r="L71" s="18">
        <v>0</v>
      </c>
      <c r="M71" s="281">
        <f t="shared" si="17"/>
        <v>1170</v>
      </c>
    </row>
    <row r="72" spans="2:13" x14ac:dyDescent="0.2">
      <c r="B72" s="20" t="s">
        <v>217</v>
      </c>
      <c r="C72" s="18">
        <v>1035</v>
      </c>
      <c r="D72" s="18">
        <v>434</v>
      </c>
      <c r="E72" s="18">
        <f t="shared" si="13"/>
        <v>1469</v>
      </c>
      <c r="F72" s="19">
        <f t="shared" si="14"/>
        <v>4.3759308906761989E-2</v>
      </c>
      <c r="G72" s="18">
        <v>3638</v>
      </c>
      <c r="H72" s="18">
        <v>253</v>
      </c>
      <c r="I72" s="18">
        <f t="shared" si="15"/>
        <v>3891</v>
      </c>
      <c r="J72" s="19">
        <f t="shared" si="16"/>
        <v>4.1098494850805384E-2</v>
      </c>
      <c r="K72" s="18">
        <f t="shared" si="12"/>
        <v>5360</v>
      </c>
      <c r="L72" s="18">
        <v>0</v>
      </c>
      <c r="M72" s="281">
        <f t="shared" si="17"/>
        <v>5360</v>
      </c>
    </row>
    <row r="73" spans="2:13" x14ac:dyDescent="0.2">
      <c r="B73" s="20" t="s">
        <v>218</v>
      </c>
      <c r="C73" s="18">
        <v>287</v>
      </c>
      <c r="D73" s="18">
        <v>115</v>
      </c>
      <c r="E73" s="18">
        <f t="shared" si="13"/>
        <v>402</v>
      </c>
      <c r="F73" s="19">
        <f t="shared" si="14"/>
        <v>1.1974977658623771E-2</v>
      </c>
      <c r="G73" s="18">
        <v>748</v>
      </c>
      <c r="H73" s="18">
        <v>60</v>
      </c>
      <c r="I73" s="18">
        <f t="shared" si="15"/>
        <v>808</v>
      </c>
      <c r="J73" s="19">
        <f t="shared" si="16"/>
        <v>8.5344599947187755E-3</v>
      </c>
      <c r="K73" s="18">
        <f t="shared" si="12"/>
        <v>1210</v>
      </c>
      <c r="L73" s="18">
        <v>0</v>
      </c>
      <c r="M73" s="281">
        <f t="shared" si="17"/>
        <v>1210</v>
      </c>
    </row>
    <row r="74" spans="2:13" x14ac:dyDescent="0.2">
      <c r="B74" s="20" t="s">
        <v>219</v>
      </c>
      <c r="C74" s="18">
        <v>524</v>
      </c>
      <c r="D74" s="18">
        <v>184</v>
      </c>
      <c r="E74" s="18">
        <f t="shared" si="13"/>
        <v>708</v>
      </c>
      <c r="F74" s="19">
        <f t="shared" si="14"/>
        <v>2.1090259159964254E-2</v>
      </c>
      <c r="G74" s="18">
        <v>1943</v>
      </c>
      <c r="H74" s="18">
        <v>129</v>
      </c>
      <c r="I74" s="18">
        <f t="shared" si="15"/>
        <v>2072</v>
      </c>
      <c r="J74" s="19">
        <f t="shared" si="16"/>
        <v>2.1885397412199629E-2</v>
      </c>
      <c r="K74" s="18">
        <f t="shared" si="12"/>
        <v>2780</v>
      </c>
      <c r="L74" s="18">
        <v>0</v>
      </c>
      <c r="M74" s="281">
        <f t="shared" si="17"/>
        <v>2780</v>
      </c>
    </row>
    <row r="75" spans="2:13" x14ac:dyDescent="0.2">
      <c r="B75" s="20" t="s">
        <v>220</v>
      </c>
      <c r="C75" s="18">
        <v>761</v>
      </c>
      <c r="D75" s="18">
        <v>281</v>
      </c>
      <c r="E75" s="18">
        <f t="shared" si="13"/>
        <v>1042</v>
      </c>
      <c r="F75" s="19">
        <f t="shared" si="14"/>
        <v>3.1039618707179029E-2</v>
      </c>
      <c r="G75" s="18">
        <v>2600</v>
      </c>
      <c r="H75" s="18">
        <v>207</v>
      </c>
      <c r="I75" s="18">
        <f t="shared" si="15"/>
        <v>2807</v>
      </c>
      <c r="J75" s="19">
        <f t="shared" si="16"/>
        <v>2.964879852125693E-2</v>
      </c>
      <c r="K75" s="18">
        <f t="shared" si="12"/>
        <v>3849</v>
      </c>
      <c r="L75" s="18">
        <v>0</v>
      </c>
      <c r="M75" s="281">
        <f t="shared" si="17"/>
        <v>3849</v>
      </c>
    </row>
    <row r="76" spans="2:13" x14ac:dyDescent="0.2">
      <c r="B76" s="20" t="s">
        <v>221</v>
      </c>
      <c r="C76" s="18">
        <v>296</v>
      </c>
      <c r="D76" s="18">
        <v>106</v>
      </c>
      <c r="E76" s="18">
        <f t="shared" si="13"/>
        <v>402</v>
      </c>
      <c r="F76" s="19">
        <f t="shared" si="14"/>
        <v>1.1974977658623771E-2</v>
      </c>
      <c r="G76" s="18">
        <v>1184</v>
      </c>
      <c r="H76" s="18">
        <v>82</v>
      </c>
      <c r="I76" s="18">
        <f t="shared" si="15"/>
        <v>1266</v>
      </c>
      <c r="J76" s="19">
        <f t="shared" si="16"/>
        <v>1.3372062318457882E-2</v>
      </c>
      <c r="K76" s="18">
        <f t="shared" si="12"/>
        <v>1668</v>
      </c>
      <c r="L76" s="18">
        <v>0</v>
      </c>
      <c r="M76" s="281">
        <f t="shared" si="17"/>
        <v>1668</v>
      </c>
    </row>
    <row r="77" spans="2:13" x14ac:dyDescent="0.2">
      <c r="B77" s="20" t="s">
        <v>222</v>
      </c>
      <c r="C77" s="18">
        <v>503</v>
      </c>
      <c r="D77" s="18">
        <v>196</v>
      </c>
      <c r="E77" s="18">
        <f t="shared" si="13"/>
        <v>699</v>
      </c>
      <c r="F77" s="19">
        <f t="shared" si="14"/>
        <v>2.0822162645218946E-2</v>
      </c>
      <c r="G77" s="18">
        <v>1458</v>
      </c>
      <c r="H77" s="18">
        <v>108</v>
      </c>
      <c r="I77" s="18">
        <f t="shared" si="15"/>
        <v>1566</v>
      </c>
      <c r="J77" s="19">
        <f t="shared" si="16"/>
        <v>1.6540797465011883E-2</v>
      </c>
      <c r="K77" s="18">
        <f t="shared" si="12"/>
        <v>2265</v>
      </c>
      <c r="L77" s="18">
        <v>0</v>
      </c>
      <c r="M77" s="281">
        <f t="shared" si="17"/>
        <v>2265</v>
      </c>
    </row>
    <row r="78" spans="2:13" x14ac:dyDescent="0.2">
      <c r="B78" s="20" t="s">
        <v>223</v>
      </c>
      <c r="C78" s="18">
        <v>1767</v>
      </c>
      <c r="D78" s="18">
        <v>652</v>
      </c>
      <c r="E78" s="18">
        <f t="shared" si="13"/>
        <v>2419</v>
      </c>
      <c r="F78" s="19">
        <f t="shared" si="14"/>
        <v>7.2058385463211194E-2</v>
      </c>
      <c r="G78" s="18">
        <v>7542</v>
      </c>
      <c r="H78" s="18">
        <v>552</v>
      </c>
      <c r="I78" s="18">
        <f t="shared" si="15"/>
        <v>8094</v>
      </c>
      <c r="J78" s="19">
        <f t="shared" si="16"/>
        <v>8.5492474254026937E-2</v>
      </c>
      <c r="K78" s="18">
        <f t="shared" si="12"/>
        <v>10513</v>
      </c>
      <c r="L78" s="18">
        <v>0</v>
      </c>
      <c r="M78" s="281">
        <f t="shared" si="17"/>
        <v>10513</v>
      </c>
    </row>
    <row r="79" spans="2:13" x14ac:dyDescent="0.2">
      <c r="B79" s="20" t="s">
        <v>224</v>
      </c>
      <c r="C79" s="18">
        <v>398</v>
      </c>
      <c r="D79" s="18">
        <v>189</v>
      </c>
      <c r="E79" s="18">
        <f t="shared" si="13"/>
        <v>587</v>
      </c>
      <c r="F79" s="19">
        <f t="shared" si="14"/>
        <v>1.7485850461721776E-2</v>
      </c>
      <c r="G79" s="18">
        <v>1933</v>
      </c>
      <c r="H79" s="18">
        <v>158</v>
      </c>
      <c r="I79" s="18">
        <f t="shared" si="15"/>
        <v>2091</v>
      </c>
      <c r="J79" s="19">
        <f t="shared" si="16"/>
        <v>2.2086083971481384E-2</v>
      </c>
      <c r="K79" s="18">
        <f t="shared" si="12"/>
        <v>2678</v>
      </c>
      <c r="L79" s="18">
        <v>0</v>
      </c>
      <c r="M79" s="281">
        <f t="shared" si="17"/>
        <v>2678</v>
      </c>
    </row>
    <row r="80" spans="2:13" x14ac:dyDescent="0.2">
      <c r="B80" s="20" t="s">
        <v>225</v>
      </c>
      <c r="C80" s="18">
        <v>355</v>
      </c>
      <c r="D80" s="18">
        <v>135</v>
      </c>
      <c r="E80" s="18">
        <f t="shared" si="13"/>
        <v>490</v>
      </c>
      <c r="F80" s="19">
        <f t="shared" si="14"/>
        <v>1.459636580280012E-2</v>
      </c>
      <c r="G80" s="18">
        <v>1332</v>
      </c>
      <c r="H80" s="18">
        <v>58</v>
      </c>
      <c r="I80" s="18">
        <f t="shared" si="15"/>
        <v>1390</v>
      </c>
      <c r="J80" s="19">
        <f t="shared" si="16"/>
        <v>1.4681806179033537E-2</v>
      </c>
      <c r="K80" s="18">
        <f t="shared" si="12"/>
        <v>1880</v>
      </c>
      <c r="L80" s="18">
        <v>0</v>
      </c>
      <c r="M80" s="281">
        <f t="shared" si="17"/>
        <v>1880</v>
      </c>
    </row>
    <row r="81" spans="2:13" x14ac:dyDescent="0.2">
      <c r="B81" s="20" t="s">
        <v>226</v>
      </c>
      <c r="C81" s="18">
        <v>305</v>
      </c>
      <c r="D81" s="18">
        <v>107</v>
      </c>
      <c r="E81" s="18">
        <f t="shared" si="13"/>
        <v>412</v>
      </c>
      <c r="F81" s="19">
        <f t="shared" si="14"/>
        <v>1.2272862675007446E-2</v>
      </c>
      <c r="G81" s="18">
        <v>919</v>
      </c>
      <c r="H81" s="18">
        <v>45</v>
      </c>
      <c r="I81" s="18">
        <f t="shared" si="15"/>
        <v>964</v>
      </c>
      <c r="J81" s="19">
        <f t="shared" si="16"/>
        <v>1.0182202270926855E-2</v>
      </c>
      <c r="K81" s="18">
        <f t="shared" si="12"/>
        <v>1376</v>
      </c>
      <c r="L81" s="18">
        <v>0</v>
      </c>
      <c r="M81" s="281">
        <f t="shared" si="17"/>
        <v>1376</v>
      </c>
    </row>
    <row r="82" spans="2:13" x14ac:dyDescent="0.2">
      <c r="B82" s="20" t="s">
        <v>227</v>
      </c>
      <c r="C82" s="18">
        <v>177</v>
      </c>
      <c r="D82" s="18">
        <v>44</v>
      </c>
      <c r="E82" s="18">
        <f t="shared" si="13"/>
        <v>221</v>
      </c>
      <c r="F82" s="19">
        <f t="shared" si="14"/>
        <v>6.5832588620792377E-3</v>
      </c>
      <c r="G82" s="18">
        <v>519</v>
      </c>
      <c r="H82" s="18">
        <v>27</v>
      </c>
      <c r="I82" s="18">
        <f t="shared" si="15"/>
        <v>546</v>
      </c>
      <c r="J82" s="19">
        <f t="shared" si="16"/>
        <v>5.7670979667282813E-3</v>
      </c>
      <c r="K82" s="18">
        <f t="shared" si="12"/>
        <v>767</v>
      </c>
      <c r="L82" s="18">
        <v>0</v>
      </c>
      <c r="M82" s="281">
        <f t="shared" si="17"/>
        <v>767</v>
      </c>
    </row>
    <row r="83" spans="2:13" x14ac:dyDescent="0.2">
      <c r="B83" s="20" t="s">
        <v>228</v>
      </c>
      <c r="C83" s="18">
        <v>1704</v>
      </c>
      <c r="D83" s="18">
        <v>534</v>
      </c>
      <c r="E83" s="18">
        <f t="shared" si="13"/>
        <v>2238</v>
      </c>
      <c r="F83" s="19">
        <f t="shared" si="14"/>
        <v>6.6666666666666666E-2</v>
      </c>
      <c r="G83" s="18">
        <v>5706</v>
      </c>
      <c r="H83" s="18">
        <v>345</v>
      </c>
      <c r="I83" s="18">
        <f t="shared" si="15"/>
        <v>6051</v>
      </c>
      <c r="J83" s="19">
        <f t="shared" si="16"/>
        <v>6.3913387905994185E-2</v>
      </c>
      <c r="K83" s="18">
        <f t="shared" si="12"/>
        <v>8289</v>
      </c>
      <c r="L83" s="18">
        <v>0</v>
      </c>
      <c r="M83" s="281">
        <f t="shared" si="17"/>
        <v>8289</v>
      </c>
    </row>
    <row r="84" spans="2:13" x14ac:dyDescent="0.2">
      <c r="B84" s="20" t="s">
        <v>229</v>
      </c>
      <c r="C84" s="18">
        <v>529</v>
      </c>
      <c r="D84" s="18">
        <v>169</v>
      </c>
      <c r="E84" s="18">
        <f t="shared" si="13"/>
        <v>698</v>
      </c>
      <c r="F84" s="19">
        <f t="shared" si="14"/>
        <v>2.0792374143580577E-2</v>
      </c>
      <c r="G84" s="18">
        <v>1788</v>
      </c>
      <c r="H84" s="18">
        <v>126</v>
      </c>
      <c r="I84" s="18">
        <f t="shared" si="15"/>
        <v>1914</v>
      </c>
      <c r="J84" s="19">
        <f t="shared" si="16"/>
        <v>2.0216530235014522E-2</v>
      </c>
      <c r="K84" s="18">
        <f t="shared" si="12"/>
        <v>2612</v>
      </c>
      <c r="L84" s="18">
        <v>0</v>
      </c>
      <c r="M84" s="281">
        <f t="shared" si="17"/>
        <v>2612</v>
      </c>
    </row>
    <row r="85" spans="2:13" x14ac:dyDescent="0.2">
      <c r="B85" s="20" t="s">
        <v>230</v>
      </c>
      <c r="C85" s="18">
        <v>148</v>
      </c>
      <c r="D85" s="18">
        <v>43</v>
      </c>
      <c r="E85" s="18">
        <f t="shared" si="13"/>
        <v>191</v>
      </c>
      <c r="F85" s="19">
        <f t="shared" si="14"/>
        <v>5.6896038129282097E-3</v>
      </c>
      <c r="G85" s="18">
        <v>426</v>
      </c>
      <c r="H85" s="18">
        <v>14</v>
      </c>
      <c r="I85" s="18">
        <f t="shared" si="15"/>
        <v>440</v>
      </c>
      <c r="J85" s="19">
        <f t="shared" si="16"/>
        <v>4.6474782149458676E-3</v>
      </c>
      <c r="K85" s="18">
        <f t="shared" si="12"/>
        <v>631</v>
      </c>
      <c r="L85" s="18">
        <v>0</v>
      </c>
      <c r="M85" s="281">
        <f t="shared" si="17"/>
        <v>631</v>
      </c>
    </row>
    <row r="86" spans="2:13" x14ac:dyDescent="0.2">
      <c r="B86" s="20" t="s">
        <v>47</v>
      </c>
      <c r="C86" s="18">
        <f t="shared" ref="C86:H86" si="18">SUM(C53:C85)</f>
        <v>24293</v>
      </c>
      <c r="D86" s="18">
        <f t="shared" si="18"/>
        <v>9277</v>
      </c>
      <c r="E86" s="20">
        <f t="shared" ref="E86" si="19">C86+D86</f>
        <v>33570</v>
      </c>
      <c r="F86" s="19">
        <f t="shared" ref="F86" si="20">E86/$E$86</f>
        <v>1</v>
      </c>
      <c r="G86" s="18">
        <f t="shared" si="18"/>
        <v>88030</v>
      </c>
      <c r="H86" s="18">
        <f t="shared" si="18"/>
        <v>6645</v>
      </c>
      <c r="I86" s="20">
        <f t="shared" ref="I86" si="21">G86+H86</f>
        <v>94675</v>
      </c>
      <c r="J86" s="19">
        <f t="shared" ref="J86" si="22">I86/$I$86</f>
        <v>1</v>
      </c>
      <c r="K86" s="20">
        <f t="shared" ref="K86" si="23">E86+I86</f>
        <v>128245</v>
      </c>
      <c r="L86" s="18">
        <f t="shared" ref="L86" si="24">SUM(L53:L85)</f>
        <v>1</v>
      </c>
      <c r="M86" s="282">
        <f t="shared" si="17"/>
        <v>128246</v>
      </c>
    </row>
    <row r="87" spans="2:13" ht="24" x14ac:dyDescent="0.2">
      <c r="B87" s="32" t="s">
        <v>64</v>
      </c>
      <c r="C87" s="33">
        <f>+C86/M86</f>
        <v>0.18942501130639552</v>
      </c>
      <c r="D87" s="33">
        <f>+D86/M86</f>
        <v>7.2337538792632911E-2</v>
      </c>
      <c r="E87" s="34">
        <f>+E86/M86</f>
        <v>0.26176255009902843</v>
      </c>
      <c r="F87" s="34"/>
      <c r="G87" s="33">
        <f>+G86/M86</f>
        <v>0.68641517084353509</v>
      </c>
      <c r="H87" s="33">
        <f>+H86/M86</f>
        <v>5.1814481543284004E-2</v>
      </c>
      <c r="I87" s="34">
        <f>+I86/M86</f>
        <v>0.73822965238681904</v>
      </c>
      <c r="J87" s="34"/>
      <c r="K87" s="34">
        <f>+K86/M86</f>
        <v>0.99999220248584753</v>
      </c>
      <c r="L87" s="34">
        <f>+L86/M86</f>
        <v>7.7975141524881866E-6</v>
      </c>
      <c r="M87" s="34">
        <f>K87+L87</f>
        <v>1</v>
      </c>
    </row>
    <row r="88" spans="2:13" x14ac:dyDescent="0.2">
      <c r="B88" s="25" t="s">
        <v>127</v>
      </c>
    </row>
    <row r="89" spans="2:13" x14ac:dyDescent="0.2">
      <c r="B89" s="25" t="s">
        <v>128</v>
      </c>
    </row>
  </sheetData>
  <mergeCells count="12">
    <mergeCell ref="L51:M51"/>
    <mergeCell ref="B50:M50"/>
    <mergeCell ref="B6:K6"/>
    <mergeCell ref="B5:K5"/>
    <mergeCell ref="B47:K47"/>
    <mergeCell ref="B48:K48"/>
    <mergeCell ref="B8:M8"/>
    <mergeCell ref="L9:M9"/>
    <mergeCell ref="B51:B52"/>
    <mergeCell ref="C51:K51"/>
    <mergeCell ref="B9:B10"/>
    <mergeCell ref="C9:K9"/>
  </mergeCells>
  <hyperlinks>
    <hyperlink ref="M5" location="'Índice Pensiones Solidarias'!A1" display="Volver Sistema de Pensiones Solidadias" xr:uid="{00000000-0004-0000-0D00-000000000000}"/>
  </hyperlinks>
  <pageMargins left="0.74803149606299213" right="0.74803149606299213" top="0.98425196850393704" bottom="0.98425196850393704" header="0" footer="0"/>
  <pageSetup scale="83" fitToHeight="2" orientation="portrait" r:id="rId1"/>
  <headerFooter alignWithMargins="0"/>
  <rowBreaks count="1" manualBreakCount="1">
    <brk id="50" min="1"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1:P83"/>
  <sheetViews>
    <sheetView showGridLines="0" zoomScaleNormal="100" workbookViewId="0">
      <selection activeCell="D12" sqref="D12"/>
    </sheetView>
  </sheetViews>
  <sheetFormatPr baseColWidth="10" defaultRowHeight="12" x14ac:dyDescent="0.2"/>
  <cols>
    <col min="1" max="1" width="6" style="26" customWidth="1"/>
    <col min="2" max="2" width="18.140625" style="26" customWidth="1"/>
    <col min="3" max="3" width="7.85546875" style="26" bestFit="1" customWidth="1"/>
    <col min="4" max="4" width="7.28515625" style="26" bestFit="1" customWidth="1"/>
    <col min="5" max="6" width="7.28515625" style="26" customWidth="1"/>
    <col min="7" max="8" width="7.28515625" style="26" bestFit="1" customWidth="1"/>
    <col min="9" max="11" width="7.28515625" style="26" customWidth="1"/>
    <col min="12" max="12" width="9.7109375" style="26" customWidth="1"/>
    <col min="13" max="251" width="11.42578125" style="26"/>
    <col min="252" max="252" width="18.140625" style="26" customWidth="1"/>
    <col min="253" max="253" width="7.85546875" style="26" bestFit="1" customWidth="1"/>
    <col min="254" max="254" width="7.28515625" style="26" bestFit="1" customWidth="1"/>
    <col min="255" max="256" width="7.28515625" style="26" customWidth="1"/>
    <col min="257" max="258" width="7.28515625" style="26" bestFit="1" customWidth="1"/>
    <col min="259" max="261" width="7.28515625" style="26" customWidth="1"/>
    <col min="262" max="267" width="0" style="26" hidden="1" customWidth="1"/>
    <col min="268" max="268" width="9.7109375" style="26" customWidth="1"/>
    <col min="269" max="507" width="11.42578125" style="26"/>
    <col min="508" max="508" width="18.140625" style="26" customWidth="1"/>
    <col min="509" max="509" width="7.85546875" style="26" bestFit="1" customWidth="1"/>
    <col min="510" max="510" width="7.28515625" style="26" bestFit="1" customWidth="1"/>
    <col min="511" max="512" width="7.28515625" style="26" customWidth="1"/>
    <col min="513" max="514" width="7.28515625" style="26" bestFit="1" customWidth="1"/>
    <col min="515" max="517" width="7.28515625" style="26" customWidth="1"/>
    <col min="518" max="523" width="0" style="26" hidden="1" customWidth="1"/>
    <col min="524" max="524" width="9.7109375" style="26" customWidth="1"/>
    <col min="525" max="763" width="11.42578125" style="26"/>
    <col min="764" max="764" width="18.140625" style="26" customWidth="1"/>
    <col min="765" max="765" width="7.85546875" style="26" bestFit="1" customWidth="1"/>
    <col min="766" max="766" width="7.28515625" style="26" bestFit="1" customWidth="1"/>
    <col min="767" max="768" width="7.28515625" style="26" customWidth="1"/>
    <col min="769" max="770" width="7.28515625" style="26" bestFit="1" customWidth="1"/>
    <col min="771" max="773" width="7.28515625" style="26" customWidth="1"/>
    <col min="774" max="779" width="0" style="26" hidden="1" customWidth="1"/>
    <col min="780" max="780" width="9.7109375" style="26" customWidth="1"/>
    <col min="781" max="1019" width="11.42578125" style="26"/>
    <col min="1020" max="1020" width="18.140625" style="26" customWidth="1"/>
    <col min="1021" max="1021" width="7.85546875" style="26" bestFit="1" customWidth="1"/>
    <col min="1022" max="1022" width="7.28515625" style="26" bestFit="1" customWidth="1"/>
    <col min="1023" max="1024" width="7.28515625" style="26" customWidth="1"/>
    <col min="1025" max="1026" width="7.28515625" style="26" bestFit="1" customWidth="1"/>
    <col min="1027" max="1029" width="7.28515625" style="26" customWidth="1"/>
    <col min="1030" max="1035" width="0" style="26" hidden="1" customWidth="1"/>
    <col min="1036" max="1036" width="9.7109375" style="26" customWidth="1"/>
    <col min="1037" max="1275" width="11.42578125" style="26"/>
    <col min="1276" max="1276" width="18.140625" style="26" customWidth="1"/>
    <col min="1277" max="1277" width="7.85546875" style="26" bestFit="1" customWidth="1"/>
    <col min="1278" max="1278" width="7.28515625" style="26" bestFit="1" customWidth="1"/>
    <col min="1279" max="1280" width="7.28515625" style="26" customWidth="1"/>
    <col min="1281" max="1282" width="7.28515625" style="26" bestFit="1" customWidth="1"/>
    <col min="1283" max="1285" width="7.28515625" style="26" customWidth="1"/>
    <col min="1286" max="1291" width="0" style="26" hidden="1" customWidth="1"/>
    <col min="1292" max="1292" width="9.7109375" style="26" customWidth="1"/>
    <col min="1293" max="1531" width="11.42578125" style="26"/>
    <col min="1532" max="1532" width="18.140625" style="26" customWidth="1"/>
    <col min="1533" max="1533" width="7.85546875" style="26" bestFit="1" customWidth="1"/>
    <col min="1534" max="1534" width="7.28515625" style="26" bestFit="1" customWidth="1"/>
    <col min="1535" max="1536" width="7.28515625" style="26" customWidth="1"/>
    <col min="1537" max="1538" width="7.28515625" style="26" bestFit="1" customWidth="1"/>
    <col min="1539" max="1541" width="7.28515625" style="26" customWidth="1"/>
    <col min="1542" max="1547" width="0" style="26" hidden="1" customWidth="1"/>
    <col min="1548" max="1548" width="9.7109375" style="26" customWidth="1"/>
    <col min="1549" max="1787" width="11.42578125" style="26"/>
    <col min="1788" max="1788" width="18.140625" style="26" customWidth="1"/>
    <col min="1789" max="1789" width="7.85546875" style="26" bestFit="1" customWidth="1"/>
    <col min="1790" max="1790" width="7.28515625" style="26" bestFit="1" customWidth="1"/>
    <col min="1791" max="1792" width="7.28515625" style="26" customWidth="1"/>
    <col min="1793" max="1794" width="7.28515625" style="26" bestFit="1" customWidth="1"/>
    <col min="1795" max="1797" width="7.28515625" style="26" customWidth="1"/>
    <col min="1798" max="1803" width="0" style="26" hidden="1" customWidth="1"/>
    <col min="1804" max="1804" width="9.7109375" style="26" customWidth="1"/>
    <col min="1805" max="2043" width="11.42578125" style="26"/>
    <col min="2044" max="2044" width="18.140625" style="26" customWidth="1"/>
    <col min="2045" max="2045" width="7.85546875" style="26" bestFit="1" customWidth="1"/>
    <col min="2046" max="2046" width="7.28515625" style="26" bestFit="1" customWidth="1"/>
    <col min="2047" max="2048" width="7.28515625" style="26" customWidth="1"/>
    <col min="2049" max="2050" width="7.28515625" style="26" bestFit="1" customWidth="1"/>
    <col min="2051" max="2053" width="7.28515625" style="26" customWidth="1"/>
    <col min="2054" max="2059" width="0" style="26" hidden="1" customWidth="1"/>
    <col min="2060" max="2060" width="9.7109375" style="26" customWidth="1"/>
    <col min="2061" max="2299" width="11.42578125" style="26"/>
    <col min="2300" max="2300" width="18.140625" style="26" customWidth="1"/>
    <col min="2301" max="2301" width="7.85546875" style="26" bestFit="1" customWidth="1"/>
    <col min="2302" max="2302" width="7.28515625" style="26" bestFit="1" customWidth="1"/>
    <col min="2303" max="2304" width="7.28515625" style="26" customWidth="1"/>
    <col min="2305" max="2306" width="7.28515625" style="26" bestFit="1" customWidth="1"/>
    <col min="2307" max="2309" width="7.28515625" style="26" customWidth="1"/>
    <col min="2310" max="2315" width="0" style="26" hidden="1" customWidth="1"/>
    <col min="2316" max="2316" width="9.7109375" style="26" customWidth="1"/>
    <col min="2317" max="2555" width="11.42578125" style="26"/>
    <col min="2556" max="2556" width="18.140625" style="26" customWidth="1"/>
    <col min="2557" max="2557" width="7.85546875" style="26" bestFit="1" customWidth="1"/>
    <col min="2558" max="2558" width="7.28515625" style="26" bestFit="1" customWidth="1"/>
    <col min="2559" max="2560" width="7.28515625" style="26" customWidth="1"/>
    <col min="2561" max="2562" width="7.28515625" style="26" bestFit="1" customWidth="1"/>
    <col min="2563" max="2565" width="7.28515625" style="26" customWidth="1"/>
    <col min="2566" max="2571" width="0" style="26" hidden="1" customWidth="1"/>
    <col min="2572" max="2572" width="9.7109375" style="26" customWidth="1"/>
    <col min="2573" max="2811" width="11.42578125" style="26"/>
    <col min="2812" max="2812" width="18.140625" style="26" customWidth="1"/>
    <col min="2813" max="2813" width="7.85546875" style="26" bestFit="1" customWidth="1"/>
    <col min="2814" max="2814" width="7.28515625" style="26" bestFit="1" customWidth="1"/>
    <col min="2815" max="2816" width="7.28515625" style="26" customWidth="1"/>
    <col min="2817" max="2818" width="7.28515625" style="26" bestFit="1" customWidth="1"/>
    <col min="2819" max="2821" width="7.28515625" style="26" customWidth="1"/>
    <col min="2822" max="2827" width="0" style="26" hidden="1" customWidth="1"/>
    <col min="2828" max="2828" width="9.7109375" style="26" customWidth="1"/>
    <col min="2829" max="3067" width="11.42578125" style="26"/>
    <col min="3068" max="3068" width="18.140625" style="26" customWidth="1"/>
    <col min="3069" max="3069" width="7.85546875" style="26" bestFit="1" customWidth="1"/>
    <col min="3070" max="3070" width="7.28515625" style="26" bestFit="1" customWidth="1"/>
    <col min="3071" max="3072" width="7.28515625" style="26" customWidth="1"/>
    <col min="3073" max="3074" width="7.28515625" style="26" bestFit="1" customWidth="1"/>
    <col min="3075" max="3077" width="7.28515625" style="26" customWidth="1"/>
    <col min="3078" max="3083" width="0" style="26" hidden="1" customWidth="1"/>
    <col min="3084" max="3084" width="9.7109375" style="26" customWidth="1"/>
    <col min="3085" max="3323" width="11.42578125" style="26"/>
    <col min="3324" max="3324" width="18.140625" style="26" customWidth="1"/>
    <col min="3325" max="3325" width="7.85546875" style="26" bestFit="1" customWidth="1"/>
    <col min="3326" max="3326" width="7.28515625" style="26" bestFit="1" customWidth="1"/>
    <col min="3327" max="3328" width="7.28515625" style="26" customWidth="1"/>
    <col min="3329" max="3330" width="7.28515625" style="26" bestFit="1" customWidth="1"/>
    <col min="3331" max="3333" width="7.28515625" style="26" customWidth="1"/>
    <col min="3334" max="3339" width="0" style="26" hidden="1" customWidth="1"/>
    <col min="3340" max="3340" width="9.7109375" style="26" customWidth="1"/>
    <col min="3341" max="3579" width="11.42578125" style="26"/>
    <col min="3580" max="3580" width="18.140625" style="26" customWidth="1"/>
    <col min="3581" max="3581" width="7.85546875" style="26" bestFit="1" customWidth="1"/>
    <col min="3582" max="3582" width="7.28515625" style="26" bestFit="1" customWidth="1"/>
    <col min="3583" max="3584" width="7.28515625" style="26" customWidth="1"/>
    <col min="3585" max="3586" width="7.28515625" style="26" bestFit="1" customWidth="1"/>
    <col min="3587" max="3589" width="7.28515625" style="26" customWidth="1"/>
    <col min="3590" max="3595" width="0" style="26" hidden="1" customWidth="1"/>
    <col min="3596" max="3596" width="9.7109375" style="26" customWidth="1"/>
    <col min="3597" max="3835" width="11.42578125" style="26"/>
    <col min="3836" max="3836" width="18.140625" style="26" customWidth="1"/>
    <col min="3837" max="3837" width="7.85546875" style="26" bestFit="1" customWidth="1"/>
    <col min="3838" max="3838" width="7.28515625" style="26" bestFit="1" customWidth="1"/>
    <col min="3839" max="3840" width="7.28515625" style="26" customWidth="1"/>
    <col min="3841" max="3842" width="7.28515625" style="26" bestFit="1" customWidth="1"/>
    <col min="3843" max="3845" width="7.28515625" style="26" customWidth="1"/>
    <col min="3846" max="3851" width="0" style="26" hidden="1" customWidth="1"/>
    <col min="3852" max="3852" width="9.7109375" style="26" customWidth="1"/>
    <col min="3853" max="4091" width="11.42578125" style="26"/>
    <col min="4092" max="4092" width="18.140625" style="26" customWidth="1"/>
    <col min="4093" max="4093" width="7.85546875" style="26" bestFit="1" customWidth="1"/>
    <col min="4094" max="4094" width="7.28515625" style="26" bestFit="1" customWidth="1"/>
    <col min="4095" max="4096" width="7.28515625" style="26" customWidth="1"/>
    <col min="4097" max="4098" width="7.28515625" style="26" bestFit="1" customWidth="1"/>
    <col min="4099" max="4101" width="7.28515625" style="26" customWidth="1"/>
    <col min="4102" max="4107" width="0" style="26" hidden="1" customWidth="1"/>
    <col min="4108" max="4108" width="9.7109375" style="26" customWidth="1"/>
    <col min="4109" max="4347" width="11.42578125" style="26"/>
    <col min="4348" max="4348" width="18.140625" style="26" customWidth="1"/>
    <col min="4349" max="4349" width="7.85546875" style="26" bestFit="1" customWidth="1"/>
    <col min="4350" max="4350" width="7.28515625" style="26" bestFit="1" customWidth="1"/>
    <col min="4351" max="4352" width="7.28515625" style="26" customWidth="1"/>
    <col min="4353" max="4354" width="7.28515625" style="26" bestFit="1" customWidth="1"/>
    <col min="4355" max="4357" width="7.28515625" style="26" customWidth="1"/>
    <col min="4358" max="4363" width="0" style="26" hidden="1" customWidth="1"/>
    <col min="4364" max="4364" width="9.7109375" style="26" customWidth="1"/>
    <col min="4365" max="4603" width="11.42578125" style="26"/>
    <col min="4604" max="4604" width="18.140625" style="26" customWidth="1"/>
    <col min="4605" max="4605" width="7.85546875" style="26" bestFit="1" customWidth="1"/>
    <col min="4606" max="4606" width="7.28515625" style="26" bestFit="1" customWidth="1"/>
    <col min="4607" max="4608" width="7.28515625" style="26" customWidth="1"/>
    <col min="4609" max="4610" width="7.28515625" style="26" bestFit="1" customWidth="1"/>
    <col min="4611" max="4613" width="7.28515625" style="26" customWidth="1"/>
    <col min="4614" max="4619" width="0" style="26" hidden="1" customWidth="1"/>
    <col min="4620" max="4620" width="9.7109375" style="26" customWidth="1"/>
    <col min="4621" max="4859" width="11.42578125" style="26"/>
    <col min="4860" max="4860" width="18.140625" style="26" customWidth="1"/>
    <col min="4861" max="4861" width="7.85546875" style="26" bestFit="1" customWidth="1"/>
    <col min="4862" max="4862" width="7.28515625" style="26" bestFit="1" customWidth="1"/>
    <col min="4863" max="4864" width="7.28515625" style="26" customWidth="1"/>
    <col min="4865" max="4866" width="7.28515625" style="26" bestFit="1" customWidth="1"/>
    <col min="4867" max="4869" width="7.28515625" style="26" customWidth="1"/>
    <col min="4870" max="4875" width="0" style="26" hidden="1" customWidth="1"/>
    <col min="4876" max="4876" width="9.7109375" style="26" customWidth="1"/>
    <col min="4877" max="5115" width="11.42578125" style="26"/>
    <col min="5116" max="5116" width="18.140625" style="26" customWidth="1"/>
    <col min="5117" max="5117" width="7.85546875" style="26" bestFit="1" customWidth="1"/>
    <col min="5118" max="5118" width="7.28515625" style="26" bestFit="1" customWidth="1"/>
    <col min="5119" max="5120" width="7.28515625" style="26" customWidth="1"/>
    <col min="5121" max="5122" width="7.28515625" style="26" bestFit="1" customWidth="1"/>
    <col min="5123" max="5125" width="7.28515625" style="26" customWidth="1"/>
    <col min="5126" max="5131" width="0" style="26" hidden="1" customWidth="1"/>
    <col min="5132" max="5132" width="9.7109375" style="26" customWidth="1"/>
    <col min="5133" max="5371" width="11.42578125" style="26"/>
    <col min="5372" max="5372" width="18.140625" style="26" customWidth="1"/>
    <col min="5373" max="5373" width="7.85546875" style="26" bestFit="1" customWidth="1"/>
    <col min="5374" max="5374" width="7.28515625" style="26" bestFit="1" customWidth="1"/>
    <col min="5375" max="5376" width="7.28515625" style="26" customWidth="1"/>
    <col min="5377" max="5378" width="7.28515625" style="26" bestFit="1" customWidth="1"/>
    <col min="5379" max="5381" width="7.28515625" style="26" customWidth="1"/>
    <col min="5382" max="5387" width="0" style="26" hidden="1" customWidth="1"/>
    <col min="5388" max="5388" width="9.7109375" style="26" customWidth="1"/>
    <col min="5389" max="5627" width="11.42578125" style="26"/>
    <col min="5628" max="5628" width="18.140625" style="26" customWidth="1"/>
    <col min="5629" max="5629" width="7.85546875" style="26" bestFit="1" customWidth="1"/>
    <col min="5630" max="5630" width="7.28515625" style="26" bestFit="1" customWidth="1"/>
    <col min="5631" max="5632" width="7.28515625" style="26" customWidth="1"/>
    <col min="5633" max="5634" width="7.28515625" style="26" bestFit="1" customWidth="1"/>
    <col min="5635" max="5637" width="7.28515625" style="26" customWidth="1"/>
    <col min="5638" max="5643" width="0" style="26" hidden="1" customWidth="1"/>
    <col min="5644" max="5644" width="9.7109375" style="26" customWidth="1"/>
    <col min="5645" max="5883" width="11.42578125" style="26"/>
    <col min="5884" max="5884" width="18.140625" style="26" customWidth="1"/>
    <col min="5885" max="5885" width="7.85546875" style="26" bestFit="1" customWidth="1"/>
    <col min="5886" max="5886" width="7.28515625" style="26" bestFit="1" customWidth="1"/>
    <col min="5887" max="5888" width="7.28515625" style="26" customWidth="1"/>
    <col min="5889" max="5890" width="7.28515625" style="26" bestFit="1" customWidth="1"/>
    <col min="5891" max="5893" width="7.28515625" style="26" customWidth="1"/>
    <col min="5894" max="5899" width="0" style="26" hidden="1" customWidth="1"/>
    <col min="5900" max="5900" width="9.7109375" style="26" customWidth="1"/>
    <col min="5901" max="6139" width="11.42578125" style="26"/>
    <col min="6140" max="6140" width="18.140625" style="26" customWidth="1"/>
    <col min="6141" max="6141" width="7.85546875" style="26" bestFit="1" customWidth="1"/>
    <col min="6142" max="6142" width="7.28515625" style="26" bestFit="1" customWidth="1"/>
    <col min="6143" max="6144" width="7.28515625" style="26" customWidth="1"/>
    <col min="6145" max="6146" width="7.28515625" style="26" bestFit="1" customWidth="1"/>
    <col min="6147" max="6149" width="7.28515625" style="26" customWidth="1"/>
    <col min="6150" max="6155" width="0" style="26" hidden="1" customWidth="1"/>
    <col min="6156" max="6156" width="9.7109375" style="26" customWidth="1"/>
    <col min="6157" max="6395" width="11.42578125" style="26"/>
    <col min="6396" max="6396" width="18.140625" style="26" customWidth="1"/>
    <col min="6397" max="6397" width="7.85546875" style="26" bestFit="1" customWidth="1"/>
    <col min="6398" max="6398" width="7.28515625" style="26" bestFit="1" customWidth="1"/>
    <col min="6399" max="6400" width="7.28515625" style="26" customWidth="1"/>
    <col min="6401" max="6402" width="7.28515625" style="26" bestFit="1" customWidth="1"/>
    <col min="6403" max="6405" width="7.28515625" style="26" customWidth="1"/>
    <col min="6406" max="6411" width="0" style="26" hidden="1" customWidth="1"/>
    <col min="6412" max="6412" width="9.7109375" style="26" customWidth="1"/>
    <col min="6413" max="6651" width="11.42578125" style="26"/>
    <col min="6652" max="6652" width="18.140625" style="26" customWidth="1"/>
    <col min="6653" max="6653" width="7.85546875" style="26" bestFit="1" customWidth="1"/>
    <col min="6654" max="6654" width="7.28515625" style="26" bestFit="1" customWidth="1"/>
    <col min="6655" max="6656" width="7.28515625" style="26" customWidth="1"/>
    <col min="6657" max="6658" width="7.28515625" style="26" bestFit="1" customWidth="1"/>
    <col min="6659" max="6661" width="7.28515625" style="26" customWidth="1"/>
    <col min="6662" max="6667" width="0" style="26" hidden="1" customWidth="1"/>
    <col min="6668" max="6668" width="9.7109375" style="26" customWidth="1"/>
    <col min="6669" max="6907" width="11.42578125" style="26"/>
    <col min="6908" max="6908" width="18.140625" style="26" customWidth="1"/>
    <col min="6909" max="6909" width="7.85546875" style="26" bestFit="1" customWidth="1"/>
    <col min="6910" max="6910" width="7.28515625" style="26" bestFit="1" customWidth="1"/>
    <col min="6911" max="6912" width="7.28515625" style="26" customWidth="1"/>
    <col min="6913" max="6914" width="7.28515625" style="26" bestFit="1" customWidth="1"/>
    <col min="6915" max="6917" width="7.28515625" style="26" customWidth="1"/>
    <col min="6918" max="6923" width="0" style="26" hidden="1" customWidth="1"/>
    <col min="6924" max="6924" width="9.7109375" style="26" customWidth="1"/>
    <col min="6925" max="7163" width="11.42578125" style="26"/>
    <col min="7164" max="7164" width="18.140625" style="26" customWidth="1"/>
    <col min="7165" max="7165" width="7.85546875" style="26" bestFit="1" customWidth="1"/>
    <col min="7166" max="7166" width="7.28515625" style="26" bestFit="1" customWidth="1"/>
    <col min="7167" max="7168" width="7.28515625" style="26" customWidth="1"/>
    <col min="7169" max="7170" width="7.28515625" style="26" bestFit="1" customWidth="1"/>
    <col min="7171" max="7173" width="7.28515625" style="26" customWidth="1"/>
    <col min="7174" max="7179" width="0" style="26" hidden="1" customWidth="1"/>
    <col min="7180" max="7180" width="9.7109375" style="26" customWidth="1"/>
    <col min="7181" max="7419" width="11.42578125" style="26"/>
    <col min="7420" max="7420" width="18.140625" style="26" customWidth="1"/>
    <col min="7421" max="7421" width="7.85546875" style="26" bestFit="1" customWidth="1"/>
    <col min="7422" max="7422" width="7.28515625" style="26" bestFit="1" customWidth="1"/>
    <col min="7423" max="7424" width="7.28515625" style="26" customWidth="1"/>
    <col min="7425" max="7426" width="7.28515625" style="26" bestFit="1" customWidth="1"/>
    <col min="7427" max="7429" width="7.28515625" style="26" customWidth="1"/>
    <col min="7430" max="7435" width="0" style="26" hidden="1" customWidth="1"/>
    <col min="7436" max="7436" width="9.7109375" style="26" customWidth="1"/>
    <col min="7437" max="7675" width="11.42578125" style="26"/>
    <col min="7676" max="7676" width="18.140625" style="26" customWidth="1"/>
    <col min="7677" max="7677" width="7.85546875" style="26" bestFit="1" customWidth="1"/>
    <col min="7678" max="7678" width="7.28515625" style="26" bestFit="1" customWidth="1"/>
    <col min="7679" max="7680" width="7.28515625" style="26" customWidth="1"/>
    <col min="7681" max="7682" width="7.28515625" style="26" bestFit="1" customWidth="1"/>
    <col min="7683" max="7685" width="7.28515625" style="26" customWidth="1"/>
    <col min="7686" max="7691" width="0" style="26" hidden="1" customWidth="1"/>
    <col min="7692" max="7692" width="9.7109375" style="26" customWidth="1"/>
    <col min="7693" max="7931" width="11.42578125" style="26"/>
    <col min="7932" max="7932" width="18.140625" style="26" customWidth="1"/>
    <col min="7933" max="7933" width="7.85546875" style="26" bestFit="1" customWidth="1"/>
    <col min="7934" max="7934" width="7.28515625" style="26" bestFit="1" customWidth="1"/>
    <col min="7935" max="7936" width="7.28515625" style="26" customWidth="1"/>
    <col min="7937" max="7938" width="7.28515625" style="26" bestFit="1" customWidth="1"/>
    <col min="7939" max="7941" width="7.28515625" style="26" customWidth="1"/>
    <col min="7942" max="7947" width="0" style="26" hidden="1" customWidth="1"/>
    <col min="7948" max="7948" width="9.7109375" style="26" customWidth="1"/>
    <col min="7949" max="8187" width="11.42578125" style="26"/>
    <col min="8188" max="8188" width="18.140625" style="26" customWidth="1"/>
    <col min="8189" max="8189" width="7.85546875" style="26" bestFit="1" customWidth="1"/>
    <col min="8190" max="8190" width="7.28515625" style="26" bestFit="1" customWidth="1"/>
    <col min="8191" max="8192" width="7.28515625" style="26" customWidth="1"/>
    <col min="8193" max="8194" width="7.28515625" style="26" bestFit="1" customWidth="1"/>
    <col min="8195" max="8197" width="7.28515625" style="26" customWidth="1"/>
    <col min="8198" max="8203" width="0" style="26" hidden="1" customWidth="1"/>
    <col min="8204" max="8204" width="9.7109375" style="26" customWidth="1"/>
    <col min="8205" max="8443" width="11.42578125" style="26"/>
    <col min="8444" max="8444" width="18.140625" style="26" customWidth="1"/>
    <col min="8445" max="8445" width="7.85546875" style="26" bestFit="1" customWidth="1"/>
    <col min="8446" max="8446" width="7.28515625" style="26" bestFit="1" customWidth="1"/>
    <col min="8447" max="8448" width="7.28515625" style="26" customWidth="1"/>
    <col min="8449" max="8450" width="7.28515625" style="26" bestFit="1" customWidth="1"/>
    <col min="8451" max="8453" width="7.28515625" style="26" customWidth="1"/>
    <col min="8454" max="8459" width="0" style="26" hidden="1" customWidth="1"/>
    <col min="8460" max="8460" width="9.7109375" style="26" customWidth="1"/>
    <col min="8461" max="8699" width="11.42578125" style="26"/>
    <col min="8700" max="8700" width="18.140625" style="26" customWidth="1"/>
    <col min="8701" max="8701" width="7.85546875" style="26" bestFit="1" customWidth="1"/>
    <col min="8702" max="8702" width="7.28515625" style="26" bestFit="1" customWidth="1"/>
    <col min="8703" max="8704" width="7.28515625" style="26" customWidth="1"/>
    <col min="8705" max="8706" width="7.28515625" style="26" bestFit="1" customWidth="1"/>
    <col min="8707" max="8709" width="7.28515625" style="26" customWidth="1"/>
    <col min="8710" max="8715" width="0" style="26" hidden="1" customWidth="1"/>
    <col min="8716" max="8716" width="9.7109375" style="26" customWidth="1"/>
    <col min="8717" max="8955" width="11.42578125" style="26"/>
    <col min="8956" max="8956" width="18.140625" style="26" customWidth="1"/>
    <col min="8957" max="8957" width="7.85546875" style="26" bestFit="1" customWidth="1"/>
    <col min="8958" max="8958" width="7.28515625" style="26" bestFit="1" customWidth="1"/>
    <col min="8959" max="8960" width="7.28515625" style="26" customWidth="1"/>
    <col min="8961" max="8962" width="7.28515625" style="26" bestFit="1" customWidth="1"/>
    <col min="8963" max="8965" width="7.28515625" style="26" customWidth="1"/>
    <col min="8966" max="8971" width="0" style="26" hidden="1" customWidth="1"/>
    <col min="8972" max="8972" width="9.7109375" style="26" customWidth="1"/>
    <col min="8973" max="9211" width="11.42578125" style="26"/>
    <col min="9212" max="9212" width="18.140625" style="26" customWidth="1"/>
    <col min="9213" max="9213" width="7.85546875" style="26" bestFit="1" customWidth="1"/>
    <col min="9214" max="9214" width="7.28515625" style="26" bestFit="1" customWidth="1"/>
    <col min="9215" max="9216" width="7.28515625" style="26" customWidth="1"/>
    <col min="9217" max="9218" width="7.28515625" style="26" bestFit="1" customWidth="1"/>
    <col min="9219" max="9221" width="7.28515625" style="26" customWidth="1"/>
    <col min="9222" max="9227" width="0" style="26" hidden="1" customWidth="1"/>
    <col min="9228" max="9228" width="9.7109375" style="26" customWidth="1"/>
    <col min="9229" max="9467" width="11.42578125" style="26"/>
    <col min="9468" max="9468" width="18.140625" style="26" customWidth="1"/>
    <col min="9469" max="9469" width="7.85546875" style="26" bestFit="1" customWidth="1"/>
    <col min="9470" max="9470" width="7.28515625" style="26" bestFit="1" customWidth="1"/>
    <col min="9471" max="9472" width="7.28515625" style="26" customWidth="1"/>
    <col min="9473" max="9474" width="7.28515625" style="26" bestFit="1" customWidth="1"/>
    <col min="9475" max="9477" width="7.28515625" style="26" customWidth="1"/>
    <col min="9478" max="9483" width="0" style="26" hidden="1" customWidth="1"/>
    <col min="9484" max="9484" width="9.7109375" style="26" customWidth="1"/>
    <col min="9485" max="9723" width="11.42578125" style="26"/>
    <col min="9724" max="9724" width="18.140625" style="26" customWidth="1"/>
    <col min="9725" max="9725" width="7.85546875" style="26" bestFit="1" customWidth="1"/>
    <col min="9726" max="9726" width="7.28515625" style="26" bestFit="1" customWidth="1"/>
    <col min="9727" max="9728" width="7.28515625" style="26" customWidth="1"/>
    <col min="9729" max="9730" width="7.28515625" style="26" bestFit="1" customWidth="1"/>
    <col min="9731" max="9733" width="7.28515625" style="26" customWidth="1"/>
    <col min="9734" max="9739" width="0" style="26" hidden="1" customWidth="1"/>
    <col min="9740" max="9740" width="9.7109375" style="26" customWidth="1"/>
    <col min="9741" max="9979" width="11.42578125" style="26"/>
    <col min="9980" max="9980" width="18.140625" style="26" customWidth="1"/>
    <col min="9981" max="9981" width="7.85546875" style="26" bestFit="1" customWidth="1"/>
    <col min="9982" max="9982" width="7.28515625" style="26" bestFit="1" customWidth="1"/>
    <col min="9983" max="9984" width="7.28515625" style="26" customWidth="1"/>
    <col min="9985" max="9986" width="7.28515625" style="26" bestFit="1" customWidth="1"/>
    <col min="9987" max="9989" width="7.28515625" style="26" customWidth="1"/>
    <col min="9990" max="9995" width="0" style="26" hidden="1" customWidth="1"/>
    <col min="9996" max="9996" width="9.7109375" style="26" customWidth="1"/>
    <col min="9997" max="10235" width="11.42578125" style="26"/>
    <col min="10236" max="10236" width="18.140625" style="26" customWidth="1"/>
    <col min="10237" max="10237" width="7.85546875" style="26" bestFit="1" customWidth="1"/>
    <col min="10238" max="10238" width="7.28515625" style="26" bestFit="1" customWidth="1"/>
    <col min="10239" max="10240" width="7.28515625" style="26" customWidth="1"/>
    <col min="10241" max="10242" width="7.28515625" style="26" bestFit="1" customWidth="1"/>
    <col min="10243" max="10245" width="7.28515625" style="26" customWidth="1"/>
    <col min="10246" max="10251" width="0" style="26" hidden="1" customWidth="1"/>
    <col min="10252" max="10252" width="9.7109375" style="26" customWidth="1"/>
    <col min="10253" max="10491" width="11.42578125" style="26"/>
    <col min="10492" max="10492" width="18.140625" style="26" customWidth="1"/>
    <col min="10493" max="10493" width="7.85546875" style="26" bestFit="1" customWidth="1"/>
    <col min="10494" max="10494" width="7.28515625" style="26" bestFit="1" customWidth="1"/>
    <col min="10495" max="10496" width="7.28515625" style="26" customWidth="1"/>
    <col min="10497" max="10498" width="7.28515625" style="26" bestFit="1" customWidth="1"/>
    <col min="10499" max="10501" width="7.28515625" style="26" customWidth="1"/>
    <col min="10502" max="10507" width="0" style="26" hidden="1" customWidth="1"/>
    <col min="10508" max="10508" width="9.7109375" style="26" customWidth="1"/>
    <col min="10509" max="10747" width="11.42578125" style="26"/>
    <col min="10748" max="10748" width="18.140625" style="26" customWidth="1"/>
    <col min="10749" max="10749" width="7.85546875" style="26" bestFit="1" customWidth="1"/>
    <col min="10750" max="10750" width="7.28515625" style="26" bestFit="1" customWidth="1"/>
    <col min="10751" max="10752" width="7.28515625" style="26" customWidth="1"/>
    <col min="10753" max="10754" width="7.28515625" style="26" bestFit="1" customWidth="1"/>
    <col min="10755" max="10757" width="7.28515625" style="26" customWidth="1"/>
    <col min="10758" max="10763" width="0" style="26" hidden="1" customWidth="1"/>
    <col min="10764" max="10764" width="9.7109375" style="26" customWidth="1"/>
    <col min="10765" max="11003" width="11.42578125" style="26"/>
    <col min="11004" max="11004" width="18.140625" style="26" customWidth="1"/>
    <col min="11005" max="11005" width="7.85546875" style="26" bestFit="1" customWidth="1"/>
    <col min="11006" max="11006" width="7.28515625" style="26" bestFit="1" customWidth="1"/>
    <col min="11007" max="11008" width="7.28515625" style="26" customWidth="1"/>
    <col min="11009" max="11010" width="7.28515625" style="26" bestFit="1" customWidth="1"/>
    <col min="11011" max="11013" width="7.28515625" style="26" customWidth="1"/>
    <col min="11014" max="11019" width="0" style="26" hidden="1" customWidth="1"/>
    <col min="11020" max="11020" width="9.7109375" style="26" customWidth="1"/>
    <col min="11021" max="11259" width="11.42578125" style="26"/>
    <col min="11260" max="11260" width="18.140625" style="26" customWidth="1"/>
    <col min="11261" max="11261" width="7.85546875" style="26" bestFit="1" customWidth="1"/>
    <col min="11262" max="11262" width="7.28515625" style="26" bestFit="1" customWidth="1"/>
    <col min="11263" max="11264" width="7.28515625" style="26" customWidth="1"/>
    <col min="11265" max="11266" width="7.28515625" style="26" bestFit="1" customWidth="1"/>
    <col min="11267" max="11269" width="7.28515625" style="26" customWidth="1"/>
    <col min="11270" max="11275" width="0" style="26" hidden="1" customWidth="1"/>
    <col min="11276" max="11276" width="9.7109375" style="26" customWidth="1"/>
    <col min="11277" max="11515" width="11.42578125" style="26"/>
    <col min="11516" max="11516" width="18.140625" style="26" customWidth="1"/>
    <col min="11517" max="11517" width="7.85546875" style="26" bestFit="1" customWidth="1"/>
    <col min="11518" max="11518" width="7.28515625" style="26" bestFit="1" customWidth="1"/>
    <col min="11519" max="11520" width="7.28515625" style="26" customWidth="1"/>
    <col min="11521" max="11522" width="7.28515625" style="26" bestFit="1" customWidth="1"/>
    <col min="11523" max="11525" width="7.28515625" style="26" customWidth="1"/>
    <col min="11526" max="11531" width="0" style="26" hidden="1" customWidth="1"/>
    <col min="11532" max="11532" width="9.7109375" style="26" customWidth="1"/>
    <col min="11533" max="11771" width="11.42578125" style="26"/>
    <col min="11772" max="11772" width="18.140625" style="26" customWidth="1"/>
    <col min="11773" max="11773" width="7.85546875" style="26" bestFit="1" customWidth="1"/>
    <col min="11774" max="11774" width="7.28515625" style="26" bestFit="1" customWidth="1"/>
    <col min="11775" max="11776" width="7.28515625" style="26" customWidth="1"/>
    <col min="11777" max="11778" width="7.28515625" style="26" bestFit="1" customWidth="1"/>
    <col min="11779" max="11781" width="7.28515625" style="26" customWidth="1"/>
    <col min="11782" max="11787" width="0" style="26" hidden="1" customWidth="1"/>
    <col min="11788" max="11788" width="9.7109375" style="26" customWidth="1"/>
    <col min="11789" max="12027" width="11.42578125" style="26"/>
    <col min="12028" max="12028" width="18.140625" style="26" customWidth="1"/>
    <col min="12029" max="12029" width="7.85546875" style="26" bestFit="1" customWidth="1"/>
    <col min="12030" max="12030" width="7.28515625" style="26" bestFit="1" customWidth="1"/>
    <col min="12031" max="12032" width="7.28515625" style="26" customWidth="1"/>
    <col min="12033" max="12034" width="7.28515625" style="26" bestFit="1" customWidth="1"/>
    <col min="12035" max="12037" width="7.28515625" style="26" customWidth="1"/>
    <col min="12038" max="12043" width="0" style="26" hidden="1" customWidth="1"/>
    <col min="12044" max="12044" width="9.7109375" style="26" customWidth="1"/>
    <col min="12045" max="12283" width="11.42578125" style="26"/>
    <col min="12284" max="12284" width="18.140625" style="26" customWidth="1"/>
    <col min="12285" max="12285" width="7.85546875" style="26" bestFit="1" customWidth="1"/>
    <col min="12286" max="12286" width="7.28515625" style="26" bestFit="1" customWidth="1"/>
    <col min="12287" max="12288" width="7.28515625" style="26" customWidth="1"/>
    <col min="12289" max="12290" width="7.28515625" style="26" bestFit="1" customWidth="1"/>
    <col min="12291" max="12293" width="7.28515625" style="26" customWidth="1"/>
    <col min="12294" max="12299" width="0" style="26" hidden="1" customWidth="1"/>
    <col min="12300" max="12300" width="9.7109375" style="26" customWidth="1"/>
    <col min="12301" max="12539" width="11.42578125" style="26"/>
    <col min="12540" max="12540" width="18.140625" style="26" customWidth="1"/>
    <col min="12541" max="12541" width="7.85546875" style="26" bestFit="1" customWidth="1"/>
    <col min="12542" max="12542" width="7.28515625" style="26" bestFit="1" customWidth="1"/>
    <col min="12543" max="12544" width="7.28515625" style="26" customWidth="1"/>
    <col min="12545" max="12546" width="7.28515625" style="26" bestFit="1" customWidth="1"/>
    <col min="12547" max="12549" width="7.28515625" style="26" customWidth="1"/>
    <col min="12550" max="12555" width="0" style="26" hidden="1" customWidth="1"/>
    <col min="12556" max="12556" width="9.7109375" style="26" customWidth="1"/>
    <col min="12557" max="12795" width="11.42578125" style="26"/>
    <col min="12796" max="12796" width="18.140625" style="26" customWidth="1"/>
    <col min="12797" max="12797" width="7.85546875" style="26" bestFit="1" customWidth="1"/>
    <col min="12798" max="12798" width="7.28515625" style="26" bestFit="1" customWidth="1"/>
    <col min="12799" max="12800" width="7.28515625" style="26" customWidth="1"/>
    <col min="12801" max="12802" width="7.28515625" style="26" bestFit="1" customWidth="1"/>
    <col min="12803" max="12805" width="7.28515625" style="26" customWidth="1"/>
    <col min="12806" max="12811" width="0" style="26" hidden="1" customWidth="1"/>
    <col min="12812" max="12812" width="9.7109375" style="26" customWidth="1"/>
    <col min="12813" max="13051" width="11.42578125" style="26"/>
    <col min="13052" max="13052" width="18.140625" style="26" customWidth="1"/>
    <col min="13053" max="13053" width="7.85546875" style="26" bestFit="1" customWidth="1"/>
    <col min="13054" max="13054" width="7.28515625" style="26" bestFit="1" customWidth="1"/>
    <col min="13055" max="13056" width="7.28515625" style="26" customWidth="1"/>
    <col min="13057" max="13058" width="7.28515625" style="26" bestFit="1" customWidth="1"/>
    <col min="13059" max="13061" width="7.28515625" style="26" customWidth="1"/>
    <col min="13062" max="13067" width="0" style="26" hidden="1" customWidth="1"/>
    <col min="13068" max="13068" width="9.7109375" style="26" customWidth="1"/>
    <col min="13069" max="13307" width="11.42578125" style="26"/>
    <col min="13308" max="13308" width="18.140625" style="26" customWidth="1"/>
    <col min="13309" max="13309" width="7.85546875" style="26" bestFit="1" customWidth="1"/>
    <col min="13310" max="13310" width="7.28515625" style="26" bestFit="1" customWidth="1"/>
    <col min="13311" max="13312" width="7.28515625" style="26" customWidth="1"/>
    <col min="13313" max="13314" width="7.28515625" style="26" bestFit="1" customWidth="1"/>
    <col min="13315" max="13317" width="7.28515625" style="26" customWidth="1"/>
    <col min="13318" max="13323" width="0" style="26" hidden="1" customWidth="1"/>
    <col min="13324" max="13324" width="9.7109375" style="26" customWidth="1"/>
    <col min="13325" max="13563" width="11.42578125" style="26"/>
    <col min="13564" max="13564" width="18.140625" style="26" customWidth="1"/>
    <col min="13565" max="13565" width="7.85546875" style="26" bestFit="1" customWidth="1"/>
    <col min="13566" max="13566" width="7.28515625" style="26" bestFit="1" customWidth="1"/>
    <col min="13567" max="13568" width="7.28515625" style="26" customWidth="1"/>
    <col min="13569" max="13570" width="7.28515625" style="26" bestFit="1" customWidth="1"/>
    <col min="13571" max="13573" width="7.28515625" style="26" customWidth="1"/>
    <col min="13574" max="13579" width="0" style="26" hidden="1" customWidth="1"/>
    <col min="13580" max="13580" width="9.7109375" style="26" customWidth="1"/>
    <col min="13581" max="13819" width="11.42578125" style="26"/>
    <col min="13820" max="13820" width="18.140625" style="26" customWidth="1"/>
    <col min="13821" max="13821" width="7.85546875" style="26" bestFit="1" customWidth="1"/>
    <col min="13822" max="13822" width="7.28515625" style="26" bestFit="1" customWidth="1"/>
    <col min="13823" max="13824" width="7.28515625" style="26" customWidth="1"/>
    <col min="13825" max="13826" width="7.28515625" style="26" bestFit="1" customWidth="1"/>
    <col min="13827" max="13829" width="7.28515625" style="26" customWidth="1"/>
    <col min="13830" max="13835" width="0" style="26" hidden="1" customWidth="1"/>
    <col min="13836" max="13836" width="9.7109375" style="26" customWidth="1"/>
    <col min="13837" max="14075" width="11.42578125" style="26"/>
    <col min="14076" max="14076" width="18.140625" style="26" customWidth="1"/>
    <col min="14077" max="14077" width="7.85546875" style="26" bestFit="1" customWidth="1"/>
    <col min="14078" max="14078" width="7.28515625" style="26" bestFit="1" customWidth="1"/>
    <col min="14079" max="14080" width="7.28515625" style="26" customWidth="1"/>
    <col min="14081" max="14082" width="7.28515625" style="26" bestFit="1" customWidth="1"/>
    <col min="14083" max="14085" width="7.28515625" style="26" customWidth="1"/>
    <col min="14086" max="14091" width="0" style="26" hidden="1" customWidth="1"/>
    <col min="14092" max="14092" width="9.7109375" style="26" customWidth="1"/>
    <col min="14093" max="14331" width="11.42578125" style="26"/>
    <col min="14332" max="14332" width="18.140625" style="26" customWidth="1"/>
    <col min="14333" max="14333" width="7.85546875" style="26" bestFit="1" customWidth="1"/>
    <col min="14334" max="14334" width="7.28515625" style="26" bestFit="1" customWidth="1"/>
    <col min="14335" max="14336" width="7.28515625" style="26" customWidth="1"/>
    <col min="14337" max="14338" width="7.28515625" style="26" bestFit="1" customWidth="1"/>
    <col min="14339" max="14341" width="7.28515625" style="26" customWidth="1"/>
    <col min="14342" max="14347" width="0" style="26" hidden="1" customWidth="1"/>
    <col min="14348" max="14348" width="9.7109375" style="26" customWidth="1"/>
    <col min="14349" max="14587" width="11.42578125" style="26"/>
    <col min="14588" max="14588" width="18.140625" style="26" customWidth="1"/>
    <col min="14589" max="14589" width="7.85546875" style="26" bestFit="1" customWidth="1"/>
    <col min="14590" max="14590" width="7.28515625" style="26" bestFit="1" customWidth="1"/>
    <col min="14591" max="14592" width="7.28515625" style="26" customWidth="1"/>
    <col min="14593" max="14594" width="7.28515625" style="26" bestFit="1" customWidth="1"/>
    <col min="14595" max="14597" width="7.28515625" style="26" customWidth="1"/>
    <col min="14598" max="14603" width="0" style="26" hidden="1" customWidth="1"/>
    <col min="14604" max="14604" width="9.7109375" style="26" customWidth="1"/>
    <col min="14605" max="14843" width="11.42578125" style="26"/>
    <col min="14844" max="14844" width="18.140625" style="26" customWidth="1"/>
    <col min="14845" max="14845" width="7.85546875" style="26" bestFit="1" customWidth="1"/>
    <col min="14846" max="14846" width="7.28515625" style="26" bestFit="1" customWidth="1"/>
    <col min="14847" max="14848" width="7.28515625" style="26" customWidth="1"/>
    <col min="14849" max="14850" width="7.28515625" style="26" bestFit="1" customWidth="1"/>
    <col min="14851" max="14853" width="7.28515625" style="26" customWidth="1"/>
    <col min="14854" max="14859" width="0" style="26" hidden="1" customWidth="1"/>
    <col min="14860" max="14860" width="9.7109375" style="26" customWidth="1"/>
    <col min="14861" max="15099" width="11.42578125" style="26"/>
    <col min="15100" max="15100" width="18.140625" style="26" customWidth="1"/>
    <col min="15101" max="15101" width="7.85546875" style="26" bestFit="1" customWidth="1"/>
    <col min="15102" max="15102" width="7.28515625" style="26" bestFit="1" customWidth="1"/>
    <col min="15103" max="15104" width="7.28515625" style="26" customWidth="1"/>
    <col min="15105" max="15106" width="7.28515625" style="26" bestFit="1" customWidth="1"/>
    <col min="15107" max="15109" width="7.28515625" style="26" customWidth="1"/>
    <col min="15110" max="15115" width="0" style="26" hidden="1" customWidth="1"/>
    <col min="15116" max="15116" width="9.7109375" style="26" customWidth="1"/>
    <col min="15117" max="15355" width="11.42578125" style="26"/>
    <col min="15356" max="15356" width="18.140625" style="26" customWidth="1"/>
    <col min="15357" max="15357" width="7.85546875" style="26" bestFit="1" customWidth="1"/>
    <col min="15358" max="15358" width="7.28515625" style="26" bestFit="1" customWidth="1"/>
    <col min="15359" max="15360" width="7.28515625" style="26" customWidth="1"/>
    <col min="15361" max="15362" width="7.28515625" style="26" bestFit="1" customWidth="1"/>
    <col min="15363" max="15365" width="7.28515625" style="26" customWidth="1"/>
    <col min="15366" max="15371" width="0" style="26" hidden="1" customWidth="1"/>
    <col min="15372" max="15372" width="9.7109375" style="26" customWidth="1"/>
    <col min="15373" max="15611" width="11.42578125" style="26"/>
    <col min="15612" max="15612" width="18.140625" style="26" customWidth="1"/>
    <col min="15613" max="15613" width="7.85546875" style="26" bestFit="1" customWidth="1"/>
    <col min="15614" max="15614" width="7.28515625" style="26" bestFit="1" customWidth="1"/>
    <col min="15615" max="15616" width="7.28515625" style="26" customWidth="1"/>
    <col min="15617" max="15618" width="7.28515625" style="26" bestFit="1" customWidth="1"/>
    <col min="15619" max="15621" width="7.28515625" style="26" customWidth="1"/>
    <col min="15622" max="15627" width="0" style="26" hidden="1" customWidth="1"/>
    <col min="15628" max="15628" width="9.7109375" style="26" customWidth="1"/>
    <col min="15629" max="15867" width="11.42578125" style="26"/>
    <col min="15868" max="15868" width="18.140625" style="26" customWidth="1"/>
    <col min="15869" max="15869" width="7.85546875" style="26" bestFit="1" customWidth="1"/>
    <col min="15870" max="15870" width="7.28515625" style="26" bestFit="1" customWidth="1"/>
    <col min="15871" max="15872" width="7.28515625" style="26" customWidth="1"/>
    <col min="15873" max="15874" width="7.28515625" style="26" bestFit="1" customWidth="1"/>
    <col min="15875" max="15877" width="7.28515625" style="26" customWidth="1"/>
    <col min="15878" max="15883" width="0" style="26" hidden="1" customWidth="1"/>
    <col min="15884" max="15884" width="9.7109375" style="26" customWidth="1"/>
    <col min="15885" max="16123" width="11.42578125" style="26"/>
    <col min="16124" max="16124" width="18.140625" style="26" customWidth="1"/>
    <col min="16125" max="16125" width="7.85546875" style="26" bestFit="1" customWidth="1"/>
    <col min="16126" max="16126" width="7.28515625" style="26" bestFit="1" customWidth="1"/>
    <col min="16127" max="16128" width="7.28515625" style="26" customWidth="1"/>
    <col min="16129" max="16130" width="7.28515625" style="26" bestFit="1" customWidth="1"/>
    <col min="16131" max="16133" width="7.28515625" style="26" customWidth="1"/>
    <col min="16134" max="16139" width="0" style="26" hidden="1" customWidth="1"/>
    <col min="16140" max="16140" width="9.7109375" style="26" customWidth="1"/>
    <col min="16141" max="16384" width="11.42578125" style="26"/>
  </cols>
  <sheetData>
    <row r="1" spans="1:16" s="27" customFormat="1" x14ac:dyDescent="0.2"/>
    <row r="2" spans="1:16" s="27" customFormat="1" x14ac:dyDescent="0.2">
      <c r="A2" s="47" t="s">
        <v>99</v>
      </c>
    </row>
    <row r="3" spans="1:16" s="27" customFormat="1" ht="15" x14ac:dyDescent="0.25">
      <c r="A3" s="47" t="s">
        <v>100</v>
      </c>
      <c r="J3" s="101"/>
    </row>
    <row r="4" spans="1:16" s="27" customFormat="1" x14ac:dyDescent="0.2"/>
    <row r="5" spans="1:16" s="27" customFormat="1" ht="12.75" x14ac:dyDescent="0.2">
      <c r="B5" s="368" t="s">
        <v>85</v>
      </c>
      <c r="C5" s="368"/>
      <c r="D5" s="368"/>
      <c r="E5" s="368"/>
      <c r="F5" s="368"/>
      <c r="G5" s="368"/>
      <c r="H5" s="368"/>
      <c r="I5" s="368"/>
      <c r="J5" s="368"/>
      <c r="K5" s="368"/>
      <c r="M5" s="128" t="s">
        <v>570</v>
      </c>
      <c r="O5" s="102"/>
    </row>
    <row r="6" spans="1:16" s="27" customFormat="1" ht="12.75" x14ac:dyDescent="0.2">
      <c r="B6" s="397" t="str">
        <f>'Solicitudes Regiones'!$B$6:$R$6</f>
        <v>Julio de 2008 a febrero de 2022</v>
      </c>
      <c r="C6" s="397"/>
      <c r="D6" s="397"/>
      <c r="E6" s="397"/>
      <c r="F6" s="397"/>
      <c r="G6" s="397"/>
      <c r="H6" s="397"/>
      <c r="I6" s="397"/>
      <c r="J6" s="397"/>
      <c r="K6" s="397"/>
      <c r="L6" s="56"/>
    </row>
    <row r="7" spans="1:16" s="30" customFormat="1" x14ac:dyDescent="0.2">
      <c r="B7" s="28"/>
      <c r="C7" s="29"/>
      <c r="D7" s="29"/>
      <c r="E7" s="29"/>
      <c r="F7" s="29"/>
      <c r="G7" s="29"/>
      <c r="H7" s="29"/>
      <c r="I7" s="29"/>
      <c r="J7" s="29"/>
      <c r="K7" s="29"/>
      <c r="L7" s="29"/>
    </row>
    <row r="8" spans="1:16" ht="15" customHeight="1" x14ac:dyDescent="0.2">
      <c r="B8" s="395" t="s">
        <v>53</v>
      </c>
      <c r="C8" s="395"/>
      <c r="D8" s="395"/>
      <c r="E8" s="395"/>
      <c r="F8" s="395"/>
      <c r="G8" s="395"/>
      <c r="H8" s="395"/>
      <c r="I8" s="395"/>
      <c r="J8" s="395"/>
      <c r="K8" s="395"/>
      <c r="L8" s="395"/>
      <c r="M8" s="395"/>
    </row>
    <row r="9" spans="1:16" ht="20.25" customHeight="1" x14ac:dyDescent="0.2">
      <c r="B9" s="395" t="s">
        <v>54</v>
      </c>
      <c r="C9" s="393" t="s">
        <v>2</v>
      </c>
      <c r="D9" s="396"/>
      <c r="E9" s="396"/>
      <c r="F9" s="396"/>
      <c r="G9" s="396"/>
      <c r="H9" s="396"/>
      <c r="I9" s="396"/>
      <c r="J9" s="396"/>
      <c r="K9" s="394"/>
      <c r="L9" s="393"/>
      <c r="M9" s="394"/>
    </row>
    <row r="10" spans="1:16" ht="24" x14ac:dyDescent="0.2">
      <c r="B10" s="395"/>
      <c r="C10" s="23" t="s">
        <v>55</v>
      </c>
      <c r="D10" s="23" t="s">
        <v>56</v>
      </c>
      <c r="E10" s="23" t="s">
        <v>57</v>
      </c>
      <c r="F10" s="23" t="s">
        <v>58</v>
      </c>
      <c r="G10" s="23" t="s">
        <v>6</v>
      </c>
      <c r="H10" s="23" t="s">
        <v>59</v>
      </c>
      <c r="I10" s="23" t="s">
        <v>60</v>
      </c>
      <c r="J10" s="23" t="s">
        <v>61</v>
      </c>
      <c r="K10" s="260" t="s">
        <v>29</v>
      </c>
      <c r="L10" s="260" t="s">
        <v>591</v>
      </c>
      <c r="M10" s="260" t="s">
        <v>594</v>
      </c>
    </row>
    <row r="11" spans="1:16" x14ac:dyDescent="0.2">
      <c r="B11" s="18" t="s">
        <v>231</v>
      </c>
      <c r="C11" s="18">
        <v>674</v>
      </c>
      <c r="D11" s="18">
        <v>593</v>
      </c>
      <c r="E11" s="18">
        <f>C11+D11</f>
        <v>1267</v>
      </c>
      <c r="F11" s="19">
        <f>E11/$E$41</f>
        <v>2.0751441299790355E-2</v>
      </c>
      <c r="G11" s="18">
        <v>1406</v>
      </c>
      <c r="H11" s="18">
        <v>115</v>
      </c>
      <c r="I11" s="18">
        <f>G11+H11</f>
        <v>1521</v>
      </c>
      <c r="J11" s="19">
        <f>I11/$I$41</f>
        <v>1.1823510206619921E-2</v>
      </c>
      <c r="K11" s="18">
        <f t="shared" ref="K11:K40" si="0">E11+I11</f>
        <v>2788</v>
      </c>
      <c r="L11" s="18">
        <v>0</v>
      </c>
      <c r="M11" s="18">
        <f>K11+L11</f>
        <v>2788</v>
      </c>
      <c r="P11" s="31"/>
    </row>
    <row r="12" spans="1:16" x14ac:dyDescent="0.2">
      <c r="B12" s="18" t="s">
        <v>232</v>
      </c>
      <c r="C12" s="18">
        <v>405</v>
      </c>
      <c r="D12" s="18">
        <v>186</v>
      </c>
      <c r="E12" s="18">
        <f t="shared" ref="E12:E40" si="1">C12+D12</f>
        <v>591</v>
      </c>
      <c r="F12" s="19">
        <f t="shared" ref="F12:F40" si="2">E12/$E$41</f>
        <v>9.6796383647798738E-3</v>
      </c>
      <c r="G12" s="18">
        <v>1012</v>
      </c>
      <c r="H12" s="18">
        <v>68</v>
      </c>
      <c r="I12" s="18">
        <f t="shared" ref="I12:I40" si="3">G12+H12</f>
        <v>1080</v>
      </c>
      <c r="J12" s="19">
        <f t="shared" ref="J12:J40" si="4">I12/$I$41</f>
        <v>8.395391862688702E-3</v>
      </c>
      <c r="K12" s="18">
        <f t="shared" si="0"/>
        <v>1671</v>
      </c>
      <c r="L12" s="18">
        <v>0</v>
      </c>
      <c r="M12" s="18">
        <f t="shared" ref="M12:M41" si="5">K12+L12</f>
        <v>1671</v>
      </c>
      <c r="P12" s="31"/>
    </row>
    <row r="13" spans="1:16" x14ac:dyDescent="0.2">
      <c r="B13" s="18" t="s">
        <v>233</v>
      </c>
      <c r="C13" s="18">
        <v>392</v>
      </c>
      <c r="D13" s="18">
        <v>274</v>
      </c>
      <c r="E13" s="18">
        <f t="shared" si="1"/>
        <v>666</v>
      </c>
      <c r="F13" s="19">
        <f t="shared" si="2"/>
        <v>1.0908018867924528E-2</v>
      </c>
      <c r="G13" s="18">
        <v>983</v>
      </c>
      <c r="H13" s="18">
        <v>66</v>
      </c>
      <c r="I13" s="18">
        <f t="shared" si="3"/>
        <v>1049</v>
      </c>
      <c r="J13" s="19">
        <f t="shared" si="4"/>
        <v>8.1544130221855998E-3</v>
      </c>
      <c r="K13" s="18">
        <f t="shared" si="0"/>
        <v>1715</v>
      </c>
      <c r="L13" s="18">
        <v>0</v>
      </c>
      <c r="M13" s="18">
        <f t="shared" si="5"/>
        <v>1715</v>
      </c>
      <c r="P13" s="31"/>
    </row>
    <row r="14" spans="1:16" x14ac:dyDescent="0.2">
      <c r="B14" s="18" t="s">
        <v>234</v>
      </c>
      <c r="C14" s="18">
        <v>413</v>
      </c>
      <c r="D14" s="18">
        <v>287</v>
      </c>
      <c r="E14" s="18">
        <f t="shared" si="1"/>
        <v>700</v>
      </c>
      <c r="F14" s="19">
        <f t="shared" si="2"/>
        <v>1.1464884696016772E-2</v>
      </c>
      <c r="G14" s="18">
        <v>682</v>
      </c>
      <c r="H14" s="18">
        <v>56</v>
      </c>
      <c r="I14" s="18">
        <f t="shared" si="3"/>
        <v>738</v>
      </c>
      <c r="J14" s="19">
        <f t="shared" si="4"/>
        <v>5.7368511061706134E-3</v>
      </c>
      <c r="K14" s="18">
        <f t="shared" si="0"/>
        <v>1438</v>
      </c>
      <c r="L14" s="18">
        <v>0</v>
      </c>
      <c r="M14" s="18">
        <f t="shared" si="5"/>
        <v>1438</v>
      </c>
      <c r="P14" s="31"/>
    </row>
    <row r="15" spans="1:16" x14ac:dyDescent="0.2">
      <c r="B15" s="18" t="s">
        <v>235</v>
      </c>
      <c r="C15" s="18">
        <v>319</v>
      </c>
      <c r="D15" s="18">
        <v>194</v>
      </c>
      <c r="E15" s="18">
        <f t="shared" si="1"/>
        <v>513</v>
      </c>
      <c r="F15" s="19">
        <f t="shared" si="2"/>
        <v>8.4021226415094338E-3</v>
      </c>
      <c r="G15" s="18">
        <v>752</v>
      </c>
      <c r="H15" s="18">
        <v>56</v>
      </c>
      <c r="I15" s="18">
        <f t="shared" si="3"/>
        <v>808</v>
      </c>
      <c r="J15" s="19">
        <f t="shared" si="4"/>
        <v>6.2809968750485844E-3</v>
      </c>
      <c r="K15" s="18">
        <f t="shared" si="0"/>
        <v>1321</v>
      </c>
      <c r="L15" s="18">
        <v>0</v>
      </c>
      <c r="M15" s="18">
        <f t="shared" si="5"/>
        <v>1321</v>
      </c>
      <c r="P15" s="31"/>
    </row>
    <row r="16" spans="1:16" x14ac:dyDescent="0.2">
      <c r="B16" s="18" t="s">
        <v>236</v>
      </c>
      <c r="C16" s="18">
        <v>408</v>
      </c>
      <c r="D16" s="18">
        <v>226</v>
      </c>
      <c r="E16" s="18">
        <f t="shared" si="1"/>
        <v>634</v>
      </c>
      <c r="F16" s="19">
        <f t="shared" si="2"/>
        <v>1.0383909853249476E-2</v>
      </c>
      <c r="G16" s="18">
        <v>1617</v>
      </c>
      <c r="H16" s="18">
        <v>104</v>
      </c>
      <c r="I16" s="18">
        <f t="shared" si="3"/>
        <v>1721</v>
      </c>
      <c r="J16" s="19">
        <f t="shared" si="4"/>
        <v>1.3378212403414125E-2</v>
      </c>
      <c r="K16" s="18">
        <f t="shared" si="0"/>
        <v>2355</v>
      </c>
      <c r="L16" s="18">
        <v>0</v>
      </c>
      <c r="M16" s="18">
        <f t="shared" si="5"/>
        <v>2355</v>
      </c>
      <c r="P16" s="31"/>
    </row>
    <row r="17" spans="2:16" x14ac:dyDescent="0.2">
      <c r="B17" s="18" t="s">
        <v>237</v>
      </c>
      <c r="C17" s="18">
        <v>1524</v>
      </c>
      <c r="D17" s="18">
        <v>923</v>
      </c>
      <c r="E17" s="18">
        <f t="shared" si="1"/>
        <v>2447</v>
      </c>
      <c r="F17" s="19">
        <f t="shared" si="2"/>
        <v>4.0077961215932913E-2</v>
      </c>
      <c r="G17" s="18">
        <v>3468</v>
      </c>
      <c r="H17" s="18">
        <v>256</v>
      </c>
      <c r="I17" s="18">
        <f t="shared" si="3"/>
        <v>3724</v>
      </c>
      <c r="J17" s="19">
        <f t="shared" si="4"/>
        <v>2.8948554904308081E-2</v>
      </c>
      <c r="K17" s="18">
        <f t="shared" si="0"/>
        <v>6171</v>
      </c>
      <c r="L17" s="18">
        <v>1</v>
      </c>
      <c r="M17" s="18">
        <f t="shared" si="5"/>
        <v>6172</v>
      </c>
      <c r="P17" s="31"/>
    </row>
    <row r="18" spans="2:16" x14ac:dyDescent="0.2">
      <c r="B18" s="18" t="s">
        <v>238</v>
      </c>
      <c r="C18" s="18">
        <v>786</v>
      </c>
      <c r="D18" s="18">
        <v>461</v>
      </c>
      <c r="E18" s="18">
        <f t="shared" si="1"/>
        <v>1247</v>
      </c>
      <c r="F18" s="19">
        <f t="shared" si="2"/>
        <v>2.0423873165618448E-2</v>
      </c>
      <c r="G18" s="18">
        <v>1917</v>
      </c>
      <c r="H18" s="18">
        <v>152</v>
      </c>
      <c r="I18" s="18">
        <f t="shared" si="3"/>
        <v>2069</v>
      </c>
      <c r="J18" s="19">
        <f t="shared" si="4"/>
        <v>1.6083394225836042E-2</v>
      </c>
      <c r="K18" s="18">
        <f t="shared" si="0"/>
        <v>3316</v>
      </c>
      <c r="L18" s="18">
        <v>0</v>
      </c>
      <c r="M18" s="18">
        <f t="shared" si="5"/>
        <v>3316</v>
      </c>
      <c r="P18" s="31"/>
    </row>
    <row r="19" spans="2:16" x14ac:dyDescent="0.2">
      <c r="B19" s="18" t="s">
        <v>239</v>
      </c>
      <c r="C19" s="18">
        <v>194</v>
      </c>
      <c r="D19" s="18">
        <v>221</v>
      </c>
      <c r="E19" s="18">
        <f t="shared" si="1"/>
        <v>415</v>
      </c>
      <c r="F19" s="19">
        <f t="shared" si="2"/>
        <v>6.7970387840670856E-3</v>
      </c>
      <c r="G19" s="18">
        <v>344</v>
      </c>
      <c r="H19" s="18">
        <v>38</v>
      </c>
      <c r="I19" s="18">
        <f t="shared" si="3"/>
        <v>382</v>
      </c>
      <c r="J19" s="19">
        <f t="shared" si="4"/>
        <v>2.9694811958769296E-3</v>
      </c>
      <c r="K19" s="18">
        <f t="shared" si="0"/>
        <v>797</v>
      </c>
      <c r="L19" s="18">
        <v>0</v>
      </c>
      <c r="M19" s="18">
        <f t="shared" si="5"/>
        <v>797</v>
      </c>
      <c r="P19" s="31"/>
    </row>
    <row r="20" spans="2:16" x14ac:dyDescent="0.2">
      <c r="B20" s="18" t="s">
        <v>240</v>
      </c>
      <c r="C20" s="18">
        <v>1758</v>
      </c>
      <c r="D20" s="18">
        <v>1029</v>
      </c>
      <c r="E20" s="18">
        <f t="shared" si="1"/>
        <v>2787</v>
      </c>
      <c r="F20" s="19">
        <f t="shared" si="2"/>
        <v>4.5646619496855348E-2</v>
      </c>
      <c r="G20" s="18">
        <v>4449</v>
      </c>
      <c r="H20" s="18">
        <v>385</v>
      </c>
      <c r="I20" s="18">
        <f t="shared" si="3"/>
        <v>4834</v>
      </c>
      <c r="J20" s="19">
        <f t="shared" si="4"/>
        <v>3.7577152096515909E-2</v>
      </c>
      <c r="K20" s="18">
        <f t="shared" si="0"/>
        <v>7621</v>
      </c>
      <c r="L20" s="18">
        <v>1</v>
      </c>
      <c r="M20" s="18">
        <f t="shared" si="5"/>
        <v>7622</v>
      </c>
      <c r="P20" s="31"/>
    </row>
    <row r="21" spans="2:16" x14ac:dyDescent="0.2">
      <c r="B21" s="18" t="s">
        <v>241</v>
      </c>
      <c r="C21" s="18">
        <v>2155</v>
      </c>
      <c r="D21" s="18">
        <v>1248</v>
      </c>
      <c r="E21" s="18">
        <f t="shared" si="1"/>
        <v>3403</v>
      </c>
      <c r="F21" s="19">
        <f t="shared" si="2"/>
        <v>5.5735718029350102E-2</v>
      </c>
      <c r="G21" s="18">
        <v>6493</v>
      </c>
      <c r="H21" s="18">
        <v>418</v>
      </c>
      <c r="I21" s="18">
        <f t="shared" si="3"/>
        <v>6911</v>
      </c>
      <c r="J21" s="19">
        <f t="shared" si="4"/>
        <v>5.3722734410223724E-2</v>
      </c>
      <c r="K21" s="18">
        <f t="shared" si="0"/>
        <v>10314</v>
      </c>
      <c r="L21" s="18">
        <v>6</v>
      </c>
      <c r="M21" s="18">
        <f t="shared" si="5"/>
        <v>10320</v>
      </c>
      <c r="P21" s="31"/>
    </row>
    <row r="22" spans="2:16" x14ac:dyDescent="0.2">
      <c r="B22" s="18" t="s">
        <v>242</v>
      </c>
      <c r="C22" s="18">
        <v>1261</v>
      </c>
      <c r="D22" s="18">
        <v>639</v>
      </c>
      <c r="E22" s="18">
        <f t="shared" si="1"/>
        <v>1900</v>
      </c>
      <c r="F22" s="19">
        <f t="shared" si="2"/>
        <v>3.1118972746331238E-2</v>
      </c>
      <c r="G22" s="18">
        <v>5612</v>
      </c>
      <c r="H22" s="18">
        <v>325</v>
      </c>
      <c r="I22" s="18">
        <f t="shared" si="3"/>
        <v>5937</v>
      </c>
      <c r="J22" s="19">
        <f t="shared" si="4"/>
        <v>4.6151334711835947E-2</v>
      </c>
      <c r="K22" s="18">
        <f t="shared" si="0"/>
        <v>7837</v>
      </c>
      <c r="L22" s="18">
        <v>1</v>
      </c>
      <c r="M22" s="18">
        <f t="shared" si="5"/>
        <v>7838</v>
      </c>
      <c r="P22" s="31"/>
    </row>
    <row r="23" spans="2:16" x14ac:dyDescent="0.2">
      <c r="B23" s="18" t="s">
        <v>243</v>
      </c>
      <c r="C23" s="18">
        <v>360</v>
      </c>
      <c r="D23" s="18">
        <v>195</v>
      </c>
      <c r="E23" s="18">
        <f t="shared" si="1"/>
        <v>555</v>
      </c>
      <c r="F23" s="19">
        <f t="shared" si="2"/>
        <v>9.09001572327044E-3</v>
      </c>
      <c r="G23" s="18">
        <v>1212</v>
      </c>
      <c r="H23" s="18">
        <v>78</v>
      </c>
      <c r="I23" s="18">
        <f t="shared" si="3"/>
        <v>1290</v>
      </c>
      <c r="J23" s="19">
        <f t="shared" si="4"/>
        <v>1.0027829169322617E-2</v>
      </c>
      <c r="K23" s="18">
        <f t="shared" si="0"/>
        <v>1845</v>
      </c>
      <c r="L23" s="18">
        <v>0</v>
      </c>
      <c r="M23" s="18">
        <f t="shared" si="5"/>
        <v>1845</v>
      </c>
      <c r="P23" s="31"/>
    </row>
    <row r="24" spans="2:16" x14ac:dyDescent="0.2">
      <c r="B24" s="18" t="s">
        <v>244</v>
      </c>
      <c r="C24" s="18">
        <v>1048</v>
      </c>
      <c r="D24" s="18">
        <v>688</v>
      </c>
      <c r="E24" s="18">
        <f t="shared" si="1"/>
        <v>1736</v>
      </c>
      <c r="F24" s="19">
        <f t="shared" si="2"/>
        <v>2.8432914046121593E-2</v>
      </c>
      <c r="G24" s="18">
        <v>3446</v>
      </c>
      <c r="H24" s="18">
        <v>207</v>
      </c>
      <c r="I24" s="18">
        <f t="shared" si="3"/>
        <v>3653</v>
      </c>
      <c r="J24" s="19">
        <f t="shared" si="4"/>
        <v>2.8396635624446137E-2</v>
      </c>
      <c r="K24" s="18">
        <f t="shared" si="0"/>
        <v>5389</v>
      </c>
      <c r="L24" s="18">
        <v>0</v>
      </c>
      <c r="M24" s="18">
        <f t="shared" si="5"/>
        <v>5389</v>
      </c>
      <c r="P24" s="31"/>
    </row>
    <row r="25" spans="2:16" x14ac:dyDescent="0.2">
      <c r="B25" s="18" t="s">
        <v>245</v>
      </c>
      <c r="C25" s="18">
        <v>246</v>
      </c>
      <c r="D25" s="18">
        <v>135</v>
      </c>
      <c r="E25" s="18">
        <f t="shared" si="1"/>
        <v>381</v>
      </c>
      <c r="F25" s="19">
        <f t="shared" si="2"/>
        <v>6.2401729559748431E-3</v>
      </c>
      <c r="G25" s="18">
        <v>450</v>
      </c>
      <c r="H25" s="18">
        <v>34</v>
      </c>
      <c r="I25" s="18">
        <f t="shared" si="3"/>
        <v>484</v>
      </c>
      <c r="J25" s="19">
        <f t="shared" si="4"/>
        <v>3.7623793162419737E-3</v>
      </c>
      <c r="K25" s="18">
        <f t="shared" si="0"/>
        <v>865</v>
      </c>
      <c r="L25" s="18">
        <v>0</v>
      </c>
      <c r="M25" s="18">
        <f t="shared" si="5"/>
        <v>865</v>
      </c>
      <c r="P25" s="31"/>
    </row>
    <row r="26" spans="2:16" x14ac:dyDescent="0.2">
      <c r="B26" s="18" t="s">
        <v>246</v>
      </c>
      <c r="C26" s="18">
        <v>3568</v>
      </c>
      <c r="D26" s="18">
        <v>1608</v>
      </c>
      <c r="E26" s="18">
        <f t="shared" si="1"/>
        <v>5176</v>
      </c>
      <c r="F26" s="19">
        <f t="shared" si="2"/>
        <v>8.4774633123689727E-2</v>
      </c>
      <c r="G26" s="18">
        <v>11231</v>
      </c>
      <c r="H26" s="18">
        <v>750</v>
      </c>
      <c r="I26" s="18">
        <f t="shared" si="3"/>
        <v>11981</v>
      </c>
      <c r="J26" s="19">
        <f t="shared" si="4"/>
        <v>9.3134435098956789E-2</v>
      </c>
      <c r="K26" s="18">
        <f t="shared" si="0"/>
        <v>17157</v>
      </c>
      <c r="L26" s="18">
        <v>4</v>
      </c>
      <c r="M26" s="18">
        <f t="shared" si="5"/>
        <v>17161</v>
      </c>
      <c r="P26" s="31"/>
    </row>
    <row r="27" spans="2:16" x14ac:dyDescent="0.2">
      <c r="B27" s="18" t="s">
        <v>247</v>
      </c>
      <c r="C27" s="18">
        <v>968</v>
      </c>
      <c r="D27" s="18">
        <v>715</v>
      </c>
      <c r="E27" s="18">
        <f t="shared" si="1"/>
        <v>1683</v>
      </c>
      <c r="F27" s="19">
        <f t="shared" si="2"/>
        <v>2.7564858490566037E-2</v>
      </c>
      <c r="G27" s="18">
        <v>2387</v>
      </c>
      <c r="H27" s="18">
        <v>175</v>
      </c>
      <c r="I27" s="18">
        <f t="shared" si="3"/>
        <v>2562</v>
      </c>
      <c r="J27" s="19">
        <f t="shared" si="4"/>
        <v>1.9915735140933755E-2</v>
      </c>
      <c r="K27" s="18">
        <f t="shared" si="0"/>
        <v>4245</v>
      </c>
      <c r="L27" s="18">
        <v>0</v>
      </c>
      <c r="M27" s="18">
        <f t="shared" si="5"/>
        <v>4245</v>
      </c>
      <c r="P27" s="31"/>
    </row>
    <row r="28" spans="2:16" x14ac:dyDescent="0.2">
      <c r="B28" s="18" t="s">
        <v>248</v>
      </c>
      <c r="C28" s="18">
        <v>699</v>
      </c>
      <c r="D28" s="18">
        <v>429</v>
      </c>
      <c r="E28" s="18">
        <f t="shared" si="1"/>
        <v>1128</v>
      </c>
      <c r="F28" s="19">
        <f t="shared" si="2"/>
        <v>1.8474842767295597E-2</v>
      </c>
      <c r="G28" s="18">
        <v>2093</v>
      </c>
      <c r="H28" s="18">
        <v>120</v>
      </c>
      <c r="I28" s="18">
        <f t="shared" si="3"/>
        <v>2213</v>
      </c>
      <c r="J28" s="19">
        <f t="shared" si="4"/>
        <v>1.7202779807527869E-2</v>
      </c>
      <c r="K28" s="18">
        <f t="shared" si="0"/>
        <v>3341</v>
      </c>
      <c r="L28" s="18">
        <v>2</v>
      </c>
      <c r="M28" s="18">
        <f t="shared" si="5"/>
        <v>3343</v>
      </c>
      <c r="P28" s="31"/>
    </row>
    <row r="29" spans="2:16" x14ac:dyDescent="0.2">
      <c r="B29" s="18" t="s">
        <v>249</v>
      </c>
      <c r="C29" s="18">
        <v>7411</v>
      </c>
      <c r="D29" s="18">
        <v>4288</v>
      </c>
      <c r="E29" s="18">
        <f t="shared" si="1"/>
        <v>11699</v>
      </c>
      <c r="F29" s="19">
        <f t="shared" si="2"/>
        <v>0.19161098008385744</v>
      </c>
      <c r="G29" s="18">
        <v>25082</v>
      </c>
      <c r="H29" s="18">
        <v>1915</v>
      </c>
      <c r="I29" s="18">
        <f t="shared" si="3"/>
        <v>26997</v>
      </c>
      <c r="J29" s="19">
        <f t="shared" si="4"/>
        <v>0.20986147603426564</v>
      </c>
      <c r="K29" s="18">
        <f t="shared" si="0"/>
        <v>38696</v>
      </c>
      <c r="L29" s="18">
        <v>13</v>
      </c>
      <c r="M29" s="18">
        <f t="shared" si="5"/>
        <v>38709</v>
      </c>
      <c r="P29" s="31"/>
    </row>
    <row r="30" spans="2:16" x14ac:dyDescent="0.2">
      <c r="B30" s="18" t="s">
        <v>39</v>
      </c>
      <c r="C30" s="18">
        <v>981</v>
      </c>
      <c r="D30" s="18">
        <v>1033</v>
      </c>
      <c r="E30" s="18">
        <f t="shared" si="1"/>
        <v>2014</v>
      </c>
      <c r="F30" s="19">
        <f t="shared" si="2"/>
        <v>3.2986111111111112E-2</v>
      </c>
      <c r="G30" s="18">
        <v>2814</v>
      </c>
      <c r="H30" s="18">
        <v>313</v>
      </c>
      <c r="I30" s="18">
        <f t="shared" si="3"/>
        <v>3127</v>
      </c>
      <c r="J30" s="19">
        <f t="shared" si="4"/>
        <v>2.4307768846877381E-2</v>
      </c>
      <c r="K30" s="18">
        <f t="shared" si="0"/>
        <v>5141</v>
      </c>
      <c r="L30" s="18">
        <v>0</v>
      </c>
      <c r="M30" s="18">
        <f t="shared" si="5"/>
        <v>5141</v>
      </c>
      <c r="P30" s="31"/>
    </row>
    <row r="31" spans="2:16" x14ac:dyDescent="0.2">
      <c r="B31" s="18" t="s">
        <v>250</v>
      </c>
      <c r="C31" s="18">
        <v>331</v>
      </c>
      <c r="D31" s="18">
        <v>265</v>
      </c>
      <c r="E31" s="18">
        <f t="shared" si="1"/>
        <v>596</v>
      </c>
      <c r="F31" s="19">
        <f t="shared" si="2"/>
        <v>9.7615303983228513E-3</v>
      </c>
      <c r="G31" s="18">
        <v>972</v>
      </c>
      <c r="H31" s="18">
        <v>67</v>
      </c>
      <c r="I31" s="18">
        <f t="shared" si="3"/>
        <v>1039</v>
      </c>
      <c r="J31" s="19">
        <f t="shared" si="4"/>
        <v>8.0766779123458907E-3</v>
      </c>
      <c r="K31" s="18">
        <f t="shared" si="0"/>
        <v>1635</v>
      </c>
      <c r="L31" s="18">
        <v>0</v>
      </c>
      <c r="M31" s="18">
        <f t="shared" si="5"/>
        <v>1635</v>
      </c>
      <c r="P31" s="31"/>
    </row>
    <row r="32" spans="2:16" x14ac:dyDescent="0.2">
      <c r="B32" s="18" t="s">
        <v>251</v>
      </c>
      <c r="C32" s="18">
        <v>583</v>
      </c>
      <c r="D32" s="18">
        <v>381</v>
      </c>
      <c r="E32" s="18">
        <f t="shared" si="1"/>
        <v>964</v>
      </c>
      <c r="F32" s="19">
        <f t="shared" si="2"/>
        <v>1.5788784067085955E-2</v>
      </c>
      <c r="G32" s="18">
        <v>1628</v>
      </c>
      <c r="H32" s="18">
        <v>107</v>
      </c>
      <c r="I32" s="18">
        <f t="shared" si="3"/>
        <v>1735</v>
      </c>
      <c r="J32" s="19">
        <f t="shared" si="4"/>
        <v>1.348704155718972E-2</v>
      </c>
      <c r="K32" s="18">
        <f t="shared" si="0"/>
        <v>2699</v>
      </c>
      <c r="L32" s="18">
        <v>1</v>
      </c>
      <c r="M32" s="18">
        <f t="shared" si="5"/>
        <v>2700</v>
      </c>
      <c r="P32" s="31"/>
    </row>
    <row r="33" spans="2:16" x14ac:dyDescent="0.2">
      <c r="B33" s="18" t="s">
        <v>252</v>
      </c>
      <c r="C33" s="18">
        <v>3913</v>
      </c>
      <c r="D33" s="18">
        <v>1771</v>
      </c>
      <c r="E33" s="18">
        <f t="shared" si="1"/>
        <v>5684</v>
      </c>
      <c r="F33" s="19">
        <f t="shared" si="2"/>
        <v>9.309486373165618E-2</v>
      </c>
      <c r="G33" s="18">
        <v>17052</v>
      </c>
      <c r="H33" s="18">
        <v>1182</v>
      </c>
      <c r="I33" s="18">
        <f t="shared" si="3"/>
        <v>18234</v>
      </c>
      <c r="J33" s="19">
        <f t="shared" si="4"/>
        <v>0.1417421992817276</v>
      </c>
      <c r="K33" s="18">
        <f t="shared" si="0"/>
        <v>23918</v>
      </c>
      <c r="L33" s="18">
        <v>15</v>
      </c>
      <c r="M33" s="18">
        <f t="shared" si="5"/>
        <v>23933</v>
      </c>
      <c r="P33" s="31"/>
    </row>
    <row r="34" spans="2:16" x14ac:dyDescent="0.2">
      <c r="B34" s="18" t="s">
        <v>253</v>
      </c>
      <c r="C34" s="18">
        <v>649</v>
      </c>
      <c r="D34" s="18">
        <v>398</v>
      </c>
      <c r="E34" s="18">
        <f t="shared" si="1"/>
        <v>1047</v>
      </c>
      <c r="F34" s="19">
        <f t="shared" si="2"/>
        <v>1.7148191823899372E-2</v>
      </c>
      <c r="G34" s="18">
        <v>2152</v>
      </c>
      <c r="H34" s="18">
        <v>136</v>
      </c>
      <c r="I34" s="18">
        <f t="shared" si="3"/>
        <v>2288</v>
      </c>
      <c r="J34" s="19">
        <f t="shared" si="4"/>
        <v>1.7785793131325695E-2</v>
      </c>
      <c r="K34" s="18">
        <f t="shared" si="0"/>
        <v>3335</v>
      </c>
      <c r="L34" s="18">
        <v>0</v>
      </c>
      <c r="M34" s="18">
        <f t="shared" si="5"/>
        <v>3335</v>
      </c>
      <c r="P34" s="31"/>
    </row>
    <row r="35" spans="2:16" x14ac:dyDescent="0.2">
      <c r="B35" s="18" t="s">
        <v>254</v>
      </c>
      <c r="C35" s="18">
        <v>548</v>
      </c>
      <c r="D35" s="18">
        <v>415</v>
      </c>
      <c r="E35" s="18">
        <f t="shared" si="1"/>
        <v>963</v>
      </c>
      <c r="F35" s="19">
        <f t="shared" si="2"/>
        <v>1.577240566037736E-2</v>
      </c>
      <c r="G35" s="18">
        <v>1403</v>
      </c>
      <c r="H35" s="18">
        <v>92</v>
      </c>
      <c r="I35" s="18">
        <f t="shared" si="3"/>
        <v>1495</v>
      </c>
      <c r="J35" s="19">
        <f t="shared" si="4"/>
        <v>1.1621398921036676E-2</v>
      </c>
      <c r="K35" s="18">
        <f t="shared" si="0"/>
        <v>2458</v>
      </c>
      <c r="L35" s="18">
        <v>0</v>
      </c>
      <c r="M35" s="18">
        <f t="shared" si="5"/>
        <v>2458</v>
      </c>
      <c r="P35" s="31"/>
    </row>
    <row r="36" spans="2:16" x14ac:dyDescent="0.2">
      <c r="B36" s="18" t="s">
        <v>255</v>
      </c>
      <c r="C36" s="18">
        <v>474</v>
      </c>
      <c r="D36" s="18">
        <v>412</v>
      </c>
      <c r="E36" s="18">
        <f t="shared" si="1"/>
        <v>886</v>
      </c>
      <c r="F36" s="19">
        <f t="shared" si="2"/>
        <v>1.4511268343815513E-2</v>
      </c>
      <c r="G36" s="18">
        <v>1039</v>
      </c>
      <c r="H36" s="18">
        <v>104</v>
      </c>
      <c r="I36" s="18">
        <f t="shared" si="3"/>
        <v>1143</v>
      </c>
      <c r="J36" s="19">
        <f t="shared" si="4"/>
        <v>8.885123054678876E-3</v>
      </c>
      <c r="K36" s="18">
        <f t="shared" si="0"/>
        <v>2029</v>
      </c>
      <c r="L36" s="18">
        <v>0</v>
      </c>
      <c r="M36" s="18">
        <f t="shared" si="5"/>
        <v>2029</v>
      </c>
      <c r="P36" s="31"/>
    </row>
    <row r="37" spans="2:16" x14ac:dyDescent="0.2">
      <c r="B37" s="18" t="s">
        <v>256</v>
      </c>
      <c r="C37" s="18">
        <v>1606</v>
      </c>
      <c r="D37" s="18">
        <v>1424</v>
      </c>
      <c r="E37" s="18">
        <f t="shared" si="1"/>
        <v>3030</v>
      </c>
      <c r="F37" s="19">
        <f t="shared" si="2"/>
        <v>4.9626572327044025E-2</v>
      </c>
      <c r="G37" s="18">
        <v>4859</v>
      </c>
      <c r="H37" s="18">
        <v>357</v>
      </c>
      <c r="I37" s="18">
        <f t="shared" si="3"/>
        <v>5216</v>
      </c>
      <c r="J37" s="19">
        <f t="shared" si="4"/>
        <v>4.0546633292392845E-2</v>
      </c>
      <c r="K37" s="18">
        <f t="shared" si="0"/>
        <v>8246</v>
      </c>
      <c r="L37" s="18">
        <v>3</v>
      </c>
      <c r="M37" s="18">
        <f t="shared" si="5"/>
        <v>8249</v>
      </c>
      <c r="P37" s="31"/>
    </row>
    <row r="38" spans="2:16" x14ac:dyDescent="0.2">
      <c r="B38" s="18" t="s">
        <v>257</v>
      </c>
      <c r="C38" s="18">
        <v>1722</v>
      </c>
      <c r="D38" s="18">
        <v>814</v>
      </c>
      <c r="E38" s="18">
        <f t="shared" si="1"/>
        <v>2536</v>
      </c>
      <c r="F38" s="19">
        <f t="shared" si="2"/>
        <v>4.1535639412997906E-2</v>
      </c>
      <c r="G38" s="18">
        <v>5672</v>
      </c>
      <c r="H38" s="18">
        <v>302</v>
      </c>
      <c r="I38" s="18">
        <f t="shared" si="3"/>
        <v>5974</v>
      </c>
      <c r="J38" s="19">
        <f t="shared" si="4"/>
        <v>4.6438954618242878E-2</v>
      </c>
      <c r="K38" s="18">
        <f t="shared" si="0"/>
        <v>8510</v>
      </c>
      <c r="L38" s="18">
        <v>3</v>
      </c>
      <c r="M38" s="18">
        <f t="shared" si="5"/>
        <v>8513</v>
      </c>
      <c r="P38" s="31"/>
    </row>
    <row r="39" spans="2:16" x14ac:dyDescent="0.2">
      <c r="B39" s="18" t="s">
        <v>258</v>
      </c>
      <c r="C39" s="18">
        <v>777</v>
      </c>
      <c r="D39" s="18">
        <v>641</v>
      </c>
      <c r="E39" s="18">
        <f t="shared" si="1"/>
        <v>1418</v>
      </c>
      <c r="F39" s="19">
        <f t="shared" si="2"/>
        <v>2.3224580712788261E-2</v>
      </c>
      <c r="G39" s="18">
        <v>2312</v>
      </c>
      <c r="H39" s="18">
        <v>202</v>
      </c>
      <c r="I39" s="18">
        <f t="shared" si="3"/>
        <v>2514</v>
      </c>
      <c r="J39" s="19">
        <f t="shared" si="4"/>
        <v>1.9542606613703144E-2</v>
      </c>
      <c r="K39" s="18">
        <f t="shared" si="0"/>
        <v>3932</v>
      </c>
      <c r="L39" s="18">
        <v>0</v>
      </c>
      <c r="M39" s="18">
        <f t="shared" si="5"/>
        <v>3932</v>
      </c>
      <c r="P39" s="31"/>
    </row>
    <row r="40" spans="2:16" x14ac:dyDescent="0.2">
      <c r="B40" s="18" t="s">
        <v>259</v>
      </c>
      <c r="C40" s="18">
        <v>1853</v>
      </c>
      <c r="D40" s="18">
        <v>1137</v>
      </c>
      <c r="E40" s="18">
        <f t="shared" si="1"/>
        <v>2990</v>
      </c>
      <c r="F40" s="19">
        <f t="shared" si="2"/>
        <v>4.8971436058700211E-2</v>
      </c>
      <c r="G40" s="18">
        <v>5488</v>
      </c>
      <c r="H40" s="18">
        <v>435</v>
      </c>
      <c r="I40" s="18">
        <f t="shared" si="3"/>
        <v>5923</v>
      </c>
      <c r="J40" s="19">
        <f t="shared" si="4"/>
        <v>4.6042505558060352E-2</v>
      </c>
      <c r="K40" s="18">
        <f t="shared" si="0"/>
        <v>8913</v>
      </c>
      <c r="L40" s="18">
        <v>6</v>
      </c>
      <c r="M40" s="18">
        <f t="shared" si="5"/>
        <v>8919</v>
      </c>
      <c r="P40" s="31"/>
    </row>
    <row r="41" spans="2:16" x14ac:dyDescent="0.2">
      <c r="B41" s="20" t="s">
        <v>47</v>
      </c>
      <c r="C41" s="18">
        <f t="shared" ref="C41:H41" si="6">SUM(C11:C40)</f>
        <v>38026</v>
      </c>
      <c r="D41" s="18">
        <f t="shared" si="6"/>
        <v>23030</v>
      </c>
      <c r="E41" s="20">
        <f t="shared" ref="E41" si="7">C41+D41</f>
        <v>61056</v>
      </c>
      <c r="F41" s="19">
        <f t="shared" ref="F41" si="8">E41/$E$41</f>
        <v>1</v>
      </c>
      <c r="G41" s="18">
        <f t="shared" si="6"/>
        <v>120027</v>
      </c>
      <c r="H41" s="18">
        <f t="shared" si="6"/>
        <v>8615</v>
      </c>
      <c r="I41" s="20">
        <f t="shared" ref="I41" si="9">G41+H41</f>
        <v>128642</v>
      </c>
      <c r="J41" s="19">
        <f t="shared" ref="J41" si="10">I41/$I$41</f>
        <v>1</v>
      </c>
      <c r="K41" s="20">
        <f t="shared" ref="K41" si="11">E41+I41</f>
        <v>189698</v>
      </c>
      <c r="L41" s="18">
        <f t="shared" ref="L41" si="12">SUM(L11:L40)</f>
        <v>56</v>
      </c>
      <c r="M41" s="20">
        <f t="shared" si="5"/>
        <v>189754</v>
      </c>
      <c r="P41" s="31"/>
    </row>
    <row r="42" spans="2:16" ht="25.5" customHeight="1" x14ac:dyDescent="0.2">
      <c r="B42" s="32" t="s">
        <v>62</v>
      </c>
      <c r="C42" s="33">
        <f>+C41/M41</f>
        <v>0.20039630258123675</v>
      </c>
      <c r="D42" s="33">
        <f>+D41/M41</f>
        <v>0.12136766550375749</v>
      </c>
      <c r="E42" s="34">
        <f>+E41/M41</f>
        <v>0.32176396808499425</v>
      </c>
      <c r="F42" s="34"/>
      <c r="G42" s="33">
        <f>+G41/M41</f>
        <v>0.63254002550670874</v>
      </c>
      <c r="H42" s="33">
        <f>+H41/M41</f>
        <v>4.5400887464822876E-2</v>
      </c>
      <c r="I42" s="34">
        <f>+I41/M41</f>
        <v>0.67794091297153158</v>
      </c>
      <c r="J42" s="34"/>
      <c r="K42" s="34">
        <f>+K41/M41</f>
        <v>0.99970488105652577</v>
      </c>
      <c r="L42" s="34">
        <f>+L41/M41</f>
        <v>2.9511894347418238E-4</v>
      </c>
      <c r="M42" s="34">
        <f>K42+L42</f>
        <v>1</v>
      </c>
    </row>
    <row r="43" spans="2:16" x14ac:dyDescent="0.2">
      <c r="B43" s="25"/>
      <c r="C43" s="38"/>
      <c r="D43" s="38"/>
      <c r="E43" s="38"/>
      <c r="F43" s="38"/>
      <c r="G43" s="38"/>
      <c r="H43" s="38"/>
      <c r="I43" s="38"/>
      <c r="J43" s="38"/>
      <c r="K43" s="38"/>
    </row>
    <row r="44" spans="2:16" ht="12.75" x14ac:dyDescent="0.2">
      <c r="B44" s="368" t="s">
        <v>86</v>
      </c>
      <c r="C44" s="368"/>
      <c r="D44" s="368"/>
      <c r="E44" s="368"/>
      <c r="F44" s="368"/>
      <c r="G44" s="368"/>
      <c r="H44" s="368"/>
      <c r="I44" s="368"/>
      <c r="J44" s="368"/>
      <c r="K44" s="368"/>
    </row>
    <row r="45" spans="2:16" ht="12.75" x14ac:dyDescent="0.2">
      <c r="B45" s="397" t="str">
        <f>'Solicitudes Regiones'!$B$6:$R$6</f>
        <v>Julio de 2008 a febrero de 2022</v>
      </c>
      <c r="C45" s="397"/>
      <c r="D45" s="397"/>
      <c r="E45" s="397"/>
      <c r="F45" s="397"/>
      <c r="G45" s="397"/>
      <c r="H45" s="397"/>
      <c r="I45" s="397"/>
      <c r="J45" s="397"/>
      <c r="K45" s="397"/>
    </row>
    <row r="47" spans="2:16" ht="15" customHeight="1" x14ac:dyDescent="0.2">
      <c r="B47" s="395" t="s">
        <v>63</v>
      </c>
      <c r="C47" s="395"/>
      <c r="D47" s="395"/>
      <c r="E47" s="395"/>
      <c r="F47" s="395"/>
      <c r="G47" s="395"/>
      <c r="H47" s="395"/>
      <c r="I47" s="395"/>
      <c r="J47" s="395"/>
      <c r="K47" s="395"/>
      <c r="L47" s="395"/>
      <c r="M47" s="395"/>
    </row>
    <row r="48" spans="2:16" ht="21" customHeight="1" x14ac:dyDescent="0.2">
      <c r="B48" s="395" t="s">
        <v>54</v>
      </c>
      <c r="C48" s="393" t="s">
        <v>2</v>
      </c>
      <c r="D48" s="396"/>
      <c r="E48" s="396"/>
      <c r="F48" s="396"/>
      <c r="G48" s="396"/>
      <c r="H48" s="396"/>
      <c r="I48" s="396"/>
      <c r="J48" s="396"/>
      <c r="K48" s="394"/>
      <c r="L48" s="393"/>
      <c r="M48" s="394"/>
    </row>
    <row r="49" spans="2:13" ht="24" x14ac:dyDescent="0.2">
      <c r="B49" s="395"/>
      <c r="C49" s="23" t="s">
        <v>55</v>
      </c>
      <c r="D49" s="23" t="s">
        <v>56</v>
      </c>
      <c r="E49" s="23" t="s">
        <v>57</v>
      </c>
      <c r="F49" s="23" t="s">
        <v>58</v>
      </c>
      <c r="G49" s="23" t="s">
        <v>6</v>
      </c>
      <c r="H49" s="23" t="s">
        <v>59</v>
      </c>
      <c r="I49" s="23" t="s">
        <v>60</v>
      </c>
      <c r="J49" s="23" t="s">
        <v>61</v>
      </c>
      <c r="K49" s="70" t="s">
        <v>29</v>
      </c>
      <c r="L49" s="260" t="s">
        <v>591</v>
      </c>
      <c r="M49" s="260" t="s">
        <v>594</v>
      </c>
    </row>
    <row r="50" spans="2:13" x14ac:dyDescent="0.2">
      <c r="B50" s="18" t="s">
        <v>231</v>
      </c>
      <c r="C50" s="18">
        <v>641</v>
      </c>
      <c r="D50" s="18">
        <v>230</v>
      </c>
      <c r="E50" s="18">
        <f t="shared" ref="E50:E79" si="13">C50+D50</f>
        <v>871</v>
      </c>
      <c r="F50" s="19">
        <f>E50/$E$80</f>
        <v>1.8528366908464336E-2</v>
      </c>
      <c r="G50" s="18">
        <v>1252</v>
      </c>
      <c r="H50" s="18">
        <v>85</v>
      </c>
      <c r="I50" s="18">
        <f>G50+H50</f>
        <v>1337</v>
      </c>
      <c r="J50" s="19">
        <f>I50/$I$80</f>
        <v>1.1918664253813171E-2</v>
      </c>
      <c r="K50" s="18">
        <f t="shared" ref="K50:K79" si="14">E50+I50</f>
        <v>2208</v>
      </c>
      <c r="L50" s="18">
        <v>0</v>
      </c>
      <c r="M50" s="18">
        <f>K50+L50</f>
        <v>2208</v>
      </c>
    </row>
    <row r="51" spans="2:13" x14ac:dyDescent="0.2">
      <c r="B51" s="18" t="s">
        <v>232</v>
      </c>
      <c r="C51" s="18">
        <v>361</v>
      </c>
      <c r="D51" s="18">
        <v>103</v>
      </c>
      <c r="E51" s="18">
        <f t="shared" si="13"/>
        <v>464</v>
      </c>
      <c r="F51" s="19">
        <f t="shared" ref="F51:F79" si="15">E51/$E$80</f>
        <v>9.8704503392967307E-3</v>
      </c>
      <c r="G51" s="18">
        <v>882</v>
      </c>
      <c r="H51" s="18">
        <v>55</v>
      </c>
      <c r="I51" s="18">
        <f t="shared" ref="I51:I79" si="16">G51+H51</f>
        <v>937</v>
      </c>
      <c r="J51" s="19">
        <f t="shared" ref="J51:J79" si="17">I51/$I$80</f>
        <v>8.3528709093664468E-3</v>
      </c>
      <c r="K51" s="18">
        <f t="shared" si="14"/>
        <v>1401</v>
      </c>
      <c r="L51" s="18">
        <v>0</v>
      </c>
      <c r="M51" s="18">
        <f t="shared" ref="M51:M80" si="18">K51+L51</f>
        <v>1401</v>
      </c>
    </row>
    <row r="52" spans="2:13" x14ac:dyDescent="0.2">
      <c r="B52" s="18" t="s">
        <v>233</v>
      </c>
      <c r="C52" s="18">
        <v>338</v>
      </c>
      <c r="D52" s="18">
        <v>118</v>
      </c>
      <c r="E52" s="18">
        <f t="shared" si="13"/>
        <v>456</v>
      </c>
      <c r="F52" s="19">
        <f t="shared" si="15"/>
        <v>9.7002701610329929E-3</v>
      </c>
      <c r="G52" s="18">
        <v>854</v>
      </c>
      <c r="H52" s="18">
        <v>53</v>
      </c>
      <c r="I52" s="18">
        <f t="shared" si="16"/>
        <v>907</v>
      </c>
      <c r="J52" s="19">
        <f t="shared" si="17"/>
        <v>8.0854364085329433E-3</v>
      </c>
      <c r="K52" s="18">
        <f t="shared" si="14"/>
        <v>1363</v>
      </c>
      <c r="L52" s="18">
        <v>0</v>
      </c>
      <c r="M52" s="18">
        <f t="shared" si="18"/>
        <v>1363</v>
      </c>
    </row>
    <row r="53" spans="2:13" x14ac:dyDescent="0.2">
      <c r="B53" s="18" t="s">
        <v>234</v>
      </c>
      <c r="C53" s="18">
        <v>386</v>
      </c>
      <c r="D53" s="18">
        <v>132</v>
      </c>
      <c r="E53" s="18">
        <f t="shared" si="13"/>
        <v>518</v>
      </c>
      <c r="F53" s="19">
        <f t="shared" si="15"/>
        <v>1.1019166542576952E-2</v>
      </c>
      <c r="G53" s="18">
        <v>590</v>
      </c>
      <c r="H53" s="18">
        <v>39</v>
      </c>
      <c r="I53" s="18">
        <f t="shared" si="16"/>
        <v>629</v>
      </c>
      <c r="J53" s="19">
        <f t="shared" si="17"/>
        <v>5.6072100341424715E-3</v>
      </c>
      <c r="K53" s="18">
        <f t="shared" si="14"/>
        <v>1147</v>
      </c>
      <c r="L53" s="18">
        <v>0</v>
      </c>
      <c r="M53" s="18">
        <f t="shared" si="18"/>
        <v>1147</v>
      </c>
    </row>
    <row r="54" spans="2:13" x14ac:dyDescent="0.2">
      <c r="B54" s="18" t="s">
        <v>235</v>
      </c>
      <c r="C54" s="18">
        <v>298</v>
      </c>
      <c r="D54" s="18">
        <v>107</v>
      </c>
      <c r="E54" s="18">
        <f t="shared" si="13"/>
        <v>405</v>
      </c>
      <c r="F54" s="19">
        <f t="shared" si="15"/>
        <v>8.6153715246016713E-3</v>
      </c>
      <c r="G54" s="18">
        <v>685</v>
      </c>
      <c r="H54" s="18">
        <v>53</v>
      </c>
      <c r="I54" s="18">
        <f t="shared" si="16"/>
        <v>738</v>
      </c>
      <c r="J54" s="19">
        <f t="shared" si="17"/>
        <v>6.5788887205042029E-3</v>
      </c>
      <c r="K54" s="18">
        <f t="shared" si="14"/>
        <v>1143</v>
      </c>
      <c r="L54" s="18">
        <v>0</v>
      </c>
      <c r="M54" s="18">
        <f t="shared" si="18"/>
        <v>1143</v>
      </c>
    </row>
    <row r="55" spans="2:13" x14ac:dyDescent="0.2">
      <c r="B55" s="18" t="s">
        <v>236</v>
      </c>
      <c r="C55" s="18">
        <v>362</v>
      </c>
      <c r="D55" s="18">
        <v>128</v>
      </c>
      <c r="E55" s="18">
        <f t="shared" si="13"/>
        <v>490</v>
      </c>
      <c r="F55" s="19">
        <f t="shared" si="15"/>
        <v>1.0423535918653875E-2</v>
      </c>
      <c r="G55" s="18">
        <v>1461</v>
      </c>
      <c r="H55" s="18">
        <v>88</v>
      </c>
      <c r="I55" s="18">
        <f t="shared" si="16"/>
        <v>1549</v>
      </c>
      <c r="J55" s="19">
        <f t="shared" si="17"/>
        <v>1.3808534726369934E-2</v>
      </c>
      <c r="K55" s="18">
        <f t="shared" si="14"/>
        <v>2039</v>
      </c>
      <c r="L55" s="18">
        <v>0</v>
      </c>
      <c r="M55" s="18">
        <f t="shared" si="18"/>
        <v>2039</v>
      </c>
    </row>
    <row r="56" spans="2:13" x14ac:dyDescent="0.2">
      <c r="B56" s="18" t="s">
        <v>237</v>
      </c>
      <c r="C56" s="18">
        <v>1331</v>
      </c>
      <c r="D56" s="18">
        <v>474</v>
      </c>
      <c r="E56" s="18">
        <f t="shared" si="13"/>
        <v>1805</v>
      </c>
      <c r="F56" s="19">
        <f t="shared" si="15"/>
        <v>3.8396902720755598E-2</v>
      </c>
      <c r="G56" s="18">
        <v>3012</v>
      </c>
      <c r="H56" s="18">
        <v>227</v>
      </c>
      <c r="I56" s="18">
        <f t="shared" si="16"/>
        <v>3239</v>
      </c>
      <c r="J56" s="19">
        <f t="shared" si="17"/>
        <v>2.8874011606657337E-2</v>
      </c>
      <c r="K56" s="18">
        <f t="shared" si="14"/>
        <v>5044</v>
      </c>
      <c r="L56" s="18">
        <v>0</v>
      </c>
      <c r="M56" s="18">
        <f t="shared" si="18"/>
        <v>5044</v>
      </c>
    </row>
    <row r="57" spans="2:13" x14ac:dyDescent="0.2">
      <c r="B57" s="18" t="s">
        <v>238</v>
      </c>
      <c r="C57" s="18">
        <v>699</v>
      </c>
      <c r="D57" s="18">
        <v>248</v>
      </c>
      <c r="E57" s="18">
        <f t="shared" si="13"/>
        <v>947</v>
      </c>
      <c r="F57" s="19">
        <f t="shared" si="15"/>
        <v>2.0145078601969835E-2</v>
      </c>
      <c r="G57" s="18">
        <v>1722</v>
      </c>
      <c r="H57" s="18">
        <v>128</v>
      </c>
      <c r="I57" s="18">
        <f t="shared" si="16"/>
        <v>1850</v>
      </c>
      <c r="J57" s="19">
        <f t="shared" si="17"/>
        <v>1.6491794218066094E-2</v>
      </c>
      <c r="K57" s="18">
        <f t="shared" si="14"/>
        <v>2797</v>
      </c>
      <c r="L57" s="18">
        <v>0</v>
      </c>
      <c r="M57" s="18">
        <f t="shared" si="18"/>
        <v>2797</v>
      </c>
    </row>
    <row r="58" spans="2:13" x14ac:dyDescent="0.2">
      <c r="B58" s="18" t="s">
        <v>239</v>
      </c>
      <c r="C58" s="18">
        <v>190</v>
      </c>
      <c r="D58" s="18">
        <v>87</v>
      </c>
      <c r="E58" s="18">
        <f t="shared" si="13"/>
        <v>277</v>
      </c>
      <c r="F58" s="19">
        <f t="shared" si="15"/>
        <v>5.8924886723818841E-3</v>
      </c>
      <c r="G58" s="18">
        <v>319</v>
      </c>
      <c r="H58" s="18">
        <v>30</v>
      </c>
      <c r="I58" s="18">
        <f t="shared" si="16"/>
        <v>349</v>
      </c>
      <c r="J58" s="19">
        <f t="shared" si="17"/>
        <v>3.1111546930297656E-3</v>
      </c>
      <c r="K58" s="18">
        <f t="shared" si="14"/>
        <v>626</v>
      </c>
      <c r="L58" s="18">
        <v>0</v>
      </c>
      <c r="M58" s="18">
        <f t="shared" si="18"/>
        <v>626</v>
      </c>
    </row>
    <row r="59" spans="2:13" x14ac:dyDescent="0.2">
      <c r="B59" s="18" t="s">
        <v>240</v>
      </c>
      <c r="C59" s="18">
        <v>1595</v>
      </c>
      <c r="D59" s="18">
        <v>552</v>
      </c>
      <c r="E59" s="18">
        <f t="shared" si="13"/>
        <v>2147</v>
      </c>
      <c r="F59" s="19">
        <f t="shared" si="15"/>
        <v>4.5672105341530343E-2</v>
      </c>
      <c r="G59" s="18">
        <v>4002</v>
      </c>
      <c r="H59" s="18">
        <v>288</v>
      </c>
      <c r="I59" s="18">
        <f t="shared" si="16"/>
        <v>4290</v>
      </c>
      <c r="J59" s="19">
        <f t="shared" si="17"/>
        <v>3.82431336191911E-2</v>
      </c>
      <c r="K59" s="18">
        <f t="shared" si="14"/>
        <v>6437</v>
      </c>
      <c r="L59" s="18">
        <v>0</v>
      </c>
      <c r="M59" s="18">
        <f t="shared" si="18"/>
        <v>6437</v>
      </c>
    </row>
    <row r="60" spans="2:13" x14ac:dyDescent="0.2">
      <c r="B60" s="18" t="s">
        <v>241</v>
      </c>
      <c r="C60" s="18">
        <v>1982</v>
      </c>
      <c r="D60" s="18">
        <v>655</v>
      </c>
      <c r="E60" s="18">
        <f t="shared" si="13"/>
        <v>2637</v>
      </c>
      <c r="F60" s="19">
        <f t="shared" si="15"/>
        <v>5.6095641260184223E-2</v>
      </c>
      <c r="G60" s="18">
        <v>5609</v>
      </c>
      <c r="H60" s="18">
        <v>344</v>
      </c>
      <c r="I60" s="18">
        <f t="shared" si="16"/>
        <v>5953</v>
      </c>
      <c r="J60" s="19">
        <f t="shared" si="17"/>
        <v>5.3067919448728351E-2</v>
      </c>
      <c r="K60" s="18">
        <f t="shared" si="14"/>
        <v>8590</v>
      </c>
      <c r="L60" s="18">
        <v>0</v>
      </c>
      <c r="M60" s="18">
        <f t="shared" si="18"/>
        <v>8590</v>
      </c>
    </row>
    <row r="61" spans="2:13" x14ac:dyDescent="0.2">
      <c r="B61" s="18" t="s">
        <v>242</v>
      </c>
      <c r="C61" s="18">
        <v>1161</v>
      </c>
      <c r="D61" s="18">
        <v>420</v>
      </c>
      <c r="E61" s="18">
        <f t="shared" si="13"/>
        <v>1581</v>
      </c>
      <c r="F61" s="19">
        <f t="shared" si="15"/>
        <v>3.3631857729370974E-2</v>
      </c>
      <c r="G61" s="18">
        <v>4934</v>
      </c>
      <c r="H61" s="18">
        <v>278</v>
      </c>
      <c r="I61" s="18">
        <f t="shared" si="16"/>
        <v>5212</v>
      </c>
      <c r="J61" s="19">
        <f t="shared" si="17"/>
        <v>4.6462287278140793E-2</v>
      </c>
      <c r="K61" s="18">
        <f t="shared" si="14"/>
        <v>6793</v>
      </c>
      <c r="L61" s="18">
        <v>0</v>
      </c>
      <c r="M61" s="18">
        <f t="shared" si="18"/>
        <v>6793</v>
      </c>
    </row>
    <row r="62" spans="2:13" x14ac:dyDescent="0.2">
      <c r="B62" s="18" t="s">
        <v>243</v>
      </c>
      <c r="C62" s="18">
        <v>338</v>
      </c>
      <c r="D62" s="18">
        <v>101</v>
      </c>
      <c r="E62" s="18">
        <f t="shared" si="13"/>
        <v>439</v>
      </c>
      <c r="F62" s="19">
        <f t="shared" si="15"/>
        <v>9.3386372822225529E-3</v>
      </c>
      <c r="G62" s="18">
        <v>1113</v>
      </c>
      <c r="H62" s="18">
        <v>68</v>
      </c>
      <c r="I62" s="18">
        <f t="shared" si="16"/>
        <v>1181</v>
      </c>
      <c r="J62" s="19">
        <f t="shared" si="17"/>
        <v>1.0528004849478948E-2</v>
      </c>
      <c r="K62" s="18">
        <f t="shared" si="14"/>
        <v>1620</v>
      </c>
      <c r="L62" s="18">
        <v>0</v>
      </c>
      <c r="M62" s="18">
        <f t="shared" si="18"/>
        <v>1620</v>
      </c>
    </row>
    <row r="63" spans="2:13" x14ac:dyDescent="0.2">
      <c r="B63" s="18" t="s">
        <v>244</v>
      </c>
      <c r="C63" s="18">
        <v>974</v>
      </c>
      <c r="D63" s="18">
        <v>366</v>
      </c>
      <c r="E63" s="18">
        <f t="shared" si="13"/>
        <v>1340</v>
      </c>
      <c r="F63" s="19">
        <f t="shared" si="15"/>
        <v>2.8505179859175903E-2</v>
      </c>
      <c r="G63" s="18">
        <v>3131</v>
      </c>
      <c r="H63" s="18">
        <v>174</v>
      </c>
      <c r="I63" s="18">
        <f t="shared" si="16"/>
        <v>3305</v>
      </c>
      <c r="J63" s="19">
        <f t="shared" si="17"/>
        <v>2.9462367508491044E-2</v>
      </c>
      <c r="K63" s="18">
        <f t="shared" si="14"/>
        <v>4645</v>
      </c>
      <c r="L63" s="18">
        <v>0</v>
      </c>
      <c r="M63" s="18">
        <f t="shared" si="18"/>
        <v>4645</v>
      </c>
    </row>
    <row r="64" spans="2:13" x14ac:dyDescent="0.2">
      <c r="B64" s="18" t="s">
        <v>245</v>
      </c>
      <c r="C64" s="18">
        <v>229</v>
      </c>
      <c r="D64" s="18">
        <v>64</v>
      </c>
      <c r="E64" s="18">
        <f t="shared" si="13"/>
        <v>293</v>
      </c>
      <c r="F64" s="19">
        <f t="shared" si="15"/>
        <v>6.2328490289093579E-3</v>
      </c>
      <c r="G64" s="18">
        <v>422</v>
      </c>
      <c r="H64" s="18">
        <v>27</v>
      </c>
      <c r="I64" s="18">
        <f t="shared" si="16"/>
        <v>449</v>
      </c>
      <c r="J64" s="19">
        <f t="shared" si="17"/>
        <v>4.0026030291414457E-3</v>
      </c>
      <c r="K64" s="18">
        <f t="shared" si="14"/>
        <v>742</v>
      </c>
      <c r="L64" s="18">
        <v>0</v>
      </c>
      <c r="M64" s="18">
        <f t="shared" si="18"/>
        <v>742</v>
      </c>
    </row>
    <row r="65" spans="2:13" x14ac:dyDescent="0.2">
      <c r="B65" s="18" t="s">
        <v>246</v>
      </c>
      <c r="C65" s="18">
        <v>3152</v>
      </c>
      <c r="D65" s="18">
        <v>991</v>
      </c>
      <c r="E65" s="18">
        <f t="shared" si="13"/>
        <v>4143</v>
      </c>
      <c r="F65" s="19">
        <f t="shared" si="15"/>
        <v>8.8132059818332664E-2</v>
      </c>
      <c r="G65" s="18">
        <v>9664</v>
      </c>
      <c r="H65" s="18">
        <v>611</v>
      </c>
      <c r="I65" s="18">
        <f t="shared" si="16"/>
        <v>10275</v>
      </c>
      <c r="J65" s="19">
        <f t="shared" si="17"/>
        <v>9.1596316535475189E-2</v>
      </c>
      <c r="K65" s="18">
        <f t="shared" si="14"/>
        <v>14418</v>
      </c>
      <c r="L65" s="18">
        <v>0</v>
      </c>
      <c r="M65" s="18">
        <f t="shared" si="18"/>
        <v>14418</v>
      </c>
    </row>
    <row r="66" spans="2:13" x14ac:dyDescent="0.2">
      <c r="B66" s="18" t="s">
        <v>247</v>
      </c>
      <c r="C66" s="18">
        <v>851</v>
      </c>
      <c r="D66" s="18">
        <v>317</v>
      </c>
      <c r="E66" s="18">
        <f t="shared" si="13"/>
        <v>1168</v>
      </c>
      <c r="F66" s="19">
        <f t="shared" si="15"/>
        <v>2.4846306026505564E-2</v>
      </c>
      <c r="G66" s="18">
        <v>2143</v>
      </c>
      <c r="H66" s="18">
        <v>138</v>
      </c>
      <c r="I66" s="18">
        <f t="shared" si="16"/>
        <v>2281</v>
      </c>
      <c r="J66" s="19">
        <f t="shared" si="17"/>
        <v>2.0333936546707437E-2</v>
      </c>
      <c r="K66" s="18">
        <f t="shared" si="14"/>
        <v>3449</v>
      </c>
      <c r="L66" s="18">
        <v>0</v>
      </c>
      <c r="M66" s="18">
        <f t="shared" si="18"/>
        <v>3449</v>
      </c>
    </row>
    <row r="67" spans="2:13" x14ac:dyDescent="0.2">
      <c r="B67" s="18" t="s">
        <v>248</v>
      </c>
      <c r="C67" s="18">
        <v>590</v>
      </c>
      <c r="D67" s="18">
        <v>212</v>
      </c>
      <c r="E67" s="18">
        <f t="shared" si="13"/>
        <v>802</v>
      </c>
      <c r="F67" s="19">
        <f t="shared" si="15"/>
        <v>1.7060562870939606E-2</v>
      </c>
      <c r="G67" s="18">
        <v>1871</v>
      </c>
      <c r="H67" s="18">
        <v>99</v>
      </c>
      <c r="I67" s="18">
        <f t="shared" si="16"/>
        <v>1970</v>
      </c>
      <c r="J67" s="19">
        <f t="shared" si="17"/>
        <v>1.7561532221400108E-2</v>
      </c>
      <c r="K67" s="18">
        <f t="shared" si="14"/>
        <v>2772</v>
      </c>
      <c r="L67" s="18">
        <v>0</v>
      </c>
      <c r="M67" s="18">
        <f t="shared" si="18"/>
        <v>2772</v>
      </c>
    </row>
    <row r="68" spans="2:13" x14ac:dyDescent="0.2">
      <c r="B68" s="18" t="s">
        <v>249</v>
      </c>
      <c r="C68" s="18">
        <v>6645</v>
      </c>
      <c r="D68" s="18">
        <v>2597</v>
      </c>
      <c r="E68" s="18">
        <f t="shared" si="13"/>
        <v>9242</v>
      </c>
      <c r="F68" s="19">
        <f t="shared" si="15"/>
        <v>0.19660065093918186</v>
      </c>
      <c r="G68" s="18">
        <v>21408</v>
      </c>
      <c r="H68" s="18">
        <v>1600</v>
      </c>
      <c r="I68" s="18">
        <f t="shared" si="16"/>
        <v>23008</v>
      </c>
      <c r="J68" s="19">
        <f t="shared" si="17"/>
        <v>0.20510443317257548</v>
      </c>
      <c r="K68" s="18">
        <f t="shared" si="14"/>
        <v>32250</v>
      </c>
      <c r="L68" s="18">
        <v>0</v>
      </c>
      <c r="M68" s="18">
        <f t="shared" si="18"/>
        <v>32250</v>
      </c>
    </row>
    <row r="69" spans="2:13" x14ac:dyDescent="0.2">
      <c r="B69" s="18" t="s">
        <v>39</v>
      </c>
      <c r="C69" s="18">
        <v>905</v>
      </c>
      <c r="D69" s="18">
        <v>505</v>
      </c>
      <c r="E69" s="18">
        <f t="shared" si="13"/>
        <v>1410</v>
      </c>
      <c r="F69" s="19">
        <f t="shared" si="15"/>
        <v>2.9994256418983598E-2</v>
      </c>
      <c r="G69" s="18">
        <v>2536</v>
      </c>
      <c r="H69" s="18">
        <v>254</v>
      </c>
      <c r="I69" s="18">
        <f t="shared" si="16"/>
        <v>2790</v>
      </c>
      <c r="J69" s="19">
        <f t="shared" si="17"/>
        <v>2.487140857751589E-2</v>
      </c>
      <c r="K69" s="18">
        <f t="shared" si="14"/>
        <v>4200</v>
      </c>
      <c r="L69" s="18">
        <v>0</v>
      </c>
      <c r="M69" s="18">
        <f t="shared" si="18"/>
        <v>4200</v>
      </c>
    </row>
    <row r="70" spans="2:13" x14ac:dyDescent="0.2">
      <c r="B70" s="18" t="s">
        <v>250</v>
      </c>
      <c r="C70" s="18">
        <v>316</v>
      </c>
      <c r="D70" s="18">
        <v>138</v>
      </c>
      <c r="E70" s="18">
        <f t="shared" si="13"/>
        <v>454</v>
      </c>
      <c r="F70" s="19">
        <f t="shared" si="15"/>
        <v>9.6577251164670589E-3</v>
      </c>
      <c r="G70" s="18">
        <v>916</v>
      </c>
      <c r="H70" s="18">
        <v>57</v>
      </c>
      <c r="I70" s="18">
        <f t="shared" si="16"/>
        <v>973</v>
      </c>
      <c r="J70" s="19">
        <f t="shared" si="17"/>
        <v>8.6737923103666521E-3</v>
      </c>
      <c r="K70" s="18">
        <f t="shared" si="14"/>
        <v>1427</v>
      </c>
      <c r="L70" s="18">
        <v>0</v>
      </c>
      <c r="M70" s="18">
        <f t="shared" si="18"/>
        <v>1427</v>
      </c>
    </row>
    <row r="71" spans="2:13" x14ac:dyDescent="0.2">
      <c r="B71" s="18" t="s">
        <v>251</v>
      </c>
      <c r="C71" s="18">
        <v>513</v>
      </c>
      <c r="D71" s="18">
        <v>184</v>
      </c>
      <c r="E71" s="18">
        <f t="shared" si="13"/>
        <v>697</v>
      </c>
      <c r="F71" s="19">
        <f t="shared" si="15"/>
        <v>1.4826948031228063E-2</v>
      </c>
      <c r="G71" s="18">
        <v>1442</v>
      </c>
      <c r="H71" s="18">
        <v>89</v>
      </c>
      <c r="I71" s="18">
        <f t="shared" si="16"/>
        <v>1531</v>
      </c>
      <c r="J71" s="19">
        <f t="shared" si="17"/>
        <v>1.364807402586983E-2</v>
      </c>
      <c r="K71" s="18">
        <f t="shared" si="14"/>
        <v>2228</v>
      </c>
      <c r="L71" s="18">
        <v>0</v>
      </c>
      <c r="M71" s="18">
        <f t="shared" si="18"/>
        <v>2228</v>
      </c>
    </row>
    <row r="72" spans="2:13" x14ac:dyDescent="0.2">
      <c r="B72" s="18" t="s">
        <v>252</v>
      </c>
      <c r="C72" s="18">
        <v>3598</v>
      </c>
      <c r="D72" s="18">
        <v>1226</v>
      </c>
      <c r="E72" s="18">
        <f t="shared" si="13"/>
        <v>4824</v>
      </c>
      <c r="F72" s="19">
        <f t="shared" si="15"/>
        <v>0.10261864749303325</v>
      </c>
      <c r="G72" s="18">
        <v>14846</v>
      </c>
      <c r="H72" s="18">
        <v>1029</v>
      </c>
      <c r="I72" s="18">
        <f t="shared" si="16"/>
        <v>15875</v>
      </c>
      <c r="J72" s="19">
        <f t="shared" si="17"/>
        <v>0.14151742335772929</v>
      </c>
      <c r="K72" s="18">
        <f t="shared" si="14"/>
        <v>20699</v>
      </c>
      <c r="L72" s="18">
        <v>2</v>
      </c>
      <c r="M72" s="18">
        <f t="shared" si="18"/>
        <v>20701</v>
      </c>
    </row>
    <row r="73" spans="2:13" x14ac:dyDescent="0.2">
      <c r="B73" s="18" t="s">
        <v>253</v>
      </c>
      <c r="C73" s="18">
        <v>617</v>
      </c>
      <c r="D73" s="18">
        <v>218</v>
      </c>
      <c r="E73" s="18">
        <f t="shared" si="13"/>
        <v>835</v>
      </c>
      <c r="F73" s="19">
        <f t="shared" si="15"/>
        <v>1.776255610627752E-2</v>
      </c>
      <c r="G73" s="18">
        <v>1948</v>
      </c>
      <c r="H73" s="18">
        <v>118</v>
      </c>
      <c r="I73" s="18">
        <f t="shared" si="16"/>
        <v>2066</v>
      </c>
      <c r="J73" s="19">
        <f t="shared" si="17"/>
        <v>1.8417322624067322E-2</v>
      </c>
      <c r="K73" s="18">
        <f t="shared" si="14"/>
        <v>2901</v>
      </c>
      <c r="L73" s="18">
        <v>0</v>
      </c>
      <c r="M73" s="18">
        <f t="shared" si="18"/>
        <v>2901</v>
      </c>
    </row>
    <row r="74" spans="2:13" x14ac:dyDescent="0.2">
      <c r="B74" s="18" t="s">
        <v>254</v>
      </c>
      <c r="C74" s="18">
        <v>512</v>
      </c>
      <c r="D74" s="18">
        <v>156</v>
      </c>
      <c r="E74" s="18">
        <f t="shared" si="13"/>
        <v>668</v>
      </c>
      <c r="F74" s="19">
        <f t="shared" si="15"/>
        <v>1.4210044885022017E-2</v>
      </c>
      <c r="G74" s="18">
        <v>1291</v>
      </c>
      <c r="H74" s="18">
        <v>79</v>
      </c>
      <c r="I74" s="18">
        <f t="shared" si="16"/>
        <v>1370</v>
      </c>
      <c r="J74" s="19">
        <f t="shared" si="17"/>
        <v>1.2212842204730024E-2</v>
      </c>
      <c r="K74" s="18">
        <f t="shared" si="14"/>
        <v>2038</v>
      </c>
      <c r="L74" s="18">
        <v>0</v>
      </c>
      <c r="M74" s="18">
        <f t="shared" si="18"/>
        <v>2038</v>
      </c>
    </row>
    <row r="75" spans="2:13" x14ac:dyDescent="0.2">
      <c r="B75" s="18" t="s">
        <v>255</v>
      </c>
      <c r="C75" s="18">
        <v>437</v>
      </c>
      <c r="D75" s="18">
        <v>191</v>
      </c>
      <c r="E75" s="18">
        <f t="shared" si="13"/>
        <v>628</v>
      </c>
      <c r="F75" s="19">
        <f t="shared" si="15"/>
        <v>1.3359143993703334E-2</v>
      </c>
      <c r="G75" s="18">
        <v>951</v>
      </c>
      <c r="H75" s="18">
        <v>78</v>
      </c>
      <c r="I75" s="18">
        <f t="shared" si="16"/>
        <v>1029</v>
      </c>
      <c r="J75" s="19">
        <f t="shared" si="17"/>
        <v>9.1730033785891937E-3</v>
      </c>
      <c r="K75" s="18">
        <f t="shared" si="14"/>
        <v>1657</v>
      </c>
      <c r="L75" s="18">
        <v>0</v>
      </c>
      <c r="M75" s="18">
        <f t="shared" si="18"/>
        <v>1657</v>
      </c>
    </row>
    <row r="76" spans="2:13" x14ac:dyDescent="0.2">
      <c r="B76" s="18" t="s">
        <v>256</v>
      </c>
      <c r="C76" s="18">
        <v>1432</v>
      </c>
      <c r="D76" s="18">
        <v>730</v>
      </c>
      <c r="E76" s="18">
        <f t="shared" si="13"/>
        <v>2162</v>
      </c>
      <c r="F76" s="19">
        <f t="shared" si="15"/>
        <v>4.5991193175774853E-2</v>
      </c>
      <c r="G76" s="18">
        <v>4211</v>
      </c>
      <c r="H76" s="18">
        <v>295</v>
      </c>
      <c r="I76" s="18">
        <f t="shared" si="16"/>
        <v>4506</v>
      </c>
      <c r="J76" s="19">
        <f t="shared" si="17"/>
        <v>4.0168662025192328E-2</v>
      </c>
      <c r="K76" s="18">
        <f t="shared" si="14"/>
        <v>6668</v>
      </c>
      <c r="L76" s="18">
        <v>0</v>
      </c>
      <c r="M76" s="18">
        <f t="shared" si="18"/>
        <v>6668</v>
      </c>
    </row>
    <row r="77" spans="2:13" x14ac:dyDescent="0.2">
      <c r="B77" s="18" t="s">
        <v>257</v>
      </c>
      <c r="C77" s="18">
        <v>1579</v>
      </c>
      <c r="D77" s="18">
        <v>488</v>
      </c>
      <c r="E77" s="18">
        <f t="shared" si="13"/>
        <v>2067</v>
      </c>
      <c r="F77" s="19">
        <f t="shared" si="15"/>
        <v>4.3970303558892976E-2</v>
      </c>
      <c r="G77" s="18">
        <v>5003</v>
      </c>
      <c r="H77" s="18">
        <v>245</v>
      </c>
      <c r="I77" s="18">
        <f t="shared" si="16"/>
        <v>5248</v>
      </c>
      <c r="J77" s="19">
        <f t="shared" si="17"/>
        <v>4.6783208679141E-2</v>
      </c>
      <c r="K77" s="18">
        <f t="shared" si="14"/>
        <v>7315</v>
      </c>
      <c r="L77" s="18">
        <v>0</v>
      </c>
      <c r="M77" s="18">
        <f t="shared" si="18"/>
        <v>7315</v>
      </c>
    </row>
    <row r="78" spans="2:13" x14ac:dyDescent="0.2">
      <c r="B78" s="18" t="s">
        <v>258</v>
      </c>
      <c r="C78" s="18">
        <v>695</v>
      </c>
      <c r="D78" s="18">
        <v>290</v>
      </c>
      <c r="E78" s="18">
        <f t="shared" si="13"/>
        <v>985</v>
      </c>
      <c r="F78" s="19">
        <f t="shared" si="15"/>
        <v>2.0953434448722583E-2</v>
      </c>
      <c r="G78" s="18">
        <v>2091</v>
      </c>
      <c r="H78" s="18">
        <v>135</v>
      </c>
      <c r="I78" s="18">
        <f t="shared" si="16"/>
        <v>2226</v>
      </c>
      <c r="J78" s="19">
        <f t="shared" si="17"/>
        <v>1.9843639961846012E-2</v>
      </c>
      <c r="K78" s="18">
        <f t="shared" si="14"/>
        <v>3211</v>
      </c>
      <c r="L78" s="18">
        <v>0</v>
      </c>
      <c r="M78" s="18">
        <f t="shared" si="18"/>
        <v>3211</v>
      </c>
    </row>
    <row r="79" spans="2:13" x14ac:dyDescent="0.2">
      <c r="B79" s="18" t="s">
        <v>259</v>
      </c>
      <c r="C79" s="18">
        <v>1672</v>
      </c>
      <c r="D79" s="18">
        <v>582</v>
      </c>
      <c r="E79" s="18">
        <f t="shared" si="13"/>
        <v>2254</v>
      </c>
      <c r="F79" s="19">
        <f t="shared" si="15"/>
        <v>4.7948265225807821E-2</v>
      </c>
      <c r="G79" s="18">
        <v>4745</v>
      </c>
      <c r="H79" s="18">
        <v>359</v>
      </c>
      <c r="I79" s="18">
        <f t="shared" si="16"/>
        <v>5104</v>
      </c>
      <c r="J79" s="19">
        <f t="shared" si="17"/>
        <v>4.5499523075140179E-2</v>
      </c>
      <c r="K79" s="18">
        <f t="shared" si="14"/>
        <v>7358</v>
      </c>
      <c r="L79" s="18">
        <v>0</v>
      </c>
      <c r="M79" s="18">
        <f t="shared" si="18"/>
        <v>7358</v>
      </c>
    </row>
    <row r="80" spans="2:13" x14ac:dyDescent="0.2">
      <c r="B80" s="20" t="s">
        <v>47</v>
      </c>
      <c r="C80" s="18">
        <f t="shared" ref="C80:H80" si="19">SUM(C50:C79)</f>
        <v>34399</v>
      </c>
      <c r="D80" s="18">
        <f t="shared" si="19"/>
        <v>12610</v>
      </c>
      <c r="E80" s="20">
        <f>C80+D80</f>
        <v>47009</v>
      </c>
      <c r="F80" s="46">
        <f t="shared" ref="F80" si="20">E80/$E$80</f>
        <v>1</v>
      </c>
      <c r="G80" s="18">
        <f t="shared" si="19"/>
        <v>105054</v>
      </c>
      <c r="H80" s="18">
        <f t="shared" si="19"/>
        <v>7123</v>
      </c>
      <c r="I80" s="20">
        <f t="shared" ref="I80" si="21">G80+H80</f>
        <v>112177</v>
      </c>
      <c r="J80" s="46">
        <f t="shared" ref="J80" si="22">I80/$I$80</f>
        <v>1</v>
      </c>
      <c r="K80" s="20">
        <f t="shared" ref="K80" si="23">E80+I80</f>
        <v>159186</v>
      </c>
      <c r="L80" s="18">
        <f t="shared" ref="L80" si="24">SUM(L50:L79)</f>
        <v>2</v>
      </c>
      <c r="M80" s="20">
        <f t="shared" si="18"/>
        <v>159188</v>
      </c>
    </row>
    <row r="81" spans="2:13" ht="24" x14ac:dyDescent="0.2">
      <c r="B81" s="32" t="s">
        <v>64</v>
      </c>
      <c r="C81" s="33">
        <f>+C80/M80</f>
        <v>0.21609040882478578</v>
      </c>
      <c r="D81" s="33">
        <f>+D80/M80</f>
        <v>7.9214513656808302E-2</v>
      </c>
      <c r="E81" s="34">
        <f>+E80/M80</f>
        <v>0.29530492248159407</v>
      </c>
      <c r="F81" s="34"/>
      <c r="G81" s="33">
        <f>+G80/M80</f>
        <v>0.65993667864411887</v>
      </c>
      <c r="H81" s="33">
        <f>+H80/M80</f>
        <v>4.4745835113199489E-2</v>
      </c>
      <c r="I81" s="34">
        <f>+I80/M80</f>
        <v>0.70468251375731839</v>
      </c>
      <c r="J81" s="34"/>
      <c r="K81" s="34">
        <f>+K80/M80</f>
        <v>0.99998743623891251</v>
      </c>
      <c r="L81" s="34">
        <f>+L80/M80</f>
        <v>1.2563761087519159E-5</v>
      </c>
      <c r="M81" s="34">
        <f>K81+L81</f>
        <v>1</v>
      </c>
    </row>
    <row r="82" spans="2:13" x14ac:dyDescent="0.2">
      <c r="B82" s="25" t="s">
        <v>127</v>
      </c>
    </row>
    <row r="83" spans="2:13" x14ac:dyDescent="0.2">
      <c r="B83" s="25" t="s">
        <v>128</v>
      </c>
    </row>
  </sheetData>
  <mergeCells count="12">
    <mergeCell ref="L48:M48"/>
    <mergeCell ref="B47:M47"/>
    <mergeCell ref="B6:K6"/>
    <mergeCell ref="B5:K5"/>
    <mergeCell ref="B44:K44"/>
    <mergeCell ref="B45:K45"/>
    <mergeCell ref="B8:M8"/>
    <mergeCell ref="L9:M9"/>
    <mergeCell ref="B48:B49"/>
    <mergeCell ref="C48:K48"/>
    <mergeCell ref="B9:B10"/>
    <mergeCell ref="C9:K9"/>
  </mergeCells>
  <hyperlinks>
    <hyperlink ref="M5" location="'Índice Pensiones Solidarias'!A1" display="Volver Sistema de Pensiones Solidadias" xr:uid="{00000000-0004-0000-0E00-000000000000}"/>
  </hyperlinks>
  <pageMargins left="0.74803149606299213" right="0.74803149606299213" top="0.98425196850393704" bottom="0.98425196850393704" header="0" footer="0"/>
  <pageSetup scale="83" fitToHeight="2" orientation="portrait" r:id="rId1"/>
  <headerFooter alignWithMargins="0"/>
  <rowBreaks count="1" manualBreakCount="1">
    <brk id="47" min="1"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65"/>
  <sheetViews>
    <sheetView showGridLines="0" zoomScaleNormal="100" workbookViewId="0">
      <selection activeCell="D16" sqref="D16"/>
    </sheetView>
  </sheetViews>
  <sheetFormatPr baseColWidth="10" defaultRowHeight="12" x14ac:dyDescent="0.2"/>
  <cols>
    <col min="1" max="1" width="6" style="26" customWidth="1"/>
    <col min="2" max="2" width="18.140625" style="26" customWidth="1"/>
    <col min="3" max="3" width="7.85546875" style="26" bestFit="1" customWidth="1"/>
    <col min="4" max="4" width="7.28515625" style="26" bestFit="1" customWidth="1"/>
    <col min="5" max="6" width="7.28515625" style="26" customWidth="1"/>
    <col min="7" max="8" width="7.28515625" style="26" bestFit="1" customWidth="1"/>
    <col min="9" max="11" width="7.28515625" style="26" customWidth="1"/>
    <col min="12" max="12" width="9.7109375" style="26" customWidth="1"/>
    <col min="13" max="251" width="11.42578125" style="26"/>
    <col min="252" max="252" width="18.140625" style="26" customWidth="1"/>
    <col min="253" max="253" width="7.85546875" style="26" bestFit="1" customWidth="1"/>
    <col min="254" max="254" width="7.28515625" style="26" bestFit="1" customWidth="1"/>
    <col min="255" max="256" width="7.28515625" style="26" customWidth="1"/>
    <col min="257" max="258" width="7.28515625" style="26" bestFit="1" customWidth="1"/>
    <col min="259" max="261" width="7.28515625" style="26" customWidth="1"/>
    <col min="262" max="267" width="0" style="26" hidden="1" customWidth="1"/>
    <col min="268" max="268" width="9.7109375" style="26" customWidth="1"/>
    <col min="269" max="507" width="11.42578125" style="26"/>
    <col min="508" max="508" width="18.140625" style="26" customWidth="1"/>
    <col min="509" max="509" width="7.85546875" style="26" bestFit="1" customWidth="1"/>
    <col min="510" max="510" width="7.28515625" style="26" bestFit="1" customWidth="1"/>
    <col min="511" max="512" width="7.28515625" style="26" customWidth="1"/>
    <col min="513" max="514" width="7.28515625" style="26" bestFit="1" customWidth="1"/>
    <col min="515" max="517" width="7.28515625" style="26" customWidth="1"/>
    <col min="518" max="523" width="0" style="26" hidden="1" customWidth="1"/>
    <col min="524" max="524" width="9.7109375" style="26" customWidth="1"/>
    <col min="525" max="763" width="11.42578125" style="26"/>
    <col min="764" max="764" width="18.140625" style="26" customWidth="1"/>
    <col min="765" max="765" width="7.85546875" style="26" bestFit="1" customWidth="1"/>
    <col min="766" max="766" width="7.28515625" style="26" bestFit="1" customWidth="1"/>
    <col min="767" max="768" width="7.28515625" style="26" customWidth="1"/>
    <col min="769" max="770" width="7.28515625" style="26" bestFit="1" customWidth="1"/>
    <col min="771" max="773" width="7.28515625" style="26" customWidth="1"/>
    <col min="774" max="779" width="0" style="26" hidden="1" customWidth="1"/>
    <col min="780" max="780" width="9.7109375" style="26" customWidth="1"/>
    <col min="781" max="1019" width="11.42578125" style="26"/>
    <col min="1020" max="1020" width="18.140625" style="26" customWidth="1"/>
    <col min="1021" max="1021" width="7.85546875" style="26" bestFit="1" customWidth="1"/>
    <col min="1022" max="1022" width="7.28515625" style="26" bestFit="1" customWidth="1"/>
    <col min="1023" max="1024" width="7.28515625" style="26" customWidth="1"/>
    <col min="1025" max="1026" width="7.28515625" style="26" bestFit="1" customWidth="1"/>
    <col min="1027" max="1029" width="7.28515625" style="26" customWidth="1"/>
    <col min="1030" max="1035" width="0" style="26" hidden="1" customWidth="1"/>
    <col min="1036" max="1036" width="9.7109375" style="26" customWidth="1"/>
    <col min="1037" max="1275" width="11.42578125" style="26"/>
    <col min="1276" max="1276" width="18.140625" style="26" customWidth="1"/>
    <col min="1277" max="1277" width="7.85546875" style="26" bestFit="1" customWidth="1"/>
    <col min="1278" max="1278" width="7.28515625" style="26" bestFit="1" customWidth="1"/>
    <col min="1279" max="1280" width="7.28515625" style="26" customWidth="1"/>
    <col min="1281" max="1282" width="7.28515625" style="26" bestFit="1" customWidth="1"/>
    <col min="1283" max="1285" width="7.28515625" style="26" customWidth="1"/>
    <col min="1286" max="1291" width="0" style="26" hidden="1" customWidth="1"/>
    <col min="1292" max="1292" width="9.7109375" style="26" customWidth="1"/>
    <col min="1293" max="1531" width="11.42578125" style="26"/>
    <col min="1532" max="1532" width="18.140625" style="26" customWidth="1"/>
    <col min="1533" max="1533" width="7.85546875" style="26" bestFit="1" customWidth="1"/>
    <col min="1534" max="1534" width="7.28515625" style="26" bestFit="1" customWidth="1"/>
    <col min="1535" max="1536" width="7.28515625" style="26" customWidth="1"/>
    <col min="1537" max="1538" width="7.28515625" style="26" bestFit="1" customWidth="1"/>
    <col min="1539" max="1541" width="7.28515625" style="26" customWidth="1"/>
    <col min="1542" max="1547" width="0" style="26" hidden="1" customWidth="1"/>
    <col min="1548" max="1548" width="9.7109375" style="26" customWidth="1"/>
    <col min="1549" max="1787" width="11.42578125" style="26"/>
    <col min="1788" max="1788" width="18.140625" style="26" customWidth="1"/>
    <col min="1789" max="1789" width="7.85546875" style="26" bestFit="1" customWidth="1"/>
    <col min="1790" max="1790" width="7.28515625" style="26" bestFit="1" customWidth="1"/>
    <col min="1791" max="1792" width="7.28515625" style="26" customWidth="1"/>
    <col min="1793" max="1794" width="7.28515625" style="26" bestFit="1" customWidth="1"/>
    <col min="1795" max="1797" width="7.28515625" style="26" customWidth="1"/>
    <col min="1798" max="1803" width="0" style="26" hidden="1" customWidth="1"/>
    <col min="1804" max="1804" width="9.7109375" style="26" customWidth="1"/>
    <col min="1805" max="2043" width="11.42578125" style="26"/>
    <col min="2044" max="2044" width="18.140625" style="26" customWidth="1"/>
    <col min="2045" max="2045" width="7.85546875" style="26" bestFit="1" customWidth="1"/>
    <col min="2046" max="2046" width="7.28515625" style="26" bestFit="1" customWidth="1"/>
    <col min="2047" max="2048" width="7.28515625" style="26" customWidth="1"/>
    <col min="2049" max="2050" width="7.28515625" style="26" bestFit="1" customWidth="1"/>
    <col min="2051" max="2053" width="7.28515625" style="26" customWidth="1"/>
    <col min="2054" max="2059" width="0" style="26" hidden="1" customWidth="1"/>
    <col min="2060" max="2060" width="9.7109375" style="26" customWidth="1"/>
    <col min="2061" max="2299" width="11.42578125" style="26"/>
    <col min="2300" max="2300" width="18.140625" style="26" customWidth="1"/>
    <col min="2301" max="2301" width="7.85546875" style="26" bestFit="1" customWidth="1"/>
    <col min="2302" max="2302" width="7.28515625" style="26" bestFit="1" customWidth="1"/>
    <col min="2303" max="2304" width="7.28515625" style="26" customWidth="1"/>
    <col min="2305" max="2306" width="7.28515625" style="26" bestFit="1" customWidth="1"/>
    <col min="2307" max="2309" width="7.28515625" style="26" customWidth="1"/>
    <col min="2310" max="2315" width="0" style="26" hidden="1" customWidth="1"/>
    <col min="2316" max="2316" width="9.7109375" style="26" customWidth="1"/>
    <col min="2317" max="2555" width="11.42578125" style="26"/>
    <col min="2556" max="2556" width="18.140625" style="26" customWidth="1"/>
    <col min="2557" max="2557" width="7.85546875" style="26" bestFit="1" customWidth="1"/>
    <col min="2558" max="2558" width="7.28515625" style="26" bestFit="1" customWidth="1"/>
    <col min="2559" max="2560" width="7.28515625" style="26" customWidth="1"/>
    <col min="2561" max="2562" width="7.28515625" style="26" bestFit="1" customWidth="1"/>
    <col min="2563" max="2565" width="7.28515625" style="26" customWidth="1"/>
    <col min="2566" max="2571" width="0" style="26" hidden="1" customWidth="1"/>
    <col min="2572" max="2572" width="9.7109375" style="26" customWidth="1"/>
    <col min="2573" max="2811" width="11.42578125" style="26"/>
    <col min="2812" max="2812" width="18.140625" style="26" customWidth="1"/>
    <col min="2813" max="2813" width="7.85546875" style="26" bestFit="1" customWidth="1"/>
    <col min="2814" max="2814" width="7.28515625" style="26" bestFit="1" customWidth="1"/>
    <col min="2815" max="2816" width="7.28515625" style="26" customWidth="1"/>
    <col min="2817" max="2818" width="7.28515625" style="26" bestFit="1" customWidth="1"/>
    <col min="2819" max="2821" width="7.28515625" style="26" customWidth="1"/>
    <col min="2822" max="2827" width="0" style="26" hidden="1" customWidth="1"/>
    <col min="2828" max="2828" width="9.7109375" style="26" customWidth="1"/>
    <col min="2829" max="3067" width="11.42578125" style="26"/>
    <col min="3068" max="3068" width="18.140625" style="26" customWidth="1"/>
    <col min="3069" max="3069" width="7.85546875" style="26" bestFit="1" customWidth="1"/>
    <col min="3070" max="3070" width="7.28515625" style="26" bestFit="1" customWidth="1"/>
    <col min="3071" max="3072" width="7.28515625" style="26" customWidth="1"/>
    <col min="3073" max="3074" width="7.28515625" style="26" bestFit="1" customWidth="1"/>
    <col min="3075" max="3077" width="7.28515625" style="26" customWidth="1"/>
    <col min="3078" max="3083" width="0" style="26" hidden="1" customWidth="1"/>
    <col min="3084" max="3084" width="9.7109375" style="26" customWidth="1"/>
    <col min="3085" max="3323" width="11.42578125" style="26"/>
    <col min="3324" max="3324" width="18.140625" style="26" customWidth="1"/>
    <col min="3325" max="3325" width="7.85546875" style="26" bestFit="1" customWidth="1"/>
    <col min="3326" max="3326" width="7.28515625" style="26" bestFit="1" customWidth="1"/>
    <col min="3327" max="3328" width="7.28515625" style="26" customWidth="1"/>
    <col min="3329" max="3330" width="7.28515625" style="26" bestFit="1" customWidth="1"/>
    <col min="3331" max="3333" width="7.28515625" style="26" customWidth="1"/>
    <col min="3334" max="3339" width="0" style="26" hidden="1" customWidth="1"/>
    <col min="3340" max="3340" width="9.7109375" style="26" customWidth="1"/>
    <col min="3341" max="3579" width="11.42578125" style="26"/>
    <col min="3580" max="3580" width="18.140625" style="26" customWidth="1"/>
    <col min="3581" max="3581" width="7.85546875" style="26" bestFit="1" customWidth="1"/>
    <col min="3582" max="3582" width="7.28515625" style="26" bestFit="1" customWidth="1"/>
    <col min="3583" max="3584" width="7.28515625" style="26" customWidth="1"/>
    <col min="3585" max="3586" width="7.28515625" style="26" bestFit="1" customWidth="1"/>
    <col min="3587" max="3589" width="7.28515625" style="26" customWidth="1"/>
    <col min="3590" max="3595" width="0" style="26" hidden="1" customWidth="1"/>
    <col min="3596" max="3596" width="9.7109375" style="26" customWidth="1"/>
    <col min="3597" max="3835" width="11.42578125" style="26"/>
    <col min="3836" max="3836" width="18.140625" style="26" customWidth="1"/>
    <col min="3837" max="3837" width="7.85546875" style="26" bestFit="1" customWidth="1"/>
    <col min="3838" max="3838" width="7.28515625" style="26" bestFit="1" customWidth="1"/>
    <col min="3839" max="3840" width="7.28515625" style="26" customWidth="1"/>
    <col min="3841" max="3842" width="7.28515625" style="26" bestFit="1" customWidth="1"/>
    <col min="3843" max="3845" width="7.28515625" style="26" customWidth="1"/>
    <col min="3846" max="3851" width="0" style="26" hidden="1" customWidth="1"/>
    <col min="3852" max="3852" width="9.7109375" style="26" customWidth="1"/>
    <col min="3853" max="4091" width="11.42578125" style="26"/>
    <col min="4092" max="4092" width="18.140625" style="26" customWidth="1"/>
    <col min="4093" max="4093" width="7.85546875" style="26" bestFit="1" customWidth="1"/>
    <col min="4094" max="4094" width="7.28515625" style="26" bestFit="1" customWidth="1"/>
    <col min="4095" max="4096" width="7.28515625" style="26" customWidth="1"/>
    <col min="4097" max="4098" width="7.28515625" style="26" bestFit="1" customWidth="1"/>
    <col min="4099" max="4101" width="7.28515625" style="26" customWidth="1"/>
    <col min="4102" max="4107" width="0" style="26" hidden="1" customWidth="1"/>
    <col min="4108" max="4108" width="9.7109375" style="26" customWidth="1"/>
    <col min="4109" max="4347" width="11.42578125" style="26"/>
    <col min="4348" max="4348" width="18.140625" style="26" customWidth="1"/>
    <col min="4349" max="4349" width="7.85546875" style="26" bestFit="1" customWidth="1"/>
    <col min="4350" max="4350" width="7.28515625" style="26" bestFit="1" customWidth="1"/>
    <col min="4351" max="4352" width="7.28515625" style="26" customWidth="1"/>
    <col min="4353" max="4354" width="7.28515625" style="26" bestFit="1" customWidth="1"/>
    <col min="4355" max="4357" width="7.28515625" style="26" customWidth="1"/>
    <col min="4358" max="4363" width="0" style="26" hidden="1" customWidth="1"/>
    <col min="4364" max="4364" width="9.7109375" style="26" customWidth="1"/>
    <col min="4365" max="4603" width="11.42578125" style="26"/>
    <col min="4604" max="4604" width="18.140625" style="26" customWidth="1"/>
    <col min="4605" max="4605" width="7.85546875" style="26" bestFit="1" customWidth="1"/>
    <col min="4606" max="4606" width="7.28515625" style="26" bestFit="1" customWidth="1"/>
    <col min="4607" max="4608" width="7.28515625" style="26" customWidth="1"/>
    <col min="4609" max="4610" width="7.28515625" style="26" bestFit="1" customWidth="1"/>
    <col min="4611" max="4613" width="7.28515625" style="26" customWidth="1"/>
    <col min="4614" max="4619" width="0" style="26" hidden="1" customWidth="1"/>
    <col min="4620" max="4620" width="9.7109375" style="26" customWidth="1"/>
    <col min="4621" max="4859" width="11.42578125" style="26"/>
    <col min="4860" max="4860" width="18.140625" style="26" customWidth="1"/>
    <col min="4861" max="4861" width="7.85546875" style="26" bestFit="1" customWidth="1"/>
    <col min="4862" max="4862" width="7.28515625" style="26" bestFit="1" customWidth="1"/>
    <col min="4863" max="4864" width="7.28515625" style="26" customWidth="1"/>
    <col min="4865" max="4866" width="7.28515625" style="26" bestFit="1" customWidth="1"/>
    <col min="4867" max="4869" width="7.28515625" style="26" customWidth="1"/>
    <col min="4870" max="4875" width="0" style="26" hidden="1" customWidth="1"/>
    <col min="4876" max="4876" width="9.7109375" style="26" customWidth="1"/>
    <col min="4877" max="5115" width="11.42578125" style="26"/>
    <col min="5116" max="5116" width="18.140625" style="26" customWidth="1"/>
    <col min="5117" max="5117" width="7.85546875" style="26" bestFit="1" customWidth="1"/>
    <col min="5118" max="5118" width="7.28515625" style="26" bestFit="1" customWidth="1"/>
    <col min="5119" max="5120" width="7.28515625" style="26" customWidth="1"/>
    <col min="5121" max="5122" width="7.28515625" style="26" bestFit="1" customWidth="1"/>
    <col min="5123" max="5125" width="7.28515625" style="26" customWidth="1"/>
    <col min="5126" max="5131" width="0" style="26" hidden="1" customWidth="1"/>
    <col min="5132" max="5132" width="9.7109375" style="26" customWidth="1"/>
    <col min="5133" max="5371" width="11.42578125" style="26"/>
    <col min="5372" max="5372" width="18.140625" style="26" customWidth="1"/>
    <col min="5373" max="5373" width="7.85546875" style="26" bestFit="1" customWidth="1"/>
    <col min="5374" max="5374" width="7.28515625" style="26" bestFit="1" customWidth="1"/>
    <col min="5375" max="5376" width="7.28515625" style="26" customWidth="1"/>
    <col min="5377" max="5378" width="7.28515625" style="26" bestFit="1" customWidth="1"/>
    <col min="5379" max="5381" width="7.28515625" style="26" customWidth="1"/>
    <col min="5382" max="5387" width="0" style="26" hidden="1" customWidth="1"/>
    <col min="5388" max="5388" width="9.7109375" style="26" customWidth="1"/>
    <col min="5389" max="5627" width="11.42578125" style="26"/>
    <col min="5628" max="5628" width="18.140625" style="26" customWidth="1"/>
    <col min="5629" max="5629" width="7.85546875" style="26" bestFit="1" customWidth="1"/>
    <col min="5630" max="5630" width="7.28515625" style="26" bestFit="1" customWidth="1"/>
    <col min="5631" max="5632" width="7.28515625" style="26" customWidth="1"/>
    <col min="5633" max="5634" width="7.28515625" style="26" bestFit="1" customWidth="1"/>
    <col min="5635" max="5637" width="7.28515625" style="26" customWidth="1"/>
    <col min="5638" max="5643" width="0" style="26" hidden="1" customWidth="1"/>
    <col min="5644" max="5644" width="9.7109375" style="26" customWidth="1"/>
    <col min="5645" max="5883" width="11.42578125" style="26"/>
    <col min="5884" max="5884" width="18.140625" style="26" customWidth="1"/>
    <col min="5885" max="5885" width="7.85546875" style="26" bestFit="1" customWidth="1"/>
    <col min="5886" max="5886" width="7.28515625" style="26" bestFit="1" customWidth="1"/>
    <col min="5887" max="5888" width="7.28515625" style="26" customWidth="1"/>
    <col min="5889" max="5890" width="7.28515625" style="26" bestFit="1" customWidth="1"/>
    <col min="5891" max="5893" width="7.28515625" style="26" customWidth="1"/>
    <col min="5894" max="5899" width="0" style="26" hidden="1" customWidth="1"/>
    <col min="5900" max="5900" width="9.7109375" style="26" customWidth="1"/>
    <col min="5901" max="6139" width="11.42578125" style="26"/>
    <col min="6140" max="6140" width="18.140625" style="26" customWidth="1"/>
    <col min="6141" max="6141" width="7.85546875" style="26" bestFit="1" customWidth="1"/>
    <col min="6142" max="6142" width="7.28515625" style="26" bestFit="1" customWidth="1"/>
    <col min="6143" max="6144" width="7.28515625" style="26" customWidth="1"/>
    <col min="6145" max="6146" width="7.28515625" style="26" bestFit="1" customWidth="1"/>
    <col min="6147" max="6149" width="7.28515625" style="26" customWidth="1"/>
    <col min="6150" max="6155" width="0" style="26" hidden="1" customWidth="1"/>
    <col min="6156" max="6156" width="9.7109375" style="26" customWidth="1"/>
    <col min="6157" max="6395" width="11.42578125" style="26"/>
    <col min="6396" max="6396" width="18.140625" style="26" customWidth="1"/>
    <col min="6397" max="6397" width="7.85546875" style="26" bestFit="1" customWidth="1"/>
    <col min="6398" max="6398" width="7.28515625" style="26" bestFit="1" customWidth="1"/>
    <col min="6399" max="6400" width="7.28515625" style="26" customWidth="1"/>
    <col min="6401" max="6402" width="7.28515625" style="26" bestFit="1" customWidth="1"/>
    <col min="6403" max="6405" width="7.28515625" style="26" customWidth="1"/>
    <col min="6406" max="6411" width="0" style="26" hidden="1" customWidth="1"/>
    <col min="6412" max="6412" width="9.7109375" style="26" customWidth="1"/>
    <col min="6413" max="6651" width="11.42578125" style="26"/>
    <col min="6652" max="6652" width="18.140625" style="26" customWidth="1"/>
    <col min="6653" max="6653" width="7.85546875" style="26" bestFit="1" customWidth="1"/>
    <col min="6654" max="6654" width="7.28515625" style="26" bestFit="1" customWidth="1"/>
    <col min="6655" max="6656" width="7.28515625" style="26" customWidth="1"/>
    <col min="6657" max="6658" width="7.28515625" style="26" bestFit="1" customWidth="1"/>
    <col min="6659" max="6661" width="7.28515625" style="26" customWidth="1"/>
    <col min="6662" max="6667" width="0" style="26" hidden="1" customWidth="1"/>
    <col min="6668" max="6668" width="9.7109375" style="26" customWidth="1"/>
    <col min="6669" max="6907" width="11.42578125" style="26"/>
    <col min="6908" max="6908" width="18.140625" style="26" customWidth="1"/>
    <col min="6909" max="6909" width="7.85546875" style="26" bestFit="1" customWidth="1"/>
    <col min="6910" max="6910" width="7.28515625" style="26" bestFit="1" customWidth="1"/>
    <col min="6911" max="6912" width="7.28515625" style="26" customWidth="1"/>
    <col min="6913" max="6914" width="7.28515625" style="26" bestFit="1" customWidth="1"/>
    <col min="6915" max="6917" width="7.28515625" style="26" customWidth="1"/>
    <col min="6918" max="6923" width="0" style="26" hidden="1" customWidth="1"/>
    <col min="6924" max="6924" width="9.7109375" style="26" customWidth="1"/>
    <col min="6925" max="7163" width="11.42578125" style="26"/>
    <col min="7164" max="7164" width="18.140625" style="26" customWidth="1"/>
    <col min="7165" max="7165" width="7.85546875" style="26" bestFit="1" customWidth="1"/>
    <col min="7166" max="7166" width="7.28515625" style="26" bestFit="1" customWidth="1"/>
    <col min="7167" max="7168" width="7.28515625" style="26" customWidth="1"/>
    <col min="7169" max="7170" width="7.28515625" style="26" bestFit="1" customWidth="1"/>
    <col min="7171" max="7173" width="7.28515625" style="26" customWidth="1"/>
    <col min="7174" max="7179" width="0" style="26" hidden="1" customWidth="1"/>
    <col min="7180" max="7180" width="9.7109375" style="26" customWidth="1"/>
    <col min="7181" max="7419" width="11.42578125" style="26"/>
    <col min="7420" max="7420" width="18.140625" style="26" customWidth="1"/>
    <col min="7421" max="7421" width="7.85546875" style="26" bestFit="1" customWidth="1"/>
    <col min="7422" max="7422" width="7.28515625" style="26" bestFit="1" customWidth="1"/>
    <col min="7423" max="7424" width="7.28515625" style="26" customWidth="1"/>
    <col min="7425" max="7426" width="7.28515625" style="26" bestFit="1" customWidth="1"/>
    <col min="7427" max="7429" width="7.28515625" style="26" customWidth="1"/>
    <col min="7430" max="7435" width="0" style="26" hidden="1" customWidth="1"/>
    <col min="7436" max="7436" width="9.7109375" style="26" customWidth="1"/>
    <col min="7437" max="7675" width="11.42578125" style="26"/>
    <col min="7676" max="7676" width="18.140625" style="26" customWidth="1"/>
    <col min="7677" max="7677" width="7.85546875" style="26" bestFit="1" customWidth="1"/>
    <col min="7678" max="7678" width="7.28515625" style="26" bestFit="1" customWidth="1"/>
    <col min="7679" max="7680" width="7.28515625" style="26" customWidth="1"/>
    <col min="7681" max="7682" width="7.28515625" style="26" bestFit="1" customWidth="1"/>
    <col min="7683" max="7685" width="7.28515625" style="26" customWidth="1"/>
    <col min="7686" max="7691" width="0" style="26" hidden="1" customWidth="1"/>
    <col min="7692" max="7692" width="9.7109375" style="26" customWidth="1"/>
    <col min="7693" max="7931" width="11.42578125" style="26"/>
    <col min="7932" max="7932" width="18.140625" style="26" customWidth="1"/>
    <col min="7933" max="7933" width="7.85546875" style="26" bestFit="1" customWidth="1"/>
    <col min="7934" max="7934" width="7.28515625" style="26" bestFit="1" customWidth="1"/>
    <col min="7935" max="7936" width="7.28515625" style="26" customWidth="1"/>
    <col min="7937" max="7938" width="7.28515625" style="26" bestFit="1" customWidth="1"/>
    <col min="7939" max="7941" width="7.28515625" style="26" customWidth="1"/>
    <col min="7942" max="7947" width="0" style="26" hidden="1" customWidth="1"/>
    <col min="7948" max="7948" width="9.7109375" style="26" customWidth="1"/>
    <col min="7949" max="8187" width="11.42578125" style="26"/>
    <col min="8188" max="8188" width="18.140625" style="26" customWidth="1"/>
    <col min="8189" max="8189" width="7.85546875" style="26" bestFit="1" customWidth="1"/>
    <col min="8190" max="8190" width="7.28515625" style="26" bestFit="1" customWidth="1"/>
    <col min="8191" max="8192" width="7.28515625" style="26" customWidth="1"/>
    <col min="8193" max="8194" width="7.28515625" style="26" bestFit="1" customWidth="1"/>
    <col min="8195" max="8197" width="7.28515625" style="26" customWidth="1"/>
    <col min="8198" max="8203" width="0" style="26" hidden="1" customWidth="1"/>
    <col min="8204" max="8204" width="9.7109375" style="26" customWidth="1"/>
    <col min="8205" max="8443" width="11.42578125" style="26"/>
    <col min="8444" max="8444" width="18.140625" style="26" customWidth="1"/>
    <col min="8445" max="8445" width="7.85546875" style="26" bestFit="1" customWidth="1"/>
    <col min="8446" max="8446" width="7.28515625" style="26" bestFit="1" customWidth="1"/>
    <col min="8447" max="8448" width="7.28515625" style="26" customWidth="1"/>
    <col min="8449" max="8450" width="7.28515625" style="26" bestFit="1" customWidth="1"/>
    <col min="8451" max="8453" width="7.28515625" style="26" customWidth="1"/>
    <col min="8454" max="8459" width="0" style="26" hidden="1" customWidth="1"/>
    <col min="8460" max="8460" width="9.7109375" style="26" customWidth="1"/>
    <col min="8461" max="8699" width="11.42578125" style="26"/>
    <col min="8700" max="8700" width="18.140625" style="26" customWidth="1"/>
    <col min="8701" max="8701" width="7.85546875" style="26" bestFit="1" customWidth="1"/>
    <col min="8702" max="8702" width="7.28515625" style="26" bestFit="1" customWidth="1"/>
    <col min="8703" max="8704" width="7.28515625" style="26" customWidth="1"/>
    <col min="8705" max="8706" width="7.28515625" style="26" bestFit="1" customWidth="1"/>
    <col min="8707" max="8709" width="7.28515625" style="26" customWidth="1"/>
    <col min="8710" max="8715" width="0" style="26" hidden="1" customWidth="1"/>
    <col min="8716" max="8716" width="9.7109375" style="26" customWidth="1"/>
    <col min="8717" max="8955" width="11.42578125" style="26"/>
    <col min="8956" max="8956" width="18.140625" style="26" customWidth="1"/>
    <col min="8957" max="8957" width="7.85546875" style="26" bestFit="1" customWidth="1"/>
    <col min="8958" max="8958" width="7.28515625" style="26" bestFit="1" customWidth="1"/>
    <col min="8959" max="8960" width="7.28515625" style="26" customWidth="1"/>
    <col min="8961" max="8962" width="7.28515625" style="26" bestFit="1" customWidth="1"/>
    <col min="8963" max="8965" width="7.28515625" style="26" customWidth="1"/>
    <col min="8966" max="8971" width="0" style="26" hidden="1" customWidth="1"/>
    <col min="8972" max="8972" width="9.7109375" style="26" customWidth="1"/>
    <col min="8973" max="9211" width="11.42578125" style="26"/>
    <col min="9212" max="9212" width="18.140625" style="26" customWidth="1"/>
    <col min="9213" max="9213" width="7.85546875" style="26" bestFit="1" customWidth="1"/>
    <col min="9214" max="9214" width="7.28515625" style="26" bestFit="1" customWidth="1"/>
    <col min="9215" max="9216" width="7.28515625" style="26" customWidth="1"/>
    <col min="9217" max="9218" width="7.28515625" style="26" bestFit="1" customWidth="1"/>
    <col min="9219" max="9221" width="7.28515625" style="26" customWidth="1"/>
    <col min="9222" max="9227" width="0" style="26" hidden="1" customWidth="1"/>
    <col min="9228" max="9228" width="9.7109375" style="26" customWidth="1"/>
    <col min="9229" max="9467" width="11.42578125" style="26"/>
    <col min="9468" max="9468" width="18.140625" style="26" customWidth="1"/>
    <col min="9469" max="9469" width="7.85546875" style="26" bestFit="1" customWidth="1"/>
    <col min="9470" max="9470" width="7.28515625" style="26" bestFit="1" customWidth="1"/>
    <col min="9471" max="9472" width="7.28515625" style="26" customWidth="1"/>
    <col min="9473" max="9474" width="7.28515625" style="26" bestFit="1" customWidth="1"/>
    <col min="9475" max="9477" width="7.28515625" style="26" customWidth="1"/>
    <col min="9478" max="9483" width="0" style="26" hidden="1" customWidth="1"/>
    <col min="9484" max="9484" width="9.7109375" style="26" customWidth="1"/>
    <col min="9485" max="9723" width="11.42578125" style="26"/>
    <col min="9724" max="9724" width="18.140625" style="26" customWidth="1"/>
    <col min="9725" max="9725" width="7.85546875" style="26" bestFit="1" customWidth="1"/>
    <col min="9726" max="9726" width="7.28515625" style="26" bestFit="1" customWidth="1"/>
    <col min="9727" max="9728" width="7.28515625" style="26" customWidth="1"/>
    <col min="9729" max="9730" width="7.28515625" style="26" bestFit="1" customWidth="1"/>
    <col min="9731" max="9733" width="7.28515625" style="26" customWidth="1"/>
    <col min="9734" max="9739" width="0" style="26" hidden="1" customWidth="1"/>
    <col min="9740" max="9740" width="9.7109375" style="26" customWidth="1"/>
    <col min="9741" max="9979" width="11.42578125" style="26"/>
    <col min="9980" max="9980" width="18.140625" style="26" customWidth="1"/>
    <col min="9981" max="9981" width="7.85546875" style="26" bestFit="1" customWidth="1"/>
    <col min="9982" max="9982" width="7.28515625" style="26" bestFit="1" customWidth="1"/>
    <col min="9983" max="9984" width="7.28515625" style="26" customWidth="1"/>
    <col min="9985" max="9986" width="7.28515625" style="26" bestFit="1" customWidth="1"/>
    <col min="9987" max="9989" width="7.28515625" style="26" customWidth="1"/>
    <col min="9990" max="9995" width="0" style="26" hidden="1" customWidth="1"/>
    <col min="9996" max="9996" width="9.7109375" style="26" customWidth="1"/>
    <col min="9997" max="10235" width="11.42578125" style="26"/>
    <col min="10236" max="10236" width="18.140625" style="26" customWidth="1"/>
    <col min="10237" max="10237" width="7.85546875" style="26" bestFit="1" customWidth="1"/>
    <col min="10238" max="10238" width="7.28515625" style="26" bestFit="1" customWidth="1"/>
    <col min="10239" max="10240" width="7.28515625" style="26" customWidth="1"/>
    <col min="10241" max="10242" width="7.28515625" style="26" bestFit="1" customWidth="1"/>
    <col min="10243" max="10245" width="7.28515625" style="26" customWidth="1"/>
    <col min="10246" max="10251" width="0" style="26" hidden="1" customWidth="1"/>
    <col min="10252" max="10252" width="9.7109375" style="26" customWidth="1"/>
    <col min="10253" max="10491" width="11.42578125" style="26"/>
    <col min="10492" max="10492" width="18.140625" style="26" customWidth="1"/>
    <col min="10493" max="10493" width="7.85546875" style="26" bestFit="1" customWidth="1"/>
    <col min="10494" max="10494" width="7.28515625" style="26" bestFit="1" customWidth="1"/>
    <col min="10495" max="10496" width="7.28515625" style="26" customWidth="1"/>
    <col min="10497" max="10498" width="7.28515625" style="26" bestFit="1" customWidth="1"/>
    <col min="10499" max="10501" width="7.28515625" style="26" customWidth="1"/>
    <col min="10502" max="10507" width="0" style="26" hidden="1" customWidth="1"/>
    <col min="10508" max="10508" width="9.7109375" style="26" customWidth="1"/>
    <col min="10509" max="10747" width="11.42578125" style="26"/>
    <col min="10748" max="10748" width="18.140625" style="26" customWidth="1"/>
    <col min="10749" max="10749" width="7.85546875" style="26" bestFit="1" customWidth="1"/>
    <col min="10750" max="10750" width="7.28515625" style="26" bestFit="1" customWidth="1"/>
    <col min="10751" max="10752" width="7.28515625" style="26" customWidth="1"/>
    <col min="10753" max="10754" width="7.28515625" style="26" bestFit="1" customWidth="1"/>
    <col min="10755" max="10757" width="7.28515625" style="26" customWidth="1"/>
    <col min="10758" max="10763" width="0" style="26" hidden="1" customWidth="1"/>
    <col min="10764" max="10764" width="9.7109375" style="26" customWidth="1"/>
    <col min="10765" max="11003" width="11.42578125" style="26"/>
    <col min="11004" max="11004" width="18.140625" style="26" customWidth="1"/>
    <col min="11005" max="11005" width="7.85546875" style="26" bestFit="1" customWidth="1"/>
    <col min="11006" max="11006" width="7.28515625" style="26" bestFit="1" customWidth="1"/>
    <col min="11007" max="11008" width="7.28515625" style="26" customWidth="1"/>
    <col min="11009" max="11010" width="7.28515625" style="26" bestFit="1" customWidth="1"/>
    <col min="11011" max="11013" width="7.28515625" style="26" customWidth="1"/>
    <col min="11014" max="11019" width="0" style="26" hidden="1" customWidth="1"/>
    <col min="11020" max="11020" width="9.7109375" style="26" customWidth="1"/>
    <col min="11021" max="11259" width="11.42578125" style="26"/>
    <col min="11260" max="11260" width="18.140625" style="26" customWidth="1"/>
    <col min="11261" max="11261" width="7.85546875" style="26" bestFit="1" customWidth="1"/>
    <col min="11262" max="11262" width="7.28515625" style="26" bestFit="1" customWidth="1"/>
    <col min="11263" max="11264" width="7.28515625" style="26" customWidth="1"/>
    <col min="11265" max="11266" width="7.28515625" style="26" bestFit="1" customWidth="1"/>
    <col min="11267" max="11269" width="7.28515625" style="26" customWidth="1"/>
    <col min="11270" max="11275" width="0" style="26" hidden="1" customWidth="1"/>
    <col min="11276" max="11276" width="9.7109375" style="26" customWidth="1"/>
    <col min="11277" max="11515" width="11.42578125" style="26"/>
    <col min="11516" max="11516" width="18.140625" style="26" customWidth="1"/>
    <col min="11517" max="11517" width="7.85546875" style="26" bestFit="1" customWidth="1"/>
    <col min="11518" max="11518" width="7.28515625" style="26" bestFit="1" customWidth="1"/>
    <col min="11519" max="11520" width="7.28515625" style="26" customWidth="1"/>
    <col min="11521" max="11522" width="7.28515625" style="26" bestFit="1" customWidth="1"/>
    <col min="11523" max="11525" width="7.28515625" style="26" customWidth="1"/>
    <col min="11526" max="11531" width="0" style="26" hidden="1" customWidth="1"/>
    <col min="11532" max="11532" width="9.7109375" style="26" customWidth="1"/>
    <col min="11533" max="11771" width="11.42578125" style="26"/>
    <col min="11772" max="11772" width="18.140625" style="26" customWidth="1"/>
    <col min="11773" max="11773" width="7.85546875" style="26" bestFit="1" customWidth="1"/>
    <col min="11774" max="11774" width="7.28515625" style="26" bestFit="1" customWidth="1"/>
    <col min="11775" max="11776" width="7.28515625" style="26" customWidth="1"/>
    <col min="11777" max="11778" width="7.28515625" style="26" bestFit="1" customWidth="1"/>
    <col min="11779" max="11781" width="7.28515625" style="26" customWidth="1"/>
    <col min="11782" max="11787" width="0" style="26" hidden="1" customWidth="1"/>
    <col min="11788" max="11788" width="9.7109375" style="26" customWidth="1"/>
    <col min="11789" max="12027" width="11.42578125" style="26"/>
    <col min="12028" max="12028" width="18.140625" style="26" customWidth="1"/>
    <col min="12029" max="12029" width="7.85546875" style="26" bestFit="1" customWidth="1"/>
    <col min="12030" max="12030" width="7.28515625" style="26" bestFit="1" customWidth="1"/>
    <col min="12031" max="12032" width="7.28515625" style="26" customWidth="1"/>
    <col min="12033" max="12034" width="7.28515625" style="26" bestFit="1" customWidth="1"/>
    <col min="12035" max="12037" width="7.28515625" style="26" customWidth="1"/>
    <col min="12038" max="12043" width="0" style="26" hidden="1" customWidth="1"/>
    <col min="12044" max="12044" width="9.7109375" style="26" customWidth="1"/>
    <col min="12045" max="12283" width="11.42578125" style="26"/>
    <col min="12284" max="12284" width="18.140625" style="26" customWidth="1"/>
    <col min="12285" max="12285" width="7.85546875" style="26" bestFit="1" customWidth="1"/>
    <col min="12286" max="12286" width="7.28515625" style="26" bestFit="1" customWidth="1"/>
    <col min="12287" max="12288" width="7.28515625" style="26" customWidth="1"/>
    <col min="12289" max="12290" width="7.28515625" style="26" bestFit="1" customWidth="1"/>
    <col min="12291" max="12293" width="7.28515625" style="26" customWidth="1"/>
    <col min="12294" max="12299" width="0" style="26" hidden="1" customWidth="1"/>
    <col min="12300" max="12300" width="9.7109375" style="26" customWidth="1"/>
    <col min="12301" max="12539" width="11.42578125" style="26"/>
    <col min="12540" max="12540" width="18.140625" style="26" customWidth="1"/>
    <col min="12541" max="12541" width="7.85546875" style="26" bestFit="1" customWidth="1"/>
    <col min="12542" max="12542" width="7.28515625" style="26" bestFit="1" customWidth="1"/>
    <col min="12543" max="12544" width="7.28515625" style="26" customWidth="1"/>
    <col min="12545" max="12546" width="7.28515625" style="26" bestFit="1" customWidth="1"/>
    <col min="12547" max="12549" width="7.28515625" style="26" customWidth="1"/>
    <col min="12550" max="12555" width="0" style="26" hidden="1" customWidth="1"/>
    <col min="12556" max="12556" width="9.7109375" style="26" customWidth="1"/>
    <col min="12557" max="12795" width="11.42578125" style="26"/>
    <col min="12796" max="12796" width="18.140625" style="26" customWidth="1"/>
    <col min="12797" max="12797" width="7.85546875" style="26" bestFit="1" customWidth="1"/>
    <col min="12798" max="12798" width="7.28515625" style="26" bestFit="1" customWidth="1"/>
    <col min="12799" max="12800" width="7.28515625" style="26" customWidth="1"/>
    <col min="12801" max="12802" width="7.28515625" style="26" bestFit="1" customWidth="1"/>
    <col min="12803" max="12805" width="7.28515625" style="26" customWidth="1"/>
    <col min="12806" max="12811" width="0" style="26" hidden="1" customWidth="1"/>
    <col min="12812" max="12812" width="9.7109375" style="26" customWidth="1"/>
    <col min="12813" max="13051" width="11.42578125" style="26"/>
    <col min="13052" max="13052" width="18.140625" style="26" customWidth="1"/>
    <col min="13053" max="13053" width="7.85546875" style="26" bestFit="1" customWidth="1"/>
    <col min="13054" max="13054" width="7.28515625" style="26" bestFit="1" customWidth="1"/>
    <col min="13055" max="13056" width="7.28515625" style="26" customWidth="1"/>
    <col min="13057" max="13058" width="7.28515625" style="26" bestFit="1" customWidth="1"/>
    <col min="13059" max="13061" width="7.28515625" style="26" customWidth="1"/>
    <col min="13062" max="13067" width="0" style="26" hidden="1" customWidth="1"/>
    <col min="13068" max="13068" width="9.7109375" style="26" customWidth="1"/>
    <col min="13069" max="13307" width="11.42578125" style="26"/>
    <col min="13308" max="13308" width="18.140625" style="26" customWidth="1"/>
    <col min="13309" max="13309" width="7.85546875" style="26" bestFit="1" customWidth="1"/>
    <col min="13310" max="13310" width="7.28515625" style="26" bestFit="1" customWidth="1"/>
    <col min="13311" max="13312" width="7.28515625" style="26" customWidth="1"/>
    <col min="13313" max="13314" width="7.28515625" style="26" bestFit="1" customWidth="1"/>
    <col min="13315" max="13317" width="7.28515625" style="26" customWidth="1"/>
    <col min="13318" max="13323" width="0" style="26" hidden="1" customWidth="1"/>
    <col min="13324" max="13324" width="9.7109375" style="26" customWidth="1"/>
    <col min="13325" max="13563" width="11.42578125" style="26"/>
    <col min="13564" max="13564" width="18.140625" style="26" customWidth="1"/>
    <col min="13565" max="13565" width="7.85546875" style="26" bestFit="1" customWidth="1"/>
    <col min="13566" max="13566" width="7.28515625" style="26" bestFit="1" customWidth="1"/>
    <col min="13567" max="13568" width="7.28515625" style="26" customWidth="1"/>
    <col min="13569" max="13570" width="7.28515625" style="26" bestFit="1" customWidth="1"/>
    <col min="13571" max="13573" width="7.28515625" style="26" customWidth="1"/>
    <col min="13574" max="13579" width="0" style="26" hidden="1" customWidth="1"/>
    <col min="13580" max="13580" width="9.7109375" style="26" customWidth="1"/>
    <col min="13581" max="13819" width="11.42578125" style="26"/>
    <col min="13820" max="13820" width="18.140625" style="26" customWidth="1"/>
    <col min="13821" max="13821" width="7.85546875" style="26" bestFit="1" customWidth="1"/>
    <col min="13822" max="13822" width="7.28515625" style="26" bestFit="1" customWidth="1"/>
    <col min="13823" max="13824" width="7.28515625" style="26" customWidth="1"/>
    <col min="13825" max="13826" width="7.28515625" style="26" bestFit="1" customWidth="1"/>
    <col min="13827" max="13829" width="7.28515625" style="26" customWidth="1"/>
    <col min="13830" max="13835" width="0" style="26" hidden="1" customWidth="1"/>
    <col min="13836" max="13836" width="9.7109375" style="26" customWidth="1"/>
    <col min="13837" max="14075" width="11.42578125" style="26"/>
    <col min="14076" max="14076" width="18.140625" style="26" customWidth="1"/>
    <col min="14077" max="14077" width="7.85546875" style="26" bestFit="1" customWidth="1"/>
    <col min="14078" max="14078" width="7.28515625" style="26" bestFit="1" customWidth="1"/>
    <col min="14079" max="14080" width="7.28515625" style="26" customWidth="1"/>
    <col min="14081" max="14082" width="7.28515625" style="26" bestFit="1" customWidth="1"/>
    <col min="14083" max="14085" width="7.28515625" style="26" customWidth="1"/>
    <col min="14086" max="14091" width="0" style="26" hidden="1" customWidth="1"/>
    <col min="14092" max="14092" width="9.7109375" style="26" customWidth="1"/>
    <col min="14093" max="14331" width="11.42578125" style="26"/>
    <col min="14332" max="14332" width="18.140625" style="26" customWidth="1"/>
    <col min="14333" max="14333" width="7.85546875" style="26" bestFit="1" customWidth="1"/>
    <col min="14334" max="14334" width="7.28515625" style="26" bestFit="1" customWidth="1"/>
    <col min="14335" max="14336" width="7.28515625" style="26" customWidth="1"/>
    <col min="14337" max="14338" width="7.28515625" style="26" bestFit="1" customWidth="1"/>
    <col min="14339" max="14341" width="7.28515625" style="26" customWidth="1"/>
    <col min="14342" max="14347" width="0" style="26" hidden="1" customWidth="1"/>
    <col min="14348" max="14348" width="9.7109375" style="26" customWidth="1"/>
    <col min="14349" max="14587" width="11.42578125" style="26"/>
    <col min="14588" max="14588" width="18.140625" style="26" customWidth="1"/>
    <col min="14589" max="14589" width="7.85546875" style="26" bestFit="1" customWidth="1"/>
    <col min="14590" max="14590" width="7.28515625" style="26" bestFit="1" customWidth="1"/>
    <col min="14591" max="14592" width="7.28515625" style="26" customWidth="1"/>
    <col min="14593" max="14594" width="7.28515625" style="26" bestFit="1" customWidth="1"/>
    <col min="14595" max="14597" width="7.28515625" style="26" customWidth="1"/>
    <col min="14598" max="14603" width="0" style="26" hidden="1" customWidth="1"/>
    <col min="14604" max="14604" width="9.7109375" style="26" customWidth="1"/>
    <col min="14605" max="14843" width="11.42578125" style="26"/>
    <col min="14844" max="14844" width="18.140625" style="26" customWidth="1"/>
    <col min="14845" max="14845" width="7.85546875" style="26" bestFit="1" customWidth="1"/>
    <col min="14846" max="14846" width="7.28515625" style="26" bestFit="1" customWidth="1"/>
    <col min="14847" max="14848" width="7.28515625" style="26" customWidth="1"/>
    <col min="14849" max="14850" width="7.28515625" style="26" bestFit="1" customWidth="1"/>
    <col min="14851" max="14853" width="7.28515625" style="26" customWidth="1"/>
    <col min="14854" max="14859" width="0" style="26" hidden="1" customWidth="1"/>
    <col min="14860" max="14860" width="9.7109375" style="26" customWidth="1"/>
    <col min="14861" max="15099" width="11.42578125" style="26"/>
    <col min="15100" max="15100" width="18.140625" style="26" customWidth="1"/>
    <col min="15101" max="15101" width="7.85546875" style="26" bestFit="1" customWidth="1"/>
    <col min="15102" max="15102" width="7.28515625" style="26" bestFit="1" customWidth="1"/>
    <col min="15103" max="15104" width="7.28515625" style="26" customWidth="1"/>
    <col min="15105" max="15106" width="7.28515625" style="26" bestFit="1" customWidth="1"/>
    <col min="15107" max="15109" width="7.28515625" style="26" customWidth="1"/>
    <col min="15110" max="15115" width="0" style="26" hidden="1" customWidth="1"/>
    <col min="15116" max="15116" width="9.7109375" style="26" customWidth="1"/>
    <col min="15117" max="15355" width="11.42578125" style="26"/>
    <col min="15356" max="15356" width="18.140625" style="26" customWidth="1"/>
    <col min="15357" max="15357" width="7.85546875" style="26" bestFit="1" customWidth="1"/>
    <col min="15358" max="15358" width="7.28515625" style="26" bestFit="1" customWidth="1"/>
    <col min="15359" max="15360" width="7.28515625" style="26" customWidth="1"/>
    <col min="15361" max="15362" width="7.28515625" style="26" bestFit="1" customWidth="1"/>
    <col min="15363" max="15365" width="7.28515625" style="26" customWidth="1"/>
    <col min="15366" max="15371" width="0" style="26" hidden="1" customWidth="1"/>
    <col min="15372" max="15372" width="9.7109375" style="26" customWidth="1"/>
    <col min="15373" max="15611" width="11.42578125" style="26"/>
    <col min="15612" max="15612" width="18.140625" style="26" customWidth="1"/>
    <col min="15613" max="15613" width="7.85546875" style="26" bestFit="1" customWidth="1"/>
    <col min="15614" max="15614" width="7.28515625" style="26" bestFit="1" customWidth="1"/>
    <col min="15615" max="15616" width="7.28515625" style="26" customWidth="1"/>
    <col min="15617" max="15618" width="7.28515625" style="26" bestFit="1" customWidth="1"/>
    <col min="15619" max="15621" width="7.28515625" style="26" customWidth="1"/>
    <col min="15622" max="15627" width="0" style="26" hidden="1" customWidth="1"/>
    <col min="15628" max="15628" width="9.7109375" style="26" customWidth="1"/>
    <col min="15629" max="15867" width="11.42578125" style="26"/>
    <col min="15868" max="15868" width="18.140625" style="26" customWidth="1"/>
    <col min="15869" max="15869" width="7.85546875" style="26" bestFit="1" customWidth="1"/>
    <col min="15870" max="15870" width="7.28515625" style="26" bestFit="1" customWidth="1"/>
    <col min="15871" max="15872" width="7.28515625" style="26" customWidth="1"/>
    <col min="15873" max="15874" width="7.28515625" style="26" bestFit="1" customWidth="1"/>
    <col min="15875" max="15877" width="7.28515625" style="26" customWidth="1"/>
    <col min="15878" max="15883" width="0" style="26" hidden="1" customWidth="1"/>
    <col min="15884" max="15884" width="9.7109375" style="26" customWidth="1"/>
    <col min="15885" max="16123" width="11.42578125" style="26"/>
    <col min="16124" max="16124" width="18.140625" style="26" customWidth="1"/>
    <col min="16125" max="16125" width="7.85546875" style="26" bestFit="1" customWidth="1"/>
    <col min="16126" max="16126" width="7.28515625" style="26" bestFit="1" customWidth="1"/>
    <col min="16127" max="16128" width="7.28515625" style="26" customWidth="1"/>
    <col min="16129" max="16130" width="7.28515625" style="26" bestFit="1" customWidth="1"/>
    <col min="16131" max="16133" width="7.28515625" style="26" customWidth="1"/>
    <col min="16134" max="16139" width="0" style="26" hidden="1" customWidth="1"/>
    <col min="16140" max="16140" width="9.7109375" style="26" customWidth="1"/>
    <col min="16141" max="16384" width="11.42578125" style="26"/>
  </cols>
  <sheetData>
    <row r="1" spans="1:16" s="27" customFormat="1" x14ac:dyDescent="0.2"/>
    <row r="2" spans="1:16" s="27" customFormat="1" x14ac:dyDescent="0.2">
      <c r="A2" s="47" t="s">
        <v>99</v>
      </c>
    </row>
    <row r="3" spans="1:16" s="27" customFormat="1" ht="15" x14ac:dyDescent="0.25">
      <c r="A3" s="47" t="s">
        <v>100</v>
      </c>
      <c r="J3" s="101"/>
    </row>
    <row r="4" spans="1:16" s="27" customFormat="1" x14ac:dyDescent="0.2"/>
    <row r="5" spans="1:16" s="27" customFormat="1" ht="12.75" x14ac:dyDescent="0.2">
      <c r="B5" s="368" t="s">
        <v>577</v>
      </c>
      <c r="C5" s="368"/>
      <c r="D5" s="368"/>
      <c r="E5" s="368"/>
      <c r="F5" s="368"/>
      <c r="G5" s="368"/>
      <c r="H5" s="368"/>
      <c r="I5" s="368"/>
      <c r="J5" s="368"/>
      <c r="K5" s="368"/>
      <c r="M5" s="128" t="s">
        <v>570</v>
      </c>
      <c r="O5" s="102"/>
    </row>
    <row r="6" spans="1:16" s="27" customFormat="1" ht="12.75" x14ac:dyDescent="0.2">
      <c r="B6" s="397" t="str">
        <f>'Solicitudes Regiones'!$B$6:$R$6</f>
        <v>Julio de 2008 a febrero de 2022</v>
      </c>
      <c r="C6" s="397"/>
      <c r="D6" s="397"/>
      <c r="E6" s="397"/>
      <c r="F6" s="397"/>
      <c r="G6" s="397"/>
      <c r="H6" s="397"/>
      <c r="I6" s="397"/>
      <c r="J6" s="397"/>
      <c r="K6" s="397"/>
      <c r="L6" s="56"/>
    </row>
    <row r="7" spans="1:16" s="30" customFormat="1" x14ac:dyDescent="0.2">
      <c r="B7" s="28"/>
      <c r="C7" s="29"/>
      <c r="D7" s="29"/>
      <c r="E7" s="29"/>
      <c r="F7" s="29"/>
      <c r="G7" s="29"/>
      <c r="H7" s="29"/>
      <c r="I7" s="29"/>
      <c r="J7" s="29"/>
      <c r="K7" s="29"/>
      <c r="L7" s="29"/>
    </row>
    <row r="8" spans="1:16" ht="15" customHeight="1" x14ac:dyDescent="0.2">
      <c r="B8" s="395" t="s">
        <v>53</v>
      </c>
      <c r="C8" s="395"/>
      <c r="D8" s="395"/>
      <c r="E8" s="395"/>
      <c r="F8" s="395"/>
      <c r="G8" s="395"/>
      <c r="H8" s="395"/>
      <c r="I8" s="395"/>
      <c r="J8" s="395"/>
      <c r="K8" s="395"/>
      <c r="L8" s="395"/>
      <c r="M8" s="395"/>
    </row>
    <row r="9" spans="1:16" ht="20.25" customHeight="1" x14ac:dyDescent="0.2">
      <c r="B9" s="395" t="s">
        <v>54</v>
      </c>
      <c r="C9" s="393" t="s">
        <v>2</v>
      </c>
      <c r="D9" s="396"/>
      <c r="E9" s="396"/>
      <c r="F9" s="396"/>
      <c r="G9" s="396"/>
      <c r="H9" s="396"/>
      <c r="I9" s="396"/>
      <c r="J9" s="396"/>
      <c r="K9" s="394"/>
      <c r="L9" s="393"/>
      <c r="M9" s="394"/>
    </row>
    <row r="10" spans="1:16" ht="24" x14ac:dyDescent="0.2">
      <c r="B10" s="395"/>
      <c r="C10" s="23" t="s">
        <v>55</v>
      </c>
      <c r="D10" s="23" t="s">
        <v>56</v>
      </c>
      <c r="E10" s="23" t="s">
        <v>57</v>
      </c>
      <c r="F10" s="23" t="s">
        <v>58</v>
      </c>
      <c r="G10" s="23" t="s">
        <v>6</v>
      </c>
      <c r="H10" s="23" t="s">
        <v>59</v>
      </c>
      <c r="I10" s="23" t="s">
        <v>60</v>
      </c>
      <c r="J10" s="23" t="s">
        <v>61</v>
      </c>
      <c r="K10" s="260" t="s">
        <v>29</v>
      </c>
      <c r="L10" s="260" t="s">
        <v>591</v>
      </c>
      <c r="M10" s="260" t="s">
        <v>594</v>
      </c>
    </row>
    <row r="11" spans="1:16" ht="12" customHeight="1" x14ac:dyDescent="0.2">
      <c r="B11" s="18" t="s">
        <v>288</v>
      </c>
      <c r="C11" s="18">
        <v>6396</v>
      </c>
      <c r="D11" s="18">
        <v>6803</v>
      </c>
      <c r="E11" s="18">
        <f>C11+D11</f>
        <v>13199</v>
      </c>
      <c r="F11" s="19">
        <f t="shared" ref="F11:F32" si="0">E11/$E$32</f>
        <v>0.29946681792399321</v>
      </c>
      <c r="G11" s="18">
        <v>21792</v>
      </c>
      <c r="H11" s="18">
        <v>2507</v>
      </c>
      <c r="I11" s="18">
        <f>G11+H11</f>
        <v>24299</v>
      </c>
      <c r="J11" s="19">
        <f t="shared" ref="J11:J32" si="1">I11/$I$32</f>
        <v>0.39542074172918262</v>
      </c>
      <c r="K11" s="18">
        <f t="shared" ref="K11:K32" si="2">E11+I11</f>
        <v>37498</v>
      </c>
      <c r="L11" s="18">
        <v>20</v>
      </c>
      <c r="M11" s="18">
        <f>K11+L11</f>
        <v>37518</v>
      </c>
      <c r="P11" s="31"/>
    </row>
    <row r="12" spans="1:16" x14ac:dyDescent="0.2">
      <c r="B12" s="18" t="s">
        <v>289</v>
      </c>
      <c r="C12" s="18">
        <v>906</v>
      </c>
      <c r="D12" s="18">
        <v>1055</v>
      </c>
      <c r="E12" s="18">
        <f t="shared" ref="E12:E32" si="3">C12+D12</f>
        <v>1961</v>
      </c>
      <c r="F12" s="19">
        <f t="shared" si="0"/>
        <v>4.4492342597844584E-2</v>
      </c>
      <c r="G12" s="18">
        <v>2796</v>
      </c>
      <c r="H12" s="18">
        <v>255</v>
      </c>
      <c r="I12" s="18">
        <f t="shared" ref="I12:I32" si="4">G12+H12</f>
        <v>3051</v>
      </c>
      <c r="J12" s="19">
        <f t="shared" si="1"/>
        <v>4.964931408764707E-2</v>
      </c>
      <c r="K12" s="18">
        <f t="shared" si="2"/>
        <v>5012</v>
      </c>
      <c r="L12" s="18">
        <v>2</v>
      </c>
      <c r="M12" s="18">
        <f t="shared" ref="M12:M32" si="5">K12+L12</f>
        <v>5014</v>
      </c>
      <c r="P12" s="31"/>
    </row>
    <row r="13" spans="1:16" x14ac:dyDescent="0.2">
      <c r="B13" s="18" t="s">
        <v>267</v>
      </c>
      <c r="C13" s="18">
        <v>766</v>
      </c>
      <c r="D13" s="18">
        <v>849</v>
      </c>
      <c r="E13" s="18">
        <f t="shared" si="3"/>
        <v>1615</v>
      </c>
      <c r="F13" s="19">
        <f t="shared" si="0"/>
        <v>3.6642087351106072E-2</v>
      </c>
      <c r="G13" s="18">
        <v>2257</v>
      </c>
      <c r="H13" s="18">
        <v>304</v>
      </c>
      <c r="I13" s="18">
        <f t="shared" si="4"/>
        <v>2561</v>
      </c>
      <c r="J13" s="19">
        <f t="shared" si="1"/>
        <v>4.1675481277766026E-2</v>
      </c>
      <c r="K13" s="18">
        <f t="shared" si="2"/>
        <v>4176</v>
      </c>
      <c r="L13" s="18">
        <v>1</v>
      </c>
      <c r="M13" s="18">
        <f t="shared" si="5"/>
        <v>4177</v>
      </c>
      <c r="P13" s="31"/>
    </row>
    <row r="14" spans="1:16" x14ac:dyDescent="0.2">
      <c r="B14" s="18" t="s">
        <v>292</v>
      </c>
      <c r="C14" s="18">
        <v>769</v>
      </c>
      <c r="D14" s="18">
        <v>1168</v>
      </c>
      <c r="E14" s="18">
        <f t="shared" si="3"/>
        <v>1937</v>
      </c>
      <c r="F14" s="19">
        <f t="shared" si="0"/>
        <v>4.3947816222348272E-2</v>
      </c>
      <c r="G14" s="18">
        <v>1070</v>
      </c>
      <c r="H14" s="18">
        <v>187</v>
      </c>
      <c r="I14" s="18">
        <f t="shared" si="4"/>
        <v>1257</v>
      </c>
      <c r="J14" s="19">
        <f t="shared" si="1"/>
        <v>2.0455322126572389E-2</v>
      </c>
      <c r="K14" s="18">
        <f t="shared" si="2"/>
        <v>3194</v>
      </c>
      <c r="L14" s="18">
        <v>0</v>
      </c>
      <c r="M14" s="18">
        <f t="shared" si="5"/>
        <v>3194</v>
      </c>
      <c r="P14" s="31"/>
    </row>
    <row r="15" spans="1:16" x14ac:dyDescent="0.2">
      <c r="B15" s="18" t="s">
        <v>268</v>
      </c>
      <c r="C15" s="18">
        <v>361</v>
      </c>
      <c r="D15" s="18">
        <v>650</v>
      </c>
      <c r="E15" s="18">
        <f t="shared" si="3"/>
        <v>1011</v>
      </c>
      <c r="F15" s="19">
        <f t="shared" si="0"/>
        <v>2.2938173567782189E-2</v>
      </c>
      <c r="G15" s="18">
        <v>817</v>
      </c>
      <c r="H15" s="18">
        <v>125</v>
      </c>
      <c r="I15" s="18">
        <f t="shared" si="4"/>
        <v>942</v>
      </c>
      <c r="J15" s="19">
        <f t="shared" si="1"/>
        <v>1.5329286748791721E-2</v>
      </c>
      <c r="K15" s="18">
        <f t="shared" si="2"/>
        <v>1953</v>
      </c>
      <c r="L15" s="18">
        <v>0</v>
      </c>
      <c r="M15" s="18">
        <f t="shared" si="5"/>
        <v>1953</v>
      </c>
      <c r="P15" s="31"/>
    </row>
    <row r="16" spans="1:16" x14ac:dyDescent="0.2">
      <c r="B16" s="18" t="s">
        <v>295</v>
      </c>
      <c r="C16" s="18">
        <v>576</v>
      </c>
      <c r="D16" s="18">
        <v>750</v>
      </c>
      <c r="E16" s="18">
        <f t="shared" si="3"/>
        <v>1326</v>
      </c>
      <c r="F16" s="19">
        <f t="shared" si="0"/>
        <v>3.0085082246171298E-2</v>
      </c>
      <c r="G16" s="18">
        <v>1129</v>
      </c>
      <c r="H16" s="18">
        <v>151</v>
      </c>
      <c r="I16" s="18">
        <f t="shared" si="4"/>
        <v>1280</v>
      </c>
      <c r="J16" s="19">
        <f t="shared" si="1"/>
        <v>2.0829604074791296E-2</v>
      </c>
      <c r="K16" s="18">
        <f t="shared" si="2"/>
        <v>2606</v>
      </c>
      <c r="L16" s="18">
        <v>3</v>
      </c>
      <c r="M16" s="18">
        <f t="shared" si="5"/>
        <v>2609</v>
      </c>
      <c r="P16" s="31"/>
    </row>
    <row r="17" spans="2:16" x14ac:dyDescent="0.2">
      <c r="B17" s="18" t="s">
        <v>296</v>
      </c>
      <c r="C17" s="18">
        <v>1005</v>
      </c>
      <c r="D17" s="18">
        <v>844</v>
      </c>
      <c r="E17" s="18">
        <f t="shared" si="3"/>
        <v>1849</v>
      </c>
      <c r="F17" s="19">
        <f t="shared" si="0"/>
        <v>4.1951219512195125E-2</v>
      </c>
      <c r="G17" s="18">
        <v>2210</v>
      </c>
      <c r="H17" s="18">
        <v>161</v>
      </c>
      <c r="I17" s="18">
        <f t="shared" si="4"/>
        <v>2371</v>
      </c>
      <c r="J17" s="19">
        <f t="shared" si="1"/>
        <v>3.8583586922914193E-2</v>
      </c>
      <c r="K17" s="18">
        <f t="shared" si="2"/>
        <v>4220</v>
      </c>
      <c r="L17" s="18">
        <v>0</v>
      </c>
      <c r="M17" s="18">
        <f t="shared" si="5"/>
        <v>4220</v>
      </c>
      <c r="P17" s="31"/>
    </row>
    <row r="18" spans="2:16" x14ac:dyDescent="0.2">
      <c r="B18" s="18" t="s">
        <v>299</v>
      </c>
      <c r="C18" s="18">
        <v>919</v>
      </c>
      <c r="D18" s="18">
        <v>1468</v>
      </c>
      <c r="E18" s="18">
        <f t="shared" si="3"/>
        <v>2387</v>
      </c>
      <c r="F18" s="19">
        <f t="shared" si="0"/>
        <v>5.415768576290414E-2</v>
      </c>
      <c r="G18" s="18">
        <v>1574</v>
      </c>
      <c r="H18" s="18">
        <v>300</v>
      </c>
      <c r="I18" s="18">
        <f t="shared" si="4"/>
        <v>1874</v>
      </c>
      <c r="J18" s="19">
        <f t="shared" si="1"/>
        <v>3.0495842215749133E-2</v>
      </c>
      <c r="K18" s="18">
        <f t="shared" si="2"/>
        <v>4261</v>
      </c>
      <c r="L18" s="18">
        <v>0</v>
      </c>
      <c r="M18" s="18">
        <f t="shared" si="5"/>
        <v>4261</v>
      </c>
      <c r="P18" s="31"/>
    </row>
    <row r="19" spans="2:16" x14ac:dyDescent="0.2">
      <c r="B19" s="18" t="s">
        <v>301</v>
      </c>
      <c r="C19" s="18">
        <v>725</v>
      </c>
      <c r="D19" s="18">
        <v>852</v>
      </c>
      <c r="E19" s="18">
        <f t="shared" si="3"/>
        <v>1577</v>
      </c>
      <c r="F19" s="19">
        <f t="shared" si="0"/>
        <v>3.577992058990357E-2</v>
      </c>
      <c r="G19" s="18">
        <v>2216</v>
      </c>
      <c r="H19" s="18">
        <v>179</v>
      </c>
      <c r="I19" s="18">
        <f t="shared" si="4"/>
        <v>2395</v>
      </c>
      <c r="J19" s="19">
        <f t="shared" si="1"/>
        <v>3.8974141999316529E-2</v>
      </c>
      <c r="K19" s="18">
        <f t="shared" si="2"/>
        <v>3972</v>
      </c>
      <c r="L19" s="18">
        <v>2</v>
      </c>
      <c r="M19" s="18">
        <f t="shared" si="5"/>
        <v>3974</v>
      </c>
      <c r="P19" s="31"/>
    </row>
    <row r="20" spans="2:16" x14ac:dyDescent="0.2">
      <c r="B20" s="18" t="s">
        <v>297</v>
      </c>
      <c r="C20" s="18">
        <v>512</v>
      </c>
      <c r="D20" s="18">
        <v>660</v>
      </c>
      <c r="E20" s="18">
        <f t="shared" si="3"/>
        <v>1172</v>
      </c>
      <c r="F20" s="19">
        <f t="shared" si="0"/>
        <v>2.6591038003403289E-2</v>
      </c>
      <c r="G20" s="18">
        <v>1613</v>
      </c>
      <c r="H20" s="18">
        <v>142</v>
      </c>
      <c r="I20" s="18">
        <f t="shared" si="4"/>
        <v>1755</v>
      </c>
      <c r="J20" s="19">
        <f t="shared" si="1"/>
        <v>2.8559339961920879E-2</v>
      </c>
      <c r="K20" s="18">
        <f t="shared" si="2"/>
        <v>2927</v>
      </c>
      <c r="L20" s="18">
        <v>1</v>
      </c>
      <c r="M20" s="18">
        <f t="shared" si="5"/>
        <v>2928</v>
      </c>
      <c r="P20" s="31"/>
    </row>
    <row r="21" spans="2:16" x14ac:dyDescent="0.2">
      <c r="B21" s="18" t="s">
        <v>309</v>
      </c>
      <c r="C21" s="18">
        <v>353</v>
      </c>
      <c r="D21" s="18">
        <v>346</v>
      </c>
      <c r="E21" s="18">
        <f t="shared" si="3"/>
        <v>699</v>
      </c>
      <c r="F21" s="19">
        <f t="shared" si="0"/>
        <v>1.5859330686330119E-2</v>
      </c>
      <c r="G21" s="18">
        <v>483</v>
      </c>
      <c r="H21" s="18">
        <v>52</v>
      </c>
      <c r="I21" s="18">
        <f t="shared" si="4"/>
        <v>535</v>
      </c>
      <c r="J21" s="19">
        <f t="shared" si="1"/>
        <v>8.7061235781354246E-3</v>
      </c>
      <c r="K21" s="18">
        <f t="shared" si="2"/>
        <v>1234</v>
      </c>
      <c r="L21" s="18">
        <v>0</v>
      </c>
      <c r="M21" s="18">
        <f t="shared" si="5"/>
        <v>1234</v>
      </c>
      <c r="P21" s="31"/>
    </row>
    <row r="22" spans="2:16" x14ac:dyDescent="0.2">
      <c r="B22" s="18" t="s">
        <v>290</v>
      </c>
      <c r="C22" s="18">
        <v>799</v>
      </c>
      <c r="D22" s="18">
        <v>908</v>
      </c>
      <c r="E22" s="18">
        <f t="shared" si="3"/>
        <v>1707</v>
      </c>
      <c r="F22" s="19">
        <f t="shared" si="0"/>
        <v>3.8729438457175268E-2</v>
      </c>
      <c r="G22" s="18">
        <v>2294</v>
      </c>
      <c r="H22" s="18">
        <v>183</v>
      </c>
      <c r="I22" s="18">
        <f t="shared" si="4"/>
        <v>2477</v>
      </c>
      <c r="J22" s="19">
        <f t="shared" si="1"/>
        <v>4.0308538510357844E-2</v>
      </c>
      <c r="K22" s="18">
        <f t="shared" si="2"/>
        <v>4184</v>
      </c>
      <c r="L22" s="18">
        <v>2</v>
      </c>
      <c r="M22" s="18">
        <f t="shared" si="5"/>
        <v>4186</v>
      </c>
      <c r="P22" s="31"/>
    </row>
    <row r="23" spans="2:16" x14ac:dyDescent="0.2">
      <c r="B23" s="18" t="s">
        <v>293</v>
      </c>
      <c r="C23" s="18">
        <v>338</v>
      </c>
      <c r="D23" s="18">
        <v>646</v>
      </c>
      <c r="E23" s="18">
        <f t="shared" si="3"/>
        <v>984</v>
      </c>
      <c r="F23" s="19">
        <f t="shared" si="0"/>
        <v>2.2325581395348838E-2</v>
      </c>
      <c r="G23" s="18">
        <v>593</v>
      </c>
      <c r="H23" s="18">
        <v>117</v>
      </c>
      <c r="I23" s="18">
        <f t="shared" si="4"/>
        <v>710</v>
      </c>
      <c r="J23" s="19">
        <f t="shared" si="1"/>
        <v>1.1553921010235798E-2</v>
      </c>
      <c r="K23" s="18">
        <f t="shared" si="2"/>
        <v>1694</v>
      </c>
      <c r="L23" s="18">
        <v>0</v>
      </c>
      <c r="M23" s="18">
        <f t="shared" si="5"/>
        <v>1694</v>
      </c>
      <c r="P23" s="31"/>
    </row>
    <row r="24" spans="2:16" x14ac:dyDescent="0.2">
      <c r="B24" s="18" t="s">
        <v>310</v>
      </c>
      <c r="C24" s="18">
        <v>272</v>
      </c>
      <c r="D24" s="18">
        <v>332</v>
      </c>
      <c r="E24" s="18">
        <f t="shared" si="3"/>
        <v>604</v>
      </c>
      <c r="F24" s="19">
        <f t="shared" si="0"/>
        <v>1.370391378332388E-2</v>
      </c>
      <c r="G24" s="18">
        <v>641</v>
      </c>
      <c r="H24" s="18">
        <v>102</v>
      </c>
      <c r="I24" s="18">
        <f t="shared" si="4"/>
        <v>743</v>
      </c>
      <c r="J24" s="19">
        <f t="shared" si="1"/>
        <v>1.209093424028901E-2</v>
      </c>
      <c r="K24" s="18">
        <f t="shared" si="2"/>
        <v>1347</v>
      </c>
      <c r="L24" s="18">
        <v>0</v>
      </c>
      <c r="M24" s="18">
        <f t="shared" si="5"/>
        <v>1347</v>
      </c>
      <c r="P24" s="31"/>
    </row>
    <row r="25" spans="2:16" x14ac:dyDescent="0.2">
      <c r="B25" s="18" t="s">
        <v>269</v>
      </c>
      <c r="C25" s="18">
        <v>302</v>
      </c>
      <c r="D25" s="18">
        <v>369</v>
      </c>
      <c r="E25" s="18">
        <f t="shared" si="3"/>
        <v>671</v>
      </c>
      <c r="F25" s="19">
        <f t="shared" si="0"/>
        <v>1.5224049914917754E-2</v>
      </c>
      <c r="G25" s="18">
        <v>878</v>
      </c>
      <c r="H25" s="18">
        <v>72</v>
      </c>
      <c r="I25" s="18">
        <f t="shared" si="4"/>
        <v>950</v>
      </c>
      <c r="J25" s="19">
        <f t="shared" si="1"/>
        <v>1.5459471774259166E-2</v>
      </c>
      <c r="K25" s="18">
        <f t="shared" si="2"/>
        <v>1621</v>
      </c>
      <c r="L25" s="18">
        <v>0</v>
      </c>
      <c r="M25" s="18">
        <f t="shared" si="5"/>
        <v>1621</v>
      </c>
      <c r="P25" s="31"/>
    </row>
    <row r="26" spans="2:16" x14ac:dyDescent="0.2">
      <c r="B26" s="18" t="s">
        <v>300</v>
      </c>
      <c r="C26" s="18">
        <v>282</v>
      </c>
      <c r="D26" s="18">
        <v>353</v>
      </c>
      <c r="E26" s="18">
        <f t="shared" si="3"/>
        <v>635</v>
      </c>
      <c r="F26" s="19">
        <f t="shared" si="0"/>
        <v>1.4407260351673284E-2</v>
      </c>
      <c r="G26" s="18">
        <v>638</v>
      </c>
      <c r="H26" s="18">
        <v>79</v>
      </c>
      <c r="I26" s="18">
        <f t="shared" si="4"/>
        <v>717</v>
      </c>
      <c r="J26" s="19">
        <f t="shared" si="1"/>
        <v>1.1667832907519812E-2</v>
      </c>
      <c r="K26" s="18">
        <f t="shared" si="2"/>
        <v>1352</v>
      </c>
      <c r="L26" s="18">
        <v>0</v>
      </c>
      <c r="M26" s="18">
        <f t="shared" si="5"/>
        <v>1352</v>
      </c>
      <c r="P26" s="31"/>
    </row>
    <row r="27" spans="2:16" x14ac:dyDescent="0.2">
      <c r="B27" s="18" t="s">
        <v>298</v>
      </c>
      <c r="C27" s="18">
        <v>2188</v>
      </c>
      <c r="D27" s="18">
        <v>2718</v>
      </c>
      <c r="E27" s="18">
        <f t="shared" si="3"/>
        <v>4906</v>
      </c>
      <c r="F27" s="19">
        <f t="shared" si="0"/>
        <v>0.111310266591038</v>
      </c>
      <c r="G27" s="18">
        <v>6860</v>
      </c>
      <c r="H27" s="18">
        <v>814</v>
      </c>
      <c r="I27" s="18">
        <f t="shared" si="4"/>
        <v>7674</v>
      </c>
      <c r="J27" s="19">
        <f t="shared" si="1"/>
        <v>0.1248799856796472</v>
      </c>
      <c r="K27" s="18">
        <f t="shared" si="2"/>
        <v>12580</v>
      </c>
      <c r="L27" s="18">
        <v>2</v>
      </c>
      <c r="M27" s="18">
        <f t="shared" si="5"/>
        <v>12582</v>
      </c>
      <c r="P27" s="31"/>
    </row>
    <row r="28" spans="2:16" x14ac:dyDescent="0.2">
      <c r="B28" s="18" t="s">
        <v>291</v>
      </c>
      <c r="C28" s="18">
        <v>968</v>
      </c>
      <c r="D28" s="18">
        <v>1680</v>
      </c>
      <c r="E28" s="18">
        <f t="shared" si="3"/>
        <v>2648</v>
      </c>
      <c r="F28" s="19">
        <f t="shared" si="0"/>
        <v>6.0079410096426547E-2</v>
      </c>
      <c r="G28" s="18">
        <v>2149</v>
      </c>
      <c r="H28" s="18">
        <v>318</v>
      </c>
      <c r="I28" s="18">
        <f t="shared" si="4"/>
        <v>2467</v>
      </c>
      <c r="J28" s="19">
        <f t="shared" si="1"/>
        <v>4.0145807228523539E-2</v>
      </c>
      <c r="K28" s="18">
        <f t="shared" si="2"/>
        <v>5115</v>
      </c>
      <c r="L28" s="18">
        <v>0</v>
      </c>
      <c r="M28" s="18">
        <f t="shared" si="5"/>
        <v>5115</v>
      </c>
      <c r="P28" s="31"/>
    </row>
    <row r="29" spans="2:16" x14ac:dyDescent="0.2">
      <c r="B29" s="18" t="s">
        <v>294</v>
      </c>
      <c r="C29" s="18">
        <v>711</v>
      </c>
      <c r="D29" s="18">
        <v>899</v>
      </c>
      <c r="E29" s="18">
        <f t="shared" si="3"/>
        <v>1610</v>
      </c>
      <c r="F29" s="19">
        <f t="shared" si="0"/>
        <v>3.6528644356211004E-2</v>
      </c>
      <c r="G29" s="18">
        <v>1390</v>
      </c>
      <c r="H29" s="18">
        <v>151</v>
      </c>
      <c r="I29" s="18">
        <f t="shared" si="4"/>
        <v>1541</v>
      </c>
      <c r="J29" s="19">
        <f t="shared" si="1"/>
        <v>2.5076890530666709E-2</v>
      </c>
      <c r="K29" s="18">
        <f t="shared" si="2"/>
        <v>3151</v>
      </c>
      <c r="L29" s="18">
        <v>0</v>
      </c>
      <c r="M29" s="18">
        <f t="shared" si="5"/>
        <v>3151</v>
      </c>
      <c r="P29" s="31"/>
    </row>
    <row r="30" spans="2:16" x14ac:dyDescent="0.2">
      <c r="B30" s="18" t="s">
        <v>311</v>
      </c>
      <c r="C30" s="18">
        <v>186</v>
      </c>
      <c r="D30" s="18">
        <v>213</v>
      </c>
      <c r="E30" s="18">
        <f t="shared" si="3"/>
        <v>399</v>
      </c>
      <c r="F30" s="19">
        <f t="shared" si="0"/>
        <v>9.0527509926262052E-3</v>
      </c>
      <c r="G30" s="18">
        <v>499</v>
      </c>
      <c r="H30" s="18">
        <v>43</v>
      </c>
      <c r="I30" s="18">
        <f t="shared" si="4"/>
        <v>542</v>
      </c>
      <c r="J30" s="19">
        <f t="shared" si="1"/>
        <v>8.8200354754194403E-3</v>
      </c>
      <c r="K30" s="18">
        <f t="shared" si="2"/>
        <v>941</v>
      </c>
      <c r="L30" s="18">
        <v>0</v>
      </c>
      <c r="M30" s="18">
        <f t="shared" si="5"/>
        <v>941</v>
      </c>
      <c r="P30" s="31"/>
    </row>
    <row r="31" spans="2:16" x14ac:dyDescent="0.2">
      <c r="B31" s="18" t="s">
        <v>270</v>
      </c>
      <c r="C31" s="18">
        <v>468</v>
      </c>
      <c r="D31" s="18">
        <v>710</v>
      </c>
      <c r="E31" s="18">
        <f t="shared" si="3"/>
        <v>1178</v>
      </c>
      <c r="F31" s="19">
        <f t="shared" si="0"/>
        <v>2.6727169597277368E-2</v>
      </c>
      <c r="G31" s="18">
        <v>1128</v>
      </c>
      <c r="H31" s="18">
        <v>182</v>
      </c>
      <c r="I31" s="18">
        <f t="shared" si="4"/>
        <v>1310</v>
      </c>
      <c r="J31" s="19">
        <f t="shared" si="1"/>
        <v>2.1317797920294219E-2</v>
      </c>
      <c r="K31" s="18">
        <f t="shared" si="2"/>
        <v>2488</v>
      </c>
      <c r="L31" s="18">
        <v>0</v>
      </c>
      <c r="M31" s="18">
        <f t="shared" si="5"/>
        <v>2488</v>
      </c>
      <c r="P31" s="31"/>
    </row>
    <row r="32" spans="2:16" x14ac:dyDescent="0.2">
      <c r="B32" s="20" t="s">
        <v>47</v>
      </c>
      <c r="C32" s="18">
        <f>SUM(C11:C31)</f>
        <v>19802</v>
      </c>
      <c r="D32" s="18">
        <f>SUM(D11:D31)</f>
        <v>24273</v>
      </c>
      <c r="E32" s="20">
        <f t="shared" si="3"/>
        <v>44075</v>
      </c>
      <c r="F32" s="19">
        <f t="shared" si="0"/>
        <v>1</v>
      </c>
      <c r="G32" s="18">
        <f>SUM(G11:G31)</f>
        <v>55027</v>
      </c>
      <c r="H32" s="18">
        <f>SUM(H11:H31)</f>
        <v>6424</v>
      </c>
      <c r="I32" s="20">
        <f t="shared" si="4"/>
        <v>61451</v>
      </c>
      <c r="J32" s="19">
        <f t="shared" si="1"/>
        <v>1</v>
      </c>
      <c r="K32" s="20">
        <f t="shared" si="2"/>
        <v>105526</v>
      </c>
      <c r="L32" s="18">
        <f>SUM(L11:L31)</f>
        <v>33</v>
      </c>
      <c r="M32" s="20">
        <f t="shared" si="5"/>
        <v>105559</v>
      </c>
      <c r="P32" s="31"/>
    </row>
    <row r="33" spans="2:13" ht="25.5" customHeight="1" x14ac:dyDescent="0.2">
      <c r="B33" s="32" t="s">
        <v>62</v>
      </c>
      <c r="C33" s="33">
        <f>+C32/M32</f>
        <v>0.1875917733210811</v>
      </c>
      <c r="D33" s="33">
        <f>+D32/M32</f>
        <v>0.22994723330080807</v>
      </c>
      <c r="E33" s="34">
        <f>+E32/M32</f>
        <v>0.4175390066218892</v>
      </c>
      <c r="F33" s="34"/>
      <c r="G33" s="33">
        <f>+G32/M32</f>
        <v>0.52129141049081551</v>
      </c>
      <c r="H33" s="33">
        <f>+H32/M32</f>
        <v>6.0856961509677052E-2</v>
      </c>
      <c r="I33" s="34">
        <f>+I32/M32</f>
        <v>0.58214837200049263</v>
      </c>
      <c r="J33" s="34"/>
      <c r="K33" s="34">
        <f>+K32/M32</f>
        <v>0.99968737862238177</v>
      </c>
      <c r="L33" s="34">
        <f>+L32/M32</f>
        <v>3.1262137761820403E-4</v>
      </c>
      <c r="M33" s="34">
        <f>K33+L33</f>
        <v>1</v>
      </c>
    </row>
    <row r="34" spans="2:13" x14ac:dyDescent="0.2">
      <c r="B34" s="25"/>
      <c r="C34" s="38"/>
      <c r="D34" s="38"/>
      <c r="E34" s="38"/>
      <c r="F34" s="38"/>
      <c r="G34" s="38"/>
      <c r="H34" s="38"/>
      <c r="I34" s="38"/>
      <c r="J34" s="38"/>
      <c r="K34" s="38"/>
    </row>
    <row r="35" spans="2:13" ht="12.75" x14ac:dyDescent="0.2">
      <c r="B35" s="368" t="s">
        <v>578</v>
      </c>
      <c r="C35" s="368"/>
      <c r="D35" s="368"/>
      <c r="E35" s="368"/>
      <c r="F35" s="368"/>
      <c r="G35" s="368"/>
      <c r="H35" s="368"/>
      <c r="I35" s="368"/>
      <c r="J35" s="368"/>
      <c r="K35" s="368"/>
    </row>
    <row r="36" spans="2:13" ht="12.75" x14ac:dyDescent="0.2">
      <c r="B36" s="397" t="str">
        <f>'Solicitudes Regiones'!$B$6:$R$6</f>
        <v>Julio de 2008 a febrero de 2022</v>
      </c>
      <c r="C36" s="397"/>
      <c r="D36" s="397"/>
      <c r="E36" s="397"/>
      <c r="F36" s="397"/>
      <c r="G36" s="397"/>
      <c r="H36" s="397"/>
      <c r="I36" s="397"/>
      <c r="J36" s="397"/>
      <c r="K36" s="397"/>
    </row>
    <row r="38" spans="2:13" ht="15" customHeight="1" x14ac:dyDescent="0.2">
      <c r="B38" s="395" t="s">
        <v>63</v>
      </c>
      <c r="C38" s="395"/>
      <c r="D38" s="395"/>
      <c r="E38" s="395"/>
      <c r="F38" s="395"/>
      <c r="G38" s="395"/>
      <c r="H38" s="395"/>
      <c r="I38" s="395"/>
      <c r="J38" s="395"/>
      <c r="K38" s="395"/>
      <c r="L38" s="395"/>
      <c r="M38" s="395"/>
    </row>
    <row r="39" spans="2:13" ht="21" customHeight="1" x14ac:dyDescent="0.2">
      <c r="B39" s="395" t="s">
        <v>54</v>
      </c>
      <c r="C39" s="393" t="s">
        <v>2</v>
      </c>
      <c r="D39" s="396"/>
      <c r="E39" s="396"/>
      <c r="F39" s="396"/>
      <c r="G39" s="396"/>
      <c r="H39" s="396"/>
      <c r="I39" s="396"/>
      <c r="J39" s="396"/>
      <c r="K39" s="394"/>
      <c r="L39" s="393"/>
      <c r="M39" s="394"/>
    </row>
    <row r="40" spans="2:13" ht="24" x14ac:dyDescent="0.2">
      <c r="B40" s="395"/>
      <c r="C40" s="23" t="s">
        <v>55</v>
      </c>
      <c r="D40" s="23" t="s">
        <v>56</v>
      </c>
      <c r="E40" s="23" t="s">
        <v>57</v>
      </c>
      <c r="F40" s="23" t="s">
        <v>58</v>
      </c>
      <c r="G40" s="23" t="s">
        <v>6</v>
      </c>
      <c r="H40" s="23" t="s">
        <v>59</v>
      </c>
      <c r="I40" s="23" t="s">
        <v>60</v>
      </c>
      <c r="J40" s="23" t="s">
        <v>61</v>
      </c>
      <c r="K40" s="132" t="s">
        <v>29</v>
      </c>
      <c r="L40" s="260" t="s">
        <v>591</v>
      </c>
      <c r="M40" s="260" t="s">
        <v>594</v>
      </c>
    </row>
    <row r="41" spans="2:13" x14ac:dyDescent="0.2">
      <c r="B41" s="18" t="s">
        <v>288</v>
      </c>
      <c r="C41" s="18">
        <v>5642</v>
      </c>
      <c r="D41" s="18">
        <v>3345</v>
      </c>
      <c r="E41" s="18">
        <f t="shared" ref="E41:E61" si="6">C41+D41</f>
        <v>8987</v>
      </c>
      <c r="F41" s="19">
        <f t="shared" ref="F41:F62" si="7">E41/$E$62</f>
        <v>0.31274359688195991</v>
      </c>
      <c r="G41" s="18">
        <v>18452</v>
      </c>
      <c r="H41" s="18">
        <v>2169</v>
      </c>
      <c r="I41" s="18">
        <f>G41+H41</f>
        <v>20621</v>
      </c>
      <c r="J41" s="19">
        <f t="shared" ref="J41:J62" si="8">I41/$I$62</f>
        <v>0.38264274183073238</v>
      </c>
      <c r="K41" s="18">
        <f t="shared" ref="K41:K62" si="9">E41+I41</f>
        <v>29608</v>
      </c>
      <c r="L41" s="18">
        <v>0</v>
      </c>
      <c r="M41" s="18">
        <f>K41+L41</f>
        <v>29608</v>
      </c>
    </row>
    <row r="42" spans="2:13" x14ac:dyDescent="0.2">
      <c r="B42" s="18" t="s">
        <v>289</v>
      </c>
      <c r="C42" s="18">
        <v>811</v>
      </c>
      <c r="D42" s="18">
        <v>465</v>
      </c>
      <c r="E42" s="18">
        <f t="shared" si="6"/>
        <v>1276</v>
      </c>
      <c r="F42" s="19">
        <f t="shared" si="7"/>
        <v>4.4404231625835192E-2</v>
      </c>
      <c r="G42" s="18">
        <v>2395</v>
      </c>
      <c r="H42" s="18">
        <v>202</v>
      </c>
      <c r="I42" s="18">
        <f t="shared" ref="I42:I62" si="10">G42+H42</f>
        <v>2597</v>
      </c>
      <c r="J42" s="19">
        <f t="shared" si="8"/>
        <v>4.818986472694884E-2</v>
      </c>
      <c r="K42" s="18">
        <f t="shared" si="9"/>
        <v>3873</v>
      </c>
      <c r="L42" s="18">
        <v>0</v>
      </c>
      <c r="M42" s="18">
        <f t="shared" ref="M42:M62" si="11">K42+L42</f>
        <v>3873</v>
      </c>
    </row>
    <row r="43" spans="2:13" x14ac:dyDescent="0.2">
      <c r="B43" s="18" t="s">
        <v>267</v>
      </c>
      <c r="C43" s="18">
        <v>675</v>
      </c>
      <c r="D43" s="18">
        <v>416</v>
      </c>
      <c r="E43" s="18">
        <f t="shared" si="6"/>
        <v>1091</v>
      </c>
      <c r="F43" s="19">
        <f t="shared" si="7"/>
        <v>3.79663140311804E-2</v>
      </c>
      <c r="G43" s="18">
        <v>1980</v>
      </c>
      <c r="H43" s="18">
        <v>272</v>
      </c>
      <c r="I43" s="18">
        <f t="shared" si="10"/>
        <v>2252</v>
      </c>
      <c r="J43" s="19">
        <f t="shared" si="8"/>
        <v>4.1788053663877084E-2</v>
      </c>
      <c r="K43" s="18">
        <f t="shared" si="9"/>
        <v>3343</v>
      </c>
      <c r="L43" s="18">
        <v>0</v>
      </c>
      <c r="M43" s="18">
        <f t="shared" si="11"/>
        <v>3343</v>
      </c>
    </row>
    <row r="44" spans="2:13" x14ac:dyDescent="0.2">
      <c r="B44" s="18" t="s">
        <v>292</v>
      </c>
      <c r="C44" s="18">
        <v>740</v>
      </c>
      <c r="D44" s="18">
        <v>459</v>
      </c>
      <c r="E44" s="18">
        <f t="shared" si="6"/>
        <v>1199</v>
      </c>
      <c r="F44" s="19">
        <f t="shared" si="7"/>
        <v>4.1724665924276171E-2</v>
      </c>
      <c r="G44" s="18">
        <v>1008</v>
      </c>
      <c r="H44" s="18">
        <v>168</v>
      </c>
      <c r="I44" s="18">
        <f t="shared" si="10"/>
        <v>1176</v>
      </c>
      <c r="J44" s="19">
        <f t="shared" si="8"/>
        <v>2.1821825536731551E-2</v>
      </c>
      <c r="K44" s="18">
        <f t="shared" si="9"/>
        <v>2375</v>
      </c>
      <c r="L44" s="18">
        <v>0</v>
      </c>
      <c r="M44" s="18">
        <f t="shared" si="11"/>
        <v>2375</v>
      </c>
    </row>
    <row r="45" spans="2:13" x14ac:dyDescent="0.2">
      <c r="B45" s="18" t="s">
        <v>268</v>
      </c>
      <c r="C45" s="18">
        <v>323</v>
      </c>
      <c r="D45" s="18">
        <v>258</v>
      </c>
      <c r="E45" s="18">
        <f t="shared" si="6"/>
        <v>581</v>
      </c>
      <c r="F45" s="19">
        <f t="shared" si="7"/>
        <v>2.0218541202672607E-2</v>
      </c>
      <c r="G45" s="18">
        <v>739</v>
      </c>
      <c r="H45" s="18">
        <v>110</v>
      </c>
      <c r="I45" s="18">
        <f t="shared" si="10"/>
        <v>849</v>
      </c>
      <c r="J45" s="19">
        <f t="shared" si="8"/>
        <v>1.5754022007385279E-2</v>
      </c>
      <c r="K45" s="18">
        <f t="shared" si="9"/>
        <v>1430</v>
      </c>
      <c r="L45" s="18">
        <v>0</v>
      </c>
      <c r="M45" s="18">
        <f t="shared" si="11"/>
        <v>1430</v>
      </c>
    </row>
    <row r="46" spans="2:13" x14ac:dyDescent="0.2">
      <c r="B46" s="18" t="s">
        <v>295</v>
      </c>
      <c r="C46" s="18">
        <v>529</v>
      </c>
      <c r="D46" s="18">
        <v>305</v>
      </c>
      <c r="E46" s="18">
        <f t="shared" si="6"/>
        <v>834</v>
      </c>
      <c r="F46" s="19">
        <f t="shared" si="7"/>
        <v>2.9022828507795102E-2</v>
      </c>
      <c r="G46" s="18">
        <v>1019</v>
      </c>
      <c r="H46" s="18">
        <v>123</v>
      </c>
      <c r="I46" s="18">
        <f t="shared" si="10"/>
        <v>1142</v>
      </c>
      <c r="J46" s="19">
        <f t="shared" si="8"/>
        <v>2.1190922417472304E-2</v>
      </c>
      <c r="K46" s="18">
        <f t="shared" si="9"/>
        <v>1976</v>
      </c>
      <c r="L46" s="18">
        <v>0</v>
      </c>
      <c r="M46" s="18">
        <f t="shared" si="11"/>
        <v>1976</v>
      </c>
    </row>
    <row r="47" spans="2:13" x14ac:dyDescent="0.2">
      <c r="B47" s="18" t="s">
        <v>296</v>
      </c>
      <c r="C47" s="18">
        <v>933</v>
      </c>
      <c r="D47" s="18">
        <v>359</v>
      </c>
      <c r="E47" s="18">
        <f t="shared" si="6"/>
        <v>1292</v>
      </c>
      <c r="F47" s="19">
        <f t="shared" si="7"/>
        <v>4.4961024498886414E-2</v>
      </c>
      <c r="G47" s="18">
        <v>1970</v>
      </c>
      <c r="H47" s="18">
        <v>130</v>
      </c>
      <c r="I47" s="18">
        <f t="shared" si="10"/>
        <v>2100</v>
      </c>
      <c r="J47" s="19">
        <f t="shared" si="8"/>
        <v>3.8967545601306337E-2</v>
      </c>
      <c r="K47" s="18">
        <f t="shared" si="9"/>
        <v>3392</v>
      </c>
      <c r="L47" s="18">
        <v>0</v>
      </c>
      <c r="M47" s="18">
        <f t="shared" si="11"/>
        <v>3392</v>
      </c>
    </row>
    <row r="48" spans="2:13" x14ac:dyDescent="0.2">
      <c r="B48" s="18" t="s">
        <v>299</v>
      </c>
      <c r="C48" s="18">
        <v>876</v>
      </c>
      <c r="D48" s="18">
        <v>588</v>
      </c>
      <c r="E48" s="18">
        <f t="shared" si="6"/>
        <v>1464</v>
      </c>
      <c r="F48" s="19">
        <f t="shared" si="7"/>
        <v>5.0946547884187079E-2</v>
      </c>
      <c r="G48" s="18">
        <v>1454</v>
      </c>
      <c r="H48" s="18">
        <v>264</v>
      </c>
      <c r="I48" s="18">
        <f t="shared" si="10"/>
        <v>1718</v>
      </c>
      <c r="J48" s="19">
        <f t="shared" si="8"/>
        <v>3.1879163496687755E-2</v>
      </c>
      <c r="K48" s="18">
        <f t="shared" si="9"/>
        <v>3182</v>
      </c>
      <c r="L48" s="18">
        <v>0</v>
      </c>
      <c r="M48" s="18">
        <f t="shared" si="11"/>
        <v>3182</v>
      </c>
    </row>
    <row r="49" spans="2:13" x14ac:dyDescent="0.2">
      <c r="B49" s="18" t="s">
        <v>301</v>
      </c>
      <c r="C49" s="18">
        <v>686</v>
      </c>
      <c r="D49" s="18">
        <v>322</v>
      </c>
      <c r="E49" s="18">
        <f t="shared" si="6"/>
        <v>1008</v>
      </c>
      <c r="F49" s="19">
        <f t="shared" si="7"/>
        <v>3.5077951002227173E-2</v>
      </c>
      <c r="G49" s="18">
        <v>2030</v>
      </c>
      <c r="H49" s="18">
        <v>141</v>
      </c>
      <c r="I49" s="18">
        <f t="shared" si="10"/>
        <v>2171</v>
      </c>
      <c r="J49" s="19">
        <f t="shared" si="8"/>
        <v>4.0285019762112413E-2</v>
      </c>
      <c r="K49" s="18">
        <f t="shared" si="9"/>
        <v>3179</v>
      </c>
      <c r="L49" s="18">
        <v>0</v>
      </c>
      <c r="M49" s="18">
        <f t="shared" si="11"/>
        <v>3179</v>
      </c>
    </row>
    <row r="50" spans="2:13" x14ac:dyDescent="0.2">
      <c r="B50" s="18" t="s">
        <v>297</v>
      </c>
      <c r="C50" s="18">
        <v>480</v>
      </c>
      <c r="D50" s="18">
        <v>295</v>
      </c>
      <c r="E50" s="18">
        <f t="shared" si="6"/>
        <v>775</v>
      </c>
      <c r="F50" s="19">
        <f t="shared" si="7"/>
        <v>2.6969654788418708E-2</v>
      </c>
      <c r="G50" s="18">
        <v>1466</v>
      </c>
      <c r="H50" s="18">
        <v>128</v>
      </c>
      <c r="I50" s="18">
        <f t="shared" si="10"/>
        <v>1594</v>
      </c>
      <c r="J50" s="19">
        <f t="shared" si="8"/>
        <v>2.9578222708801099E-2</v>
      </c>
      <c r="K50" s="18">
        <f t="shared" si="9"/>
        <v>2369</v>
      </c>
      <c r="L50" s="18">
        <v>0</v>
      </c>
      <c r="M50" s="18">
        <f t="shared" si="11"/>
        <v>2369</v>
      </c>
    </row>
    <row r="51" spans="2:13" x14ac:dyDescent="0.2">
      <c r="B51" s="18" t="s">
        <v>309</v>
      </c>
      <c r="C51" s="18">
        <v>343</v>
      </c>
      <c r="D51" s="18">
        <v>142</v>
      </c>
      <c r="E51" s="18">
        <f t="shared" si="6"/>
        <v>485</v>
      </c>
      <c r="F51" s="19">
        <f t="shared" si="7"/>
        <v>1.6877783964365255E-2</v>
      </c>
      <c r="G51" s="18">
        <v>447</v>
      </c>
      <c r="H51" s="18">
        <v>50</v>
      </c>
      <c r="I51" s="18">
        <f t="shared" si="10"/>
        <v>497</v>
      </c>
      <c r="J51" s="19">
        <f t="shared" si="8"/>
        <v>9.2223191256425013E-3</v>
      </c>
      <c r="K51" s="18">
        <f t="shared" si="9"/>
        <v>982</v>
      </c>
      <c r="L51" s="18">
        <v>0</v>
      </c>
      <c r="M51" s="18">
        <f t="shared" si="11"/>
        <v>982</v>
      </c>
    </row>
    <row r="52" spans="2:13" x14ac:dyDescent="0.2">
      <c r="B52" s="18" t="s">
        <v>290</v>
      </c>
      <c r="C52" s="18">
        <v>762</v>
      </c>
      <c r="D52" s="18">
        <v>406</v>
      </c>
      <c r="E52" s="18">
        <f t="shared" si="6"/>
        <v>1168</v>
      </c>
      <c r="F52" s="19">
        <f t="shared" si="7"/>
        <v>4.0645879732739421E-2</v>
      </c>
      <c r="G52" s="18">
        <v>2084</v>
      </c>
      <c r="H52" s="18">
        <v>161</v>
      </c>
      <c r="I52" s="18">
        <f t="shared" si="10"/>
        <v>2245</v>
      </c>
      <c r="J52" s="19">
        <f t="shared" si="8"/>
        <v>4.1658161845206064E-2</v>
      </c>
      <c r="K52" s="18">
        <f t="shared" si="9"/>
        <v>3413</v>
      </c>
      <c r="L52" s="18">
        <v>0</v>
      </c>
      <c r="M52" s="18">
        <f t="shared" si="11"/>
        <v>3413</v>
      </c>
    </row>
    <row r="53" spans="2:13" x14ac:dyDescent="0.2">
      <c r="B53" s="18" t="s">
        <v>293</v>
      </c>
      <c r="C53" s="18">
        <v>316</v>
      </c>
      <c r="D53" s="18">
        <v>243</v>
      </c>
      <c r="E53" s="18">
        <f t="shared" si="6"/>
        <v>559</v>
      </c>
      <c r="F53" s="19">
        <f t="shared" si="7"/>
        <v>1.9452951002227173E-2</v>
      </c>
      <c r="G53" s="18">
        <v>546</v>
      </c>
      <c r="H53" s="18">
        <v>102</v>
      </c>
      <c r="I53" s="18">
        <f t="shared" si="10"/>
        <v>648</v>
      </c>
      <c r="J53" s="19">
        <f t="shared" si="8"/>
        <v>1.2024271214117385E-2</v>
      </c>
      <c r="K53" s="18">
        <f t="shared" si="9"/>
        <v>1207</v>
      </c>
      <c r="L53" s="18">
        <v>0</v>
      </c>
      <c r="M53" s="18">
        <f t="shared" si="11"/>
        <v>1207</v>
      </c>
    </row>
    <row r="54" spans="2:13" x14ac:dyDescent="0.2">
      <c r="B54" s="18" t="s">
        <v>310</v>
      </c>
      <c r="C54" s="18">
        <v>264</v>
      </c>
      <c r="D54" s="18">
        <v>158</v>
      </c>
      <c r="E54" s="18">
        <f t="shared" si="6"/>
        <v>422</v>
      </c>
      <c r="F54" s="19">
        <f t="shared" si="7"/>
        <v>1.4685412026726057E-2</v>
      </c>
      <c r="G54" s="18">
        <v>591</v>
      </c>
      <c r="H54" s="18">
        <v>91</v>
      </c>
      <c r="I54" s="18">
        <f t="shared" si="10"/>
        <v>682</v>
      </c>
      <c r="J54" s="19">
        <f t="shared" si="8"/>
        <v>1.265517433337663E-2</v>
      </c>
      <c r="K54" s="18">
        <f t="shared" si="9"/>
        <v>1104</v>
      </c>
      <c r="L54" s="18">
        <v>0</v>
      </c>
      <c r="M54" s="18">
        <f t="shared" si="11"/>
        <v>1104</v>
      </c>
    </row>
    <row r="55" spans="2:13" x14ac:dyDescent="0.2">
      <c r="B55" s="18" t="s">
        <v>269</v>
      </c>
      <c r="C55" s="18">
        <v>291</v>
      </c>
      <c r="D55" s="18">
        <v>166</v>
      </c>
      <c r="E55" s="18">
        <f t="shared" si="6"/>
        <v>457</v>
      </c>
      <c r="F55" s="19">
        <f t="shared" si="7"/>
        <v>1.5903396436525611E-2</v>
      </c>
      <c r="G55" s="18">
        <v>802</v>
      </c>
      <c r="H55" s="18">
        <v>59</v>
      </c>
      <c r="I55" s="18">
        <f t="shared" si="10"/>
        <v>861</v>
      </c>
      <c r="J55" s="19">
        <f t="shared" si="8"/>
        <v>1.59766936965356E-2</v>
      </c>
      <c r="K55" s="18">
        <f t="shared" si="9"/>
        <v>1318</v>
      </c>
      <c r="L55" s="18">
        <v>0</v>
      </c>
      <c r="M55" s="18">
        <f t="shared" si="11"/>
        <v>1318</v>
      </c>
    </row>
    <row r="56" spans="2:13" x14ac:dyDescent="0.2">
      <c r="B56" s="18" t="s">
        <v>300</v>
      </c>
      <c r="C56" s="18">
        <v>277</v>
      </c>
      <c r="D56" s="18">
        <v>162</v>
      </c>
      <c r="E56" s="18">
        <f t="shared" si="6"/>
        <v>439</v>
      </c>
      <c r="F56" s="19">
        <f t="shared" si="7"/>
        <v>1.5277004454342984E-2</v>
      </c>
      <c r="G56" s="18">
        <v>608</v>
      </c>
      <c r="H56" s="18">
        <v>64</v>
      </c>
      <c r="I56" s="18">
        <f t="shared" si="10"/>
        <v>672</v>
      </c>
      <c r="J56" s="19">
        <f t="shared" si="8"/>
        <v>1.2469614592418028E-2</v>
      </c>
      <c r="K56" s="18">
        <f t="shared" si="9"/>
        <v>1111</v>
      </c>
      <c r="L56" s="18">
        <v>0</v>
      </c>
      <c r="M56" s="18">
        <f t="shared" si="11"/>
        <v>1111</v>
      </c>
    </row>
    <row r="57" spans="2:13" x14ac:dyDescent="0.2">
      <c r="B57" s="18" t="s">
        <v>298</v>
      </c>
      <c r="C57" s="18">
        <v>1997</v>
      </c>
      <c r="D57" s="18">
        <v>1173</v>
      </c>
      <c r="E57" s="18">
        <f t="shared" si="6"/>
        <v>3170</v>
      </c>
      <c r="F57" s="19">
        <f t="shared" si="7"/>
        <v>0.11031458797327394</v>
      </c>
      <c r="G57" s="18">
        <v>6070</v>
      </c>
      <c r="H57" s="18">
        <v>728</v>
      </c>
      <c r="I57" s="18">
        <f t="shared" si="10"/>
        <v>6798</v>
      </c>
      <c r="J57" s="19">
        <f t="shared" si="8"/>
        <v>0.12614351190365738</v>
      </c>
      <c r="K57" s="18">
        <f t="shared" si="9"/>
        <v>9968</v>
      </c>
      <c r="L57" s="18">
        <v>0</v>
      </c>
      <c r="M57" s="18">
        <f t="shared" si="11"/>
        <v>9968</v>
      </c>
    </row>
    <row r="58" spans="2:13" x14ac:dyDescent="0.2">
      <c r="B58" s="18" t="s">
        <v>291</v>
      </c>
      <c r="C58" s="18">
        <v>887</v>
      </c>
      <c r="D58" s="18">
        <v>649</v>
      </c>
      <c r="E58" s="18">
        <f t="shared" si="6"/>
        <v>1536</v>
      </c>
      <c r="F58" s="19">
        <f t="shared" si="7"/>
        <v>5.3452115812917596E-2</v>
      </c>
      <c r="G58" s="18">
        <v>1920</v>
      </c>
      <c r="H58" s="18">
        <v>288</v>
      </c>
      <c r="I58" s="18">
        <f t="shared" si="10"/>
        <v>2208</v>
      </c>
      <c r="J58" s="19">
        <f t="shared" si="8"/>
        <v>4.0971590803659239E-2</v>
      </c>
      <c r="K58" s="18">
        <f t="shared" si="9"/>
        <v>3744</v>
      </c>
      <c r="L58" s="18">
        <v>0</v>
      </c>
      <c r="M58" s="18">
        <f t="shared" si="11"/>
        <v>3744</v>
      </c>
    </row>
    <row r="59" spans="2:13" x14ac:dyDescent="0.2">
      <c r="B59" s="18" t="s">
        <v>294</v>
      </c>
      <c r="C59" s="18">
        <v>644</v>
      </c>
      <c r="D59" s="18">
        <v>373</v>
      </c>
      <c r="E59" s="18">
        <f t="shared" si="6"/>
        <v>1017</v>
      </c>
      <c r="F59" s="19">
        <f t="shared" si="7"/>
        <v>3.5391146993318488E-2</v>
      </c>
      <c r="G59" s="18">
        <v>1225</v>
      </c>
      <c r="H59" s="18">
        <v>136</v>
      </c>
      <c r="I59" s="18">
        <f t="shared" si="10"/>
        <v>1361</v>
      </c>
      <c r="J59" s="19">
        <f t="shared" si="8"/>
        <v>2.5254680744465682E-2</v>
      </c>
      <c r="K59" s="18">
        <f t="shared" si="9"/>
        <v>2378</v>
      </c>
      <c r="L59" s="18">
        <v>0</v>
      </c>
      <c r="M59" s="18">
        <f t="shared" si="11"/>
        <v>2378</v>
      </c>
    </row>
    <row r="60" spans="2:13" x14ac:dyDescent="0.2">
      <c r="B60" s="18" t="s">
        <v>311</v>
      </c>
      <c r="C60" s="18">
        <v>173</v>
      </c>
      <c r="D60" s="18">
        <v>93</v>
      </c>
      <c r="E60" s="18">
        <f t="shared" si="6"/>
        <v>266</v>
      </c>
      <c r="F60" s="19">
        <f t="shared" si="7"/>
        <v>9.2566815144766151E-3</v>
      </c>
      <c r="G60" s="18">
        <v>457</v>
      </c>
      <c r="H60" s="18">
        <v>40</v>
      </c>
      <c r="I60" s="18">
        <f t="shared" si="10"/>
        <v>497</v>
      </c>
      <c r="J60" s="19">
        <f t="shared" si="8"/>
        <v>9.2223191256425013E-3</v>
      </c>
      <c r="K60" s="18">
        <f t="shared" si="9"/>
        <v>763</v>
      </c>
      <c r="L60" s="18">
        <v>0</v>
      </c>
      <c r="M60" s="18">
        <f t="shared" si="11"/>
        <v>763</v>
      </c>
    </row>
    <row r="61" spans="2:13" x14ac:dyDescent="0.2">
      <c r="B61" s="18" t="s">
        <v>270</v>
      </c>
      <c r="C61" s="18">
        <v>447</v>
      </c>
      <c r="D61" s="18">
        <v>263</v>
      </c>
      <c r="E61" s="18">
        <f t="shared" si="6"/>
        <v>710</v>
      </c>
      <c r="F61" s="19">
        <f t="shared" si="7"/>
        <v>2.4707683741648109E-2</v>
      </c>
      <c r="G61" s="18">
        <v>1052</v>
      </c>
      <c r="H61" s="18">
        <v>150</v>
      </c>
      <c r="I61" s="18">
        <f t="shared" si="10"/>
        <v>1202</v>
      </c>
      <c r="J61" s="19">
        <f t="shared" si="8"/>
        <v>2.2304280863223915E-2</v>
      </c>
      <c r="K61" s="18">
        <f t="shared" si="9"/>
        <v>1912</v>
      </c>
      <c r="L61" s="18">
        <v>0</v>
      </c>
      <c r="M61" s="18">
        <f t="shared" si="11"/>
        <v>1912</v>
      </c>
    </row>
    <row r="62" spans="2:13" x14ac:dyDescent="0.2">
      <c r="B62" s="20" t="s">
        <v>47</v>
      </c>
      <c r="C62" s="18">
        <f>SUM(C41:C61)</f>
        <v>18096</v>
      </c>
      <c r="D62" s="18">
        <f>SUM(D41:D61)</f>
        <v>10640</v>
      </c>
      <c r="E62" s="20">
        <f>C62+D62</f>
        <v>28736</v>
      </c>
      <c r="F62" s="46">
        <f t="shared" si="7"/>
        <v>1</v>
      </c>
      <c r="G62" s="18">
        <f>SUM(G41:G61)</f>
        <v>48315</v>
      </c>
      <c r="H62" s="18">
        <f>SUM(H41:H61)</f>
        <v>5576</v>
      </c>
      <c r="I62" s="20">
        <f t="shared" si="10"/>
        <v>53891</v>
      </c>
      <c r="J62" s="46">
        <f t="shared" si="8"/>
        <v>1</v>
      </c>
      <c r="K62" s="20">
        <f t="shared" si="9"/>
        <v>82627</v>
      </c>
      <c r="L62" s="18">
        <f>SUM(L41:L61)</f>
        <v>0</v>
      </c>
      <c r="M62" s="20">
        <f t="shared" si="11"/>
        <v>82627</v>
      </c>
    </row>
    <row r="63" spans="2:13" ht="24" x14ac:dyDescent="0.2">
      <c r="B63" s="32" t="s">
        <v>64</v>
      </c>
      <c r="C63" s="33">
        <f>+C62/M62</f>
        <v>0.21900831447347718</v>
      </c>
      <c r="D63" s="33">
        <f>+D62/M62</f>
        <v>0.12877146695390126</v>
      </c>
      <c r="E63" s="34">
        <f>+E62/M62</f>
        <v>0.34777978142737848</v>
      </c>
      <c r="F63" s="34"/>
      <c r="G63" s="33">
        <f>+G62/M62</f>
        <v>0.58473622423662963</v>
      </c>
      <c r="H63" s="33">
        <f>+H62/M62</f>
        <v>6.7483994335991865E-2</v>
      </c>
      <c r="I63" s="34">
        <f>+I62/M62</f>
        <v>0.65222021857262158</v>
      </c>
      <c r="J63" s="34"/>
      <c r="K63" s="34">
        <f>+K62/M62</f>
        <v>1</v>
      </c>
      <c r="L63" s="34">
        <f>+L62/M62</f>
        <v>0</v>
      </c>
      <c r="M63" s="34">
        <f>K63+L63</f>
        <v>1</v>
      </c>
    </row>
    <row r="64" spans="2:13" x14ac:dyDescent="0.2">
      <c r="B64" s="25" t="s">
        <v>127</v>
      </c>
    </row>
    <row r="65" spans="2:2" x14ac:dyDescent="0.2">
      <c r="B65" s="25" t="s">
        <v>128</v>
      </c>
    </row>
  </sheetData>
  <mergeCells count="12">
    <mergeCell ref="B36:K36"/>
    <mergeCell ref="B39:B40"/>
    <mergeCell ref="C39:K39"/>
    <mergeCell ref="B5:K5"/>
    <mergeCell ref="B6:K6"/>
    <mergeCell ref="B9:B10"/>
    <mergeCell ref="C9:K9"/>
    <mergeCell ref="B35:K35"/>
    <mergeCell ref="B8:M8"/>
    <mergeCell ref="L9:M9"/>
    <mergeCell ref="L39:M39"/>
    <mergeCell ref="B38:M38"/>
  </mergeCells>
  <hyperlinks>
    <hyperlink ref="M5" location="'Índice Pensiones Solidarias'!A1" display="Volver Sistema de Pensiones Solidadias" xr:uid="{00000000-0004-0000-0F00-000000000000}"/>
  </hyperlinks>
  <pageMargins left="0.74803149606299213" right="0.74803149606299213" top="0.98425196850393704" bottom="0.98425196850393704" header="0" footer="0"/>
  <pageSetup scale="83" fitToHeight="2" orientation="portrait" r:id="rId1"/>
  <headerFooter alignWithMargins="0"/>
  <rowBreaks count="1" manualBreakCount="1">
    <brk id="38" min="1"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6">
    <pageSetUpPr fitToPage="1"/>
  </sheetPr>
  <dimension ref="A1:P89"/>
  <sheetViews>
    <sheetView showGridLines="0" topLeftCell="A10" zoomScaleNormal="100" workbookViewId="0">
      <selection activeCell="F15" sqref="F15"/>
    </sheetView>
  </sheetViews>
  <sheetFormatPr baseColWidth="10" defaultRowHeight="12" x14ac:dyDescent="0.2"/>
  <cols>
    <col min="1" max="1" width="6" style="26" customWidth="1"/>
    <col min="2" max="2" width="18.140625" style="26" customWidth="1"/>
    <col min="3" max="3" width="9.7109375" style="26" bestFit="1" customWidth="1"/>
    <col min="4" max="4" width="9.140625" style="26" bestFit="1" customWidth="1"/>
    <col min="5" max="6" width="9.140625" style="26" customWidth="1"/>
    <col min="7" max="7" width="9.7109375" style="26" bestFit="1" customWidth="1"/>
    <col min="8" max="8" width="8.42578125" style="26" bestFit="1" customWidth="1"/>
    <col min="9" max="11" width="11" style="26" customWidth="1"/>
    <col min="12" max="12" width="9.140625" style="26" customWidth="1"/>
    <col min="13" max="251" width="11.42578125" style="26"/>
    <col min="252" max="252" width="18.140625" style="26" customWidth="1"/>
    <col min="253" max="253" width="9.7109375" style="26" bestFit="1" customWidth="1"/>
    <col min="254" max="254" width="9.140625" style="26" bestFit="1" customWidth="1"/>
    <col min="255" max="256" width="9.140625" style="26" customWidth="1"/>
    <col min="257" max="257" width="9.7109375" style="26" bestFit="1" customWidth="1"/>
    <col min="258" max="258" width="8.42578125" style="26" bestFit="1" customWidth="1"/>
    <col min="259" max="261" width="11" style="26" customWidth="1"/>
    <col min="262" max="267" width="0" style="26" hidden="1" customWidth="1"/>
    <col min="268" max="268" width="9.140625" style="26" customWidth="1"/>
    <col min="269" max="507" width="11.42578125" style="26"/>
    <col min="508" max="508" width="18.140625" style="26" customWidth="1"/>
    <col min="509" max="509" width="9.7109375" style="26" bestFit="1" customWidth="1"/>
    <col min="510" max="510" width="9.140625" style="26" bestFit="1" customWidth="1"/>
    <col min="511" max="512" width="9.140625" style="26" customWidth="1"/>
    <col min="513" max="513" width="9.7109375" style="26" bestFit="1" customWidth="1"/>
    <col min="514" max="514" width="8.42578125" style="26" bestFit="1" customWidth="1"/>
    <col min="515" max="517" width="11" style="26" customWidth="1"/>
    <col min="518" max="523" width="0" style="26" hidden="1" customWidth="1"/>
    <col min="524" max="524" width="9.140625" style="26" customWidth="1"/>
    <col min="525" max="763" width="11.42578125" style="26"/>
    <col min="764" max="764" width="18.140625" style="26" customWidth="1"/>
    <col min="765" max="765" width="9.7109375" style="26" bestFit="1" customWidth="1"/>
    <col min="766" max="766" width="9.140625" style="26" bestFit="1" customWidth="1"/>
    <col min="767" max="768" width="9.140625" style="26" customWidth="1"/>
    <col min="769" max="769" width="9.7109375" style="26" bestFit="1" customWidth="1"/>
    <col min="770" max="770" width="8.42578125" style="26" bestFit="1" customWidth="1"/>
    <col min="771" max="773" width="11" style="26" customWidth="1"/>
    <col min="774" max="779" width="0" style="26" hidden="1" customWidth="1"/>
    <col min="780" max="780" width="9.140625" style="26" customWidth="1"/>
    <col min="781" max="1019" width="11.42578125" style="26"/>
    <col min="1020" max="1020" width="18.140625" style="26" customWidth="1"/>
    <col min="1021" max="1021" width="9.7109375" style="26" bestFit="1" customWidth="1"/>
    <col min="1022" max="1022" width="9.140625" style="26" bestFit="1" customWidth="1"/>
    <col min="1023" max="1024" width="9.140625" style="26" customWidth="1"/>
    <col min="1025" max="1025" width="9.7109375" style="26" bestFit="1" customWidth="1"/>
    <col min="1026" max="1026" width="8.42578125" style="26" bestFit="1" customWidth="1"/>
    <col min="1027" max="1029" width="11" style="26" customWidth="1"/>
    <col min="1030" max="1035" width="0" style="26" hidden="1" customWidth="1"/>
    <col min="1036" max="1036" width="9.140625" style="26" customWidth="1"/>
    <col min="1037" max="1275" width="11.42578125" style="26"/>
    <col min="1276" max="1276" width="18.140625" style="26" customWidth="1"/>
    <col min="1277" max="1277" width="9.7109375" style="26" bestFit="1" customWidth="1"/>
    <col min="1278" max="1278" width="9.140625" style="26" bestFit="1" customWidth="1"/>
    <col min="1279" max="1280" width="9.140625" style="26" customWidth="1"/>
    <col min="1281" max="1281" width="9.7109375" style="26" bestFit="1" customWidth="1"/>
    <col min="1282" max="1282" width="8.42578125" style="26" bestFit="1" customWidth="1"/>
    <col min="1283" max="1285" width="11" style="26" customWidth="1"/>
    <col min="1286" max="1291" width="0" style="26" hidden="1" customWidth="1"/>
    <col min="1292" max="1292" width="9.140625" style="26" customWidth="1"/>
    <col min="1293" max="1531" width="11.42578125" style="26"/>
    <col min="1532" max="1532" width="18.140625" style="26" customWidth="1"/>
    <col min="1533" max="1533" width="9.7109375" style="26" bestFit="1" customWidth="1"/>
    <col min="1534" max="1534" width="9.140625" style="26" bestFit="1" customWidth="1"/>
    <col min="1535" max="1536" width="9.140625" style="26" customWidth="1"/>
    <col min="1537" max="1537" width="9.7109375" style="26" bestFit="1" customWidth="1"/>
    <col min="1538" max="1538" width="8.42578125" style="26" bestFit="1" customWidth="1"/>
    <col min="1539" max="1541" width="11" style="26" customWidth="1"/>
    <col min="1542" max="1547" width="0" style="26" hidden="1" customWidth="1"/>
    <col min="1548" max="1548" width="9.140625" style="26" customWidth="1"/>
    <col min="1549" max="1787" width="11.42578125" style="26"/>
    <col min="1788" max="1788" width="18.140625" style="26" customWidth="1"/>
    <col min="1789" max="1789" width="9.7109375" style="26" bestFit="1" customWidth="1"/>
    <col min="1790" max="1790" width="9.140625" style="26" bestFit="1" customWidth="1"/>
    <col min="1791" max="1792" width="9.140625" style="26" customWidth="1"/>
    <col min="1793" max="1793" width="9.7109375" style="26" bestFit="1" customWidth="1"/>
    <col min="1794" max="1794" width="8.42578125" style="26" bestFit="1" customWidth="1"/>
    <col min="1795" max="1797" width="11" style="26" customWidth="1"/>
    <col min="1798" max="1803" width="0" style="26" hidden="1" customWidth="1"/>
    <col min="1804" max="1804" width="9.140625" style="26" customWidth="1"/>
    <col min="1805" max="2043" width="11.42578125" style="26"/>
    <col min="2044" max="2044" width="18.140625" style="26" customWidth="1"/>
    <col min="2045" max="2045" width="9.7109375" style="26" bestFit="1" customWidth="1"/>
    <col min="2046" max="2046" width="9.140625" style="26" bestFit="1" customWidth="1"/>
    <col min="2047" max="2048" width="9.140625" style="26" customWidth="1"/>
    <col min="2049" max="2049" width="9.7109375" style="26" bestFit="1" customWidth="1"/>
    <col min="2050" max="2050" width="8.42578125" style="26" bestFit="1" customWidth="1"/>
    <col min="2051" max="2053" width="11" style="26" customWidth="1"/>
    <col min="2054" max="2059" width="0" style="26" hidden="1" customWidth="1"/>
    <col min="2060" max="2060" width="9.140625" style="26" customWidth="1"/>
    <col min="2061" max="2299" width="11.42578125" style="26"/>
    <col min="2300" max="2300" width="18.140625" style="26" customWidth="1"/>
    <col min="2301" max="2301" width="9.7109375" style="26" bestFit="1" customWidth="1"/>
    <col min="2302" max="2302" width="9.140625" style="26" bestFit="1" customWidth="1"/>
    <col min="2303" max="2304" width="9.140625" style="26" customWidth="1"/>
    <col min="2305" max="2305" width="9.7109375" style="26" bestFit="1" customWidth="1"/>
    <col min="2306" max="2306" width="8.42578125" style="26" bestFit="1" customWidth="1"/>
    <col min="2307" max="2309" width="11" style="26" customWidth="1"/>
    <col min="2310" max="2315" width="0" style="26" hidden="1" customWidth="1"/>
    <col min="2316" max="2316" width="9.140625" style="26" customWidth="1"/>
    <col min="2317" max="2555" width="11.42578125" style="26"/>
    <col min="2556" max="2556" width="18.140625" style="26" customWidth="1"/>
    <col min="2557" max="2557" width="9.7109375" style="26" bestFit="1" customWidth="1"/>
    <col min="2558" max="2558" width="9.140625" style="26" bestFit="1" customWidth="1"/>
    <col min="2559" max="2560" width="9.140625" style="26" customWidth="1"/>
    <col min="2561" max="2561" width="9.7109375" style="26" bestFit="1" customWidth="1"/>
    <col min="2562" max="2562" width="8.42578125" style="26" bestFit="1" customWidth="1"/>
    <col min="2563" max="2565" width="11" style="26" customWidth="1"/>
    <col min="2566" max="2571" width="0" style="26" hidden="1" customWidth="1"/>
    <col min="2572" max="2572" width="9.140625" style="26" customWidth="1"/>
    <col min="2573" max="2811" width="11.42578125" style="26"/>
    <col min="2812" max="2812" width="18.140625" style="26" customWidth="1"/>
    <col min="2813" max="2813" width="9.7109375" style="26" bestFit="1" customWidth="1"/>
    <col min="2814" max="2814" width="9.140625" style="26" bestFit="1" customWidth="1"/>
    <col min="2815" max="2816" width="9.140625" style="26" customWidth="1"/>
    <col min="2817" max="2817" width="9.7109375" style="26" bestFit="1" customWidth="1"/>
    <col min="2818" max="2818" width="8.42578125" style="26" bestFit="1" customWidth="1"/>
    <col min="2819" max="2821" width="11" style="26" customWidth="1"/>
    <col min="2822" max="2827" width="0" style="26" hidden="1" customWidth="1"/>
    <col min="2828" max="2828" width="9.140625" style="26" customWidth="1"/>
    <col min="2829" max="3067" width="11.42578125" style="26"/>
    <col min="3068" max="3068" width="18.140625" style="26" customWidth="1"/>
    <col min="3069" max="3069" width="9.7109375" style="26" bestFit="1" customWidth="1"/>
    <col min="3070" max="3070" width="9.140625" style="26" bestFit="1" customWidth="1"/>
    <col min="3071" max="3072" width="9.140625" style="26" customWidth="1"/>
    <col min="3073" max="3073" width="9.7109375" style="26" bestFit="1" customWidth="1"/>
    <col min="3074" max="3074" width="8.42578125" style="26" bestFit="1" customWidth="1"/>
    <col min="3075" max="3077" width="11" style="26" customWidth="1"/>
    <col min="3078" max="3083" width="0" style="26" hidden="1" customWidth="1"/>
    <col min="3084" max="3084" width="9.140625" style="26" customWidth="1"/>
    <col min="3085" max="3323" width="11.42578125" style="26"/>
    <col min="3324" max="3324" width="18.140625" style="26" customWidth="1"/>
    <col min="3325" max="3325" width="9.7109375" style="26" bestFit="1" customWidth="1"/>
    <col min="3326" max="3326" width="9.140625" style="26" bestFit="1" customWidth="1"/>
    <col min="3327" max="3328" width="9.140625" style="26" customWidth="1"/>
    <col min="3329" max="3329" width="9.7109375" style="26" bestFit="1" customWidth="1"/>
    <col min="3330" max="3330" width="8.42578125" style="26" bestFit="1" customWidth="1"/>
    <col min="3331" max="3333" width="11" style="26" customWidth="1"/>
    <col min="3334" max="3339" width="0" style="26" hidden="1" customWidth="1"/>
    <col min="3340" max="3340" width="9.140625" style="26" customWidth="1"/>
    <col min="3341" max="3579" width="11.42578125" style="26"/>
    <col min="3580" max="3580" width="18.140625" style="26" customWidth="1"/>
    <col min="3581" max="3581" width="9.7109375" style="26" bestFit="1" customWidth="1"/>
    <col min="3582" max="3582" width="9.140625" style="26" bestFit="1" customWidth="1"/>
    <col min="3583" max="3584" width="9.140625" style="26" customWidth="1"/>
    <col min="3585" max="3585" width="9.7109375" style="26" bestFit="1" customWidth="1"/>
    <col min="3586" max="3586" width="8.42578125" style="26" bestFit="1" customWidth="1"/>
    <col min="3587" max="3589" width="11" style="26" customWidth="1"/>
    <col min="3590" max="3595" width="0" style="26" hidden="1" customWidth="1"/>
    <col min="3596" max="3596" width="9.140625" style="26" customWidth="1"/>
    <col min="3597" max="3835" width="11.42578125" style="26"/>
    <col min="3836" max="3836" width="18.140625" style="26" customWidth="1"/>
    <col min="3837" max="3837" width="9.7109375" style="26" bestFit="1" customWidth="1"/>
    <col min="3838" max="3838" width="9.140625" style="26" bestFit="1" customWidth="1"/>
    <col min="3839" max="3840" width="9.140625" style="26" customWidth="1"/>
    <col min="3841" max="3841" width="9.7109375" style="26" bestFit="1" customWidth="1"/>
    <col min="3842" max="3842" width="8.42578125" style="26" bestFit="1" customWidth="1"/>
    <col min="3843" max="3845" width="11" style="26" customWidth="1"/>
    <col min="3846" max="3851" width="0" style="26" hidden="1" customWidth="1"/>
    <col min="3852" max="3852" width="9.140625" style="26" customWidth="1"/>
    <col min="3853" max="4091" width="11.42578125" style="26"/>
    <col min="4092" max="4092" width="18.140625" style="26" customWidth="1"/>
    <col min="4093" max="4093" width="9.7109375" style="26" bestFit="1" customWidth="1"/>
    <col min="4094" max="4094" width="9.140625" style="26" bestFit="1" customWidth="1"/>
    <col min="4095" max="4096" width="9.140625" style="26" customWidth="1"/>
    <col min="4097" max="4097" width="9.7109375" style="26" bestFit="1" customWidth="1"/>
    <col min="4098" max="4098" width="8.42578125" style="26" bestFit="1" customWidth="1"/>
    <col min="4099" max="4101" width="11" style="26" customWidth="1"/>
    <col min="4102" max="4107" width="0" style="26" hidden="1" customWidth="1"/>
    <col min="4108" max="4108" width="9.140625" style="26" customWidth="1"/>
    <col min="4109" max="4347" width="11.42578125" style="26"/>
    <col min="4348" max="4348" width="18.140625" style="26" customWidth="1"/>
    <col min="4349" max="4349" width="9.7109375" style="26" bestFit="1" customWidth="1"/>
    <col min="4350" max="4350" width="9.140625" style="26" bestFit="1" customWidth="1"/>
    <col min="4351" max="4352" width="9.140625" style="26" customWidth="1"/>
    <col min="4353" max="4353" width="9.7109375" style="26" bestFit="1" customWidth="1"/>
    <col min="4354" max="4354" width="8.42578125" style="26" bestFit="1" customWidth="1"/>
    <col min="4355" max="4357" width="11" style="26" customWidth="1"/>
    <col min="4358" max="4363" width="0" style="26" hidden="1" customWidth="1"/>
    <col min="4364" max="4364" width="9.140625" style="26" customWidth="1"/>
    <col min="4365" max="4603" width="11.42578125" style="26"/>
    <col min="4604" max="4604" width="18.140625" style="26" customWidth="1"/>
    <col min="4605" max="4605" width="9.7109375" style="26" bestFit="1" customWidth="1"/>
    <col min="4606" max="4606" width="9.140625" style="26" bestFit="1" customWidth="1"/>
    <col min="4607" max="4608" width="9.140625" style="26" customWidth="1"/>
    <col min="4609" max="4609" width="9.7109375" style="26" bestFit="1" customWidth="1"/>
    <col min="4610" max="4610" width="8.42578125" style="26" bestFit="1" customWidth="1"/>
    <col min="4611" max="4613" width="11" style="26" customWidth="1"/>
    <col min="4614" max="4619" width="0" style="26" hidden="1" customWidth="1"/>
    <col min="4620" max="4620" width="9.140625" style="26" customWidth="1"/>
    <col min="4621" max="4859" width="11.42578125" style="26"/>
    <col min="4860" max="4860" width="18.140625" style="26" customWidth="1"/>
    <col min="4861" max="4861" width="9.7109375" style="26" bestFit="1" customWidth="1"/>
    <col min="4862" max="4862" width="9.140625" style="26" bestFit="1" customWidth="1"/>
    <col min="4863" max="4864" width="9.140625" style="26" customWidth="1"/>
    <col min="4865" max="4865" width="9.7109375" style="26" bestFit="1" customWidth="1"/>
    <col min="4866" max="4866" width="8.42578125" style="26" bestFit="1" customWidth="1"/>
    <col min="4867" max="4869" width="11" style="26" customWidth="1"/>
    <col min="4870" max="4875" width="0" style="26" hidden="1" customWidth="1"/>
    <col min="4876" max="4876" width="9.140625" style="26" customWidth="1"/>
    <col min="4877" max="5115" width="11.42578125" style="26"/>
    <col min="5116" max="5116" width="18.140625" style="26" customWidth="1"/>
    <col min="5117" max="5117" width="9.7109375" style="26" bestFit="1" customWidth="1"/>
    <col min="5118" max="5118" width="9.140625" style="26" bestFit="1" customWidth="1"/>
    <col min="5119" max="5120" width="9.140625" style="26" customWidth="1"/>
    <col min="5121" max="5121" width="9.7109375" style="26" bestFit="1" customWidth="1"/>
    <col min="5122" max="5122" width="8.42578125" style="26" bestFit="1" customWidth="1"/>
    <col min="5123" max="5125" width="11" style="26" customWidth="1"/>
    <col min="5126" max="5131" width="0" style="26" hidden="1" customWidth="1"/>
    <col min="5132" max="5132" width="9.140625" style="26" customWidth="1"/>
    <col min="5133" max="5371" width="11.42578125" style="26"/>
    <col min="5372" max="5372" width="18.140625" style="26" customWidth="1"/>
    <col min="5373" max="5373" width="9.7109375" style="26" bestFit="1" customWidth="1"/>
    <col min="5374" max="5374" width="9.140625" style="26" bestFit="1" customWidth="1"/>
    <col min="5375" max="5376" width="9.140625" style="26" customWidth="1"/>
    <col min="5377" max="5377" width="9.7109375" style="26" bestFit="1" customWidth="1"/>
    <col min="5378" max="5378" width="8.42578125" style="26" bestFit="1" customWidth="1"/>
    <col min="5379" max="5381" width="11" style="26" customWidth="1"/>
    <col min="5382" max="5387" width="0" style="26" hidden="1" customWidth="1"/>
    <col min="5388" max="5388" width="9.140625" style="26" customWidth="1"/>
    <col min="5389" max="5627" width="11.42578125" style="26"/>
    <col min="5628" max="5628" width="18.140625" style="26" customWidth="1"/>
    <col min="5629" max="5629" width="9.7109375" style="26" bestFit="1" customWidth="1"/>
    <col min="5630" max="5630" width="9.140625" style="26" bestFit="1" customWidth="1"/>
    <col min="5631" max="5632" width="9.140625" style="26" customWidth="1"/>
    <col min="5633" max="5633" width="9.7109375" style="26" bestFit="1" customWidth="1"/>
    <col min="5634" max="5634" width="8.42578125" style="26" bestFit="1" customWidth="1"/>
    <col min="5635" max="5637" width="11" style="26" customWidth="1"/>
    <col min="5638" max="5643" width="0" style="26" hidden="1" customWidth="1"/>
    <col min="5644" max="5644" width="9.140625" style="26" customWidth="1"/>
    <col min="5645" max="5883" width="11.42578125" style="26"/>
    <col min="5884" max="5884" width="18.140625" style="26" customWidth="1"/>
    <col min="5885" max="5885" width="9.7109375" style="26" bestFit="1" customWidth="1"/>
    <col min="5886" max="5886" width="9.140625" style="26" bestFit="1" customWidth="1"/>
    <col min="5887" max="5888" width="9.140625" style="26" customWidth="1"/>
    <col min="5889" max="5889" width="9.7109375" style="26" bestFit="1" customWidth="1"/>
    <col min="5890" max="5890" width="8.42578125" style="26" bestFit="1" customWidth="1"/>
    <col min="5891" max="5893" width="11" style="26" customWidth="1"/>
    <col min="5894" max="5899" width="0" style="26" hidden="1" customWidth="1"/>
    <col min="5900" max="5900" width="9.140625" style="26" customWidth="1"/>
    <col min="5901" max="6139" width="11.42578125" style="26"/>
    <col min="6140" max="6140" width="18.140625" style="26" customWidth="1"/>
    <col min="6141" max="6141" width="9.7109375" style="26" bestFit="1" customWidth="1"/>
    <col min="6142" max="6142" width="9.140625" style="26" bestFit="1" customWidth="1"/>
    <col min="6143" max="6144" width="9.140625" style="26" customWidth="1"/>
    <col min="6145" max="6145" width="9.7109375" style="26" bestFit="1" customWidth="1"/>
    <col min="6146" max="6146" width="8.42578125" style="26" bestFit="1" customWidth="1"/>
    <col min="6147" max="6149" width="11" style="26" customWidth="1"/>
    <col min="6150" max="6155" width="0" style="26" hidden="1" customWidth="1"/>
    <col min="6156" max="6156" width="9.140625" style="26" customWidth="1"/>
    <col min="6157" max="6395" width="11.42578125" style="26"/>
    <col min="6396" max="6396" width="18.140625" style="26" customWidth="1"/>
    <col min="6397" max="6397" width="9.7109375" style="26" bestFit="1" customWidth="1"/>
    <col min="6398" max="6398" width="9.140625" style="26" bestFit="1" customWidth="1"/>
    <col min="6399" max="6400" width="9.140625" style="26" customWidth="1"/>
    <col min="6401" max="6401" width="9.7109375" style="26" bestFit="1" customWidth="1"/>
    <col min="6402" max="6402" width="8.42578125" style="26" bestFit="1" customWidth="1"/>
    <col min="6403" max="6405" width="11" style="26" customWidth="1"/>
    <col min="6406" max="6411" width="0" style="26" hidden="1" customWidth="1"/>
    <col min="6412" max="6412" width="9.140625" style="26" customWidth="1"/>
    <col min="6413" max="6651" width="11.42578125" style="26"/>
    <col min="6652" max="6652" width="18.140625" style="26" customWidth="1"/>
    <col min="6653" max="6653" width="9.7109375" style="26" bestFit="1" customWidth="1"/>
    <col min="6654" max="6654" width="9.140625" style="26" bestFit="1" customWidth="1"/>
    <col min="6655" max="6656" width="9.140625" style="26" customWidth="1"/>
    <col min="6657" max="6657" width="9.7109375" style="26" bestFit="1" customWidth="1"/>
    <col min="6658" max="6658" width="8.42578125" style="26" bestFit="1" customWidth="1"/>
    <col min="6659" max="6661" width="11" style="26" customWidth="1"/>
    <col min="6662" max="6667" width="0" style="26" hidden="1" customWidth="1"/>
    <col min="6668" max="6668" width="9.140625" style="26" customWidth="1"/>
    <col min="6669" max="6907" width="11.42578125" style="26"/>
    <col min="6908" max="6908" width="18.140625" style="26" customWidth="1"/>
    <col min="6909" max="6909" width="9.7109375" style="26" bestFit="1" customWidth="1"/>
    <col min="6910" max="6910" width="9.140625" style="26" bestFit="1" customWidth="1"/>
    <col min="6911" max="6912" width="9.140625" style="26" customWidth="1"/>
    <col min="6913" max="6913" width="9.7109375" style="26" bestFit="1" customWidth="1"/>
    <col min="6914" max="6914" width="8.42578125" style="26" bestFit="1" customWidth="1"/>
    <col min="6915" max="6917" width="11" style="26" customWidth="1"/>
    <col min="6918" max="6923" width="0" style="26" hidden="1" customWidth="1"/>
    <col min="6924" max="6924" width="9.140625" style="26" customWidth="1"/>
    <col min="6925" max="7163" width="11.42578125" style="26"/>
    <col min="7164" max="7164" width="18.140625" style="26" customWidth="1"/>
    <col min="7165" max="7165" width="9.7109375" style="26" bestFit="1" customWidth="1"/>
    <col min="7166" max="7166" width="9.140625" style="26" bestFit="1" customWidth="1"/>
    <col min="7167" max="7168" width="9.140625" style="26" customWidth="1"/>
    <col min="7169" max="7169" width="9.7109375" style="26" bestFit="1" customWidth="1"/>
    <col min="7170" max="7170" width="8.42578125" style="26" bestFit="1" customWidth="1"/>
    <col min="7171" max="7173" width="11" style="26" customWidth="1"/>
    <col min="7174" max="7179" width="0" style="26" hidden="1" customWidth="1"/>
    <col min="7180" max="7180" width="9.140625" style="26" customWidth="1"/>
    <col min="7181" max="7419" width="11.42578125" style="26"/>
    <col min="7420" max="7420" width="18.140625" style="26" customWidth="1"/>
    <col min="7421" max="7421" width="9.7109375" style="26" bestFit="1" customWidth="1"/>
    <col min="7422" max="7422" width="9.140625" style="26" bestFit="1" customWidth="1"/>
    <col min="7423" max="7424" width="9.140625" style="26" customWidth="1"/>
    <col min="7425" max="7425" width="9.7109375" style="26" bestFit="1" customWidth="1"/>
    <col min="7426" max="7426" width="8.42578125" style="26" bestFit="1" customWidth="1"/>
    <col min="7427" max="7429" width="11" style="26" customWidth="1"/>
    <col min="7430" max="7435" width="0" style="26" hidden="1" customWidth="1"/>
    <col min="7436" max="7436" width="9.140625" style="26" customWidth="1"/>
    <col min="7437" max="7675" width="11.42578125" style="26"/>
    <col min="7676" max="7676" width="18.140625" style="26" customWidth="1"/>
    <col min="7677" max="7677" width="9.7109375" style="26" bestFit="1" customWidth="1"/>
    <col min="7678" max="7678" width="9.140625" style="26" bestFit="1" customWidth="1"/>
    <col min="7679" max="7680" width="9.140625" style="26" customWidth="1"/>
    <col min="7681" max="7681" width="9.7109375" style="26" bestFit="1" customWidth="1"/>
    <col min="7682" max="7682" width="8.42578125" style="26" bestFit="1" customWidth="1"/>
    <col min="7683" max="7685" width="11" style="26" customWidth="1"/>
    <col min="7686" max="7691" width="0" style="26" hidden="1" customWidth="1"/>
    <col min="7692" max="7692" width="9.140625" style="26" customWidth="1"/>
    <col min="7693" max="7931" width="11.42578125" style="26"/>
    <col min="7932" max="7932" width="18.140625" style="26" customWidth="1"/>
    <col min="7933" max="7933" width="9.7109375" style="26" bestFit="1" customWidth="1"/>
    <col min="7934" max="7934" width="9.140625" style="26" bestFit="1" customWidth="1"/>
    <col min="7935" max="7936" width="9.140625" style="26" customWidth="1"/>
    <col min="7937" max="7937" width="9.7109375" style="26" bestFit="1" customWidth="1"/>
    <col min="7938" max="7938" width="8.42578125" style="26" bestFit="1" customWidth="1"/>
    <col min="7939" max="7941" width="11" style="26" customWidth="1"/>
    <col min="7942" max="7947" width="0" style="26" hidden="1" customWidth="1"/>
    <col min="7948" max="7948" width="9.140625" style="26" customWidth="1"/>
    <col min="7949" max="8187" width="11.42578125" style="26"/>
    <col min="8188" max="8188" width="18.140625" style="26" customWidth="1"/>
    <col min="8189" max="8189" width="9.7109375" style="26" bestFit="1" customWidth="1"/>
    <col min="8190" max="8190" width="9.140625" style="26" bestFit="1" customWidth="1"/>
    <col min="8191" max="8192" width="9.140625" style="26" customWidth="1"/>
    <col min="8193" max="8193" width="9.7109375" style="26" bestFit="1" customWidth="1"/>
    <col min="8194" max="8194" width="8.42578125" style="26" bestFit="1" customWidth="1"/>
    <col min="8195" max="8197" width="11" style="26" customWidth="1"/>
    <col min="8198" max="8203" width="0" style="26" hidden="1" customWidth="1"/>
    <col min="8204" max="8204" width="9.140625" style="26" customWidth="1"/>
    <col min="8205" max="8443" width="11.42578125" style="26"/>
    <col min="8444" max="8444" width="18.140625" style="26" customWidth="1"/>
    <col min="8445" max="8445" width="9.7109375" style="26" bestFit="1" customWidth="1"/>
    <col min="8446" max="8446" width="9.140625" style="26" bestFit="1" customWidth="1"/>
    <col min="8447" max="8448" width="9.140625" style="26" customWidth="1"/>
    <col min="8449" max="8449" width="9.7109375" style="26" bestFit="1" customWidth="1"/>
    <col min="8450" max="8450" width="8.42578125" style="26" bestFit="1" customWidth="1"/>
    <col min="8451" max="8453" width="11" style="26" customWidth="1"/>
    <col min="8454" max="8459" width="0" style="26" hidden="1" customWidth="1"/>
    <col min="8460" max="8460" width="9.140625" style="26" customWidth="1"/>
    <col min="8461" max="8699" width="11.42578125" style="26"/>
    <col min="8700" max="8700" width="18.140625" style="26" customWidth="1"/>
    <col min="8701" max="8701" width="9.7109375" style="26" bestFit="1" customWidth="1"/>
    <col min="8702" max="8702" width="9.140625" style="26" bestFit="1" customWidth="1"/>
    <col min="8703" max="8704" width="9.140625" style="26" customWidth="1"/>
    <col min="8705" max="8705" width="9.7109375" style="26" bestFit="1" customWidth="1"/>
    <col min="8706" max="8706" width="8.42578125" style="26" bestFit="1" customWidth="1"/>
    <col min="8707" max="8709" width="11" style="26" customWidth="1"/>
    <col min="8710" max="8715" width="0" style="26" hidden="1" customWidth="1"/>
    <col min="8716" max="8716" width="9.140625" style="26" customWidth="1"/>
    <col min="8717" max="8955" width="11.42578125" style="26"/>
    <col min="8956" max="8956" width="18.140625" style="26" customWidth="1"/>
    <col min="8957" max="8957" width="9.7109375" style="26" bestFit="1" customWidth="1"/>
    <col min="8958" max="8958" width="9.140625" style="26" bestFit="1" customWidth="1"/>
    <col min="8959" max="8960" width="9.140625" style="26" customWidth="1"/>
    <col min="8961" max="8961" width="9.7109375" style="26" bestFit="1" customWidth="1"/>
    <col min="8962" max="8962" width="8.42578125" style="26" bestFit="1" customWidth="1"/>
    <col min="8963" max="8965" width="11" style="26" customWidth="1"/>
    <col min="8966" max="8971" width="0" style="26" hidden="1" customWidth="1"/>
    <col min="8972" max="8972" width="9.140625" style="26" customWidth="1"/>
    <col min="8973" max="9211" width="11.42578125" style="26"/>
    <col min="9212" max="9212" width="18.140625" style="26" customWidth="1"/>
    <col min="9213" max="9213" width="9.7109375" style="26" bestFit="1" customWidth="1"/>
    <col min="9214" max="9214" width="9.140625" style="26" bestFit="1" customWidth="1"/>
    <col min="9215" max="9216" width="9.140625" style="26" customWidth="1"/>
    <col min="9217" max="9217" width="9.7109375" style="26" bestFit="1" customWidth="1"/>
    <col min="9218" max="9218" width="8.42578125" style="26" bestFit="1" customWidth="1"/>
    <col min="9219" max="9221" width="11" style="26" customWidth="1"/>
    <col min="9222" max="9227" width="0" style="26" hidden="1" customWidth="1"/>
    <col min="9228" max="9228" width="9.140625" style="26" customWidth="1"/>
    <col min="9229" max="9467" width="11.42578125" style="26"/>
    <col min="9468" max="9468" width="18.140625" style="26" customWidth="1"/>
    <col min="9469" max="9469" width="9.7109375" style="26" bestFit="1" customWidth="1"/>
    <col min="9470" max="9470" width="9.140625" style="26" bestFit="1" customWidth="1"/>
    <col min="9471" max="9472" width="9.140625" style="26" customWidth="1"/>
    <col min="9473" max="9473" width="9.7109375" style="26" bestFit="1" customWidth="1"/>
    <col min="9474" max="9474" width="8.42578125" style="26" bestFit="1" customWidth="1"/>
    <col min="9475" max="9477" width="11" style="26" customWidth="1"/>
    <col min="9478" max="9483" width="0" style="26" hidden="1" customWidth="1"/>
    <col min="9484" max="9484" width="9.140625" style="26" customWidth="1"/>
    <col min="9485" max="9723" width="11.42578125" style="26"/>
    <col min="9724" max="9724" width="18.140625" style="26" customWidth="1"/>
    <col min="9725" max="9725" width="9.7109375" style="26" bestFit="1" customWidth="1"/>
    <col min="9726" max="9726" width="9.140625" style="26" bestFit="1" customWidth="1"/>
    <col min="9727" max="9728" width="9.140625" style="26" customWidth="1"/>
    <col min="9729" max="9729" width="9.7109375" style="26" bestFit="1" customWidth="1"/>
    <col min="9730" max="9730" width="8.42578125" style="26" bestFit="1" customWidth="1"/>
    <col min="9731" max="9733" width="11" style="26" customWidth="1"/>
    <col min="9734" max="9739" width="0" style="26" hidden="1" customWidth="1"/>
    <col min="9740" max="9740" width="9.140625" style="26" customWidth="1"/>
    <col min="9741" max="9979" width="11.42578125" style="26"/>
    <col min="9980" max="9980" width="18.140625" style="26" customWidth="1"/>
    <col min="9981" max="9981" width="9.7109375" style="26" bestFit="1" customWidth="1"/>
    <col min="9982" max="9982" width="9.140625" style="26" bestFit="1" customWidth="1"/>
    <col min="9983" max="9984" width="9.140625" style="26" customWidth="1"/>
    <col min="9985" max="9985" width="9.7109375" style="26" bestFit="1" customWidth="1"/>
    <col min="9986" max="9986" width="8.42578125" style="26" bestFit="1" customWidth="1"/>
    <col min="9987" max="9989" width="11" style="26" customWidth="1"/>
    <col min="9990" max="9995" width="0" style="26" hidden="1" customWidth="1"/>
    <col min="9996" max="9996" width="9.140625" style="26" customWidth="1"/>
    <col min="9997" max="10235" width="11.42578125" style="26"/>
    <col min="10236" max="10236" width="18.140625" style="26" customWidth="1"/>
    <col min="10237" max="10237" width="9.7109375" style="26" bestFit="1" customWidth="1"/>
    <col min="10238" max="10238" width="9.140625" style="26" bestFit="1" customWidth="1"/>
    <col min="10239" max="10240" width="9.140625" style="26" customWidth="1"/>
    <col min="10241" max="10241" width="9.7109375" style="26" bestFit="1" customWidth="1"/>
    <col min="10242" max="10242" width="8.42578125" style="26" bestFit="1" customWidth="1"/>
    <col min="10243" max="10245" width="11" style="26" customWidth="1"/>
    <col min="10246" max="10251" width="0" style="26" hidden="1" customWidth="1"/>
    <col min="10252" max="10252" width="9.140625" style="26" customWidth="1"/>
    <col min="10253" max="10491" width="11.42578125" style="26"/>
    <col min="10492" max="10492" width="18.140625" style="26" customWidth="1"/>
    <col min="10493" max="10493" width="9.7109375" style="26" bestFit="1" customWidth="1"/>
    <col min="10494" max="10494" width="9.140625" style="26" bestFit="1" customWidth="1"/>
    <col min="10495" max="10496" width="9.140625" style="26" customWidth="1"/>
    <col min="10497" max="10497" width="9.7109375" style="26" bestFit="1" customWidth="1"/>
    <col min="10498" max="10498" width="8.42578125" style="26" bestFit="1" customWidth="1"/>
    <col min="10499" max="10501" width="11" style="26" customWidth="1"/>
    <col min="10502" max="10507" width="0" style="26" hidden="1" customWidth="1"/>
    <col min="10508" max="10508" width="9.140625" style="26" customWidth="1"/>
    <col min="10509" max="10747" width="11.42578125" style="26"/>
    <col min="10748" max="10748" width="18.140625" style="26" customWidth="1"/>
    <col min="10749" max="10749" width="9.7109375" style="26" bestFit="1" customWidth="1"/>
    <col min="10750" max="10750" width="9.140625" style="26" bestFit="1" customWidth="1"/>
    <col min="10751" max="10752" width="9.140625" style="26" customWidth="1"/>
    <col min="10753" max="10753" width="9.7109375" style="26" bestFit="1" customWidth="1"/>
    <col min="10754" max="10754" width="8.42578125" style="26" bestFit="1" customWidth="1"/>
    <col min="10755" max="10757" width="11" style="26" customWidth="1"/>
    <col min="10758" max="10763" width="0" style="26" hidden="1" customWidth="1"/>
    <col min="10764" max="10764" width="9.140625" style="26" customWidth="1"/>
    <col min="10765" max="11003" width="11.42578125" style="26"/>
    <col min="11004" max="11004" width="18.140625" style="26" customWidth="1"/>
    <col min="11005" max="11005" width="9.7109375" style="26" bestFit="1" customWidth="1"/>
    <col min="11006" max="11006" width="9.140625" style="26" bestFit="1" customWidth="1"/>
    <col min="11007" max="11008" width="9.140625" style="26" customWidth="1"/>
    <col min="11009" max="11009" width="9.7109375" style="26" bestFit="1" customWidth="1"/>
    <col min="11010" max="11010" width="8.42578125" style="26" bestFit="1" customWidth="1"/>
    <col min="11011" max="11013" width="11" style="26" customWidth="1"/>
    <col min="11014" max="11019" width="0" style="26" hidden="1" customWidth="1"/>
    <col min="11020" max="11020" width="9.140625" style="26" customWidth="1"/>
    <col min="11021" max="11259" width="11.42578125" style="26"/>
    <col min="11260" max="11260" width="18.140625" style="26" customWidth="1"/>
    <col min="11261" max="11261" width="9.7109375" style="26" bestFit="1" customWidth="1"/>
    <col min="11262" max="11262" width="9.140625" style="26" bestFit="1" customWidth="1"/>
    <col min="11263" max="11264" width="9.140625" style="26" customWidth="1"/>
    <col min="11265" max="11265" width="9.7109375" style="26" bestFit="1" customWidth="1"/>
    <col min="11266" max="11266" width="8.42578125" style="26" bestFit="1" customWidth="1"/>
    <col min="11267" max="11269" width="11" style="26" customWidth="1"/>
    <col min="11270" max="11275" width="0" style="26" hidden="1" customWidth="1"/>
    <col min="11276" max="11276" width="9.140625" style="26" customWidth="1"/>
    <col min="11277" max="11515" width="11.42578125" style="26"/>
    <col min="11516" max="11516" width="18.140625" style="26" customWidth="1"/>
    <col min="11517" max="11517" width="9.7109375" style="26" bestFit="1" customWidth="1"/>
    <col min="11518" max="11518" width="9.140625" style="26" bestFit="1" customWidth="1"/>
    <col min="11519" max="11520" width="9.140625" style="26" customWidth="1"/>
    <col min="11521" max="11521" width="9.7109375" style="26" bestFit="1" customWidth="1"/>
    <col min="11522" max="11522" width="8.42578125" style="26" bestFit="1" customWidth="1"/>
    <col min="11523" max="11525" width="11" style="26" customWidth="1"/>
    <col min="11526" max="11531" width="0" style="26" hidden="1" customWidth="1"/>
    <col min="11532" max="11532" width="9.140625" style="26" customWidth="1"/>
    <col min="11533" max="11771" width="11.42578125" style="26"/>
    <col min="11772" max="11772" width="18.140625" style="26" customWidth="1"/>
    <col min="11773" max="11773" width="9.7109375" style="26" bestFit="1" customWidth="1"/>
    <col min="11774" max="11774" width="9.140625" style="26" bestFit="1" customWidth="1"/>
    <col min="11775" max="11776" width="9.140625" style="26" customWidth="1"/>
    <col min="11777" max="11777" width="9.7109375" style="26" bestFit="1" customWidth="1"/>
    <col min="11778" max="11778" width="8.42578125" style="26" bestFit="1" customWidth="1"/>
    <col min="11779" max="11781" width="11" style="26" customWidth="1"/>
    <col min="11782" max="11787" width="0" style="26" hidden="1" customWidth="1"/>
    <col min="11788" max="11788" width="9.140625" style="26" customWidth="1"/>
    <col min="11789" max="12027" width="11.42578125" style="26"/>
    <col min="12028" max="12028" width="18.140625" style="26" customWidth="1"/>
    <col min="12029" max="12029" width="9.7109375" style="26" bestFit="1" customWidth="1"/>
    <col min="12030" max="12030" width="9.140625" style="26" bestFit="1" customWidth="1"/>
    <col min="12031" max="12032" width="9.140625" style="26" customWidth="1"/>
    <col min="12033" max="12033" width="9.7109375" style="26" bestFit="1" customWidth="1"/>
    <col min="12034" max="12034" width="8.42578125" style="26" bestFit="1" customWidth="1"/>
    <col min="12035" max="12037" width="11" style="26" customWidth="1"/>
    <col min="12038" max="12043" width="0" style="26" hidden="1" customWidth="1"/>
    <col min="12044" max="12044" width="9.140625" style="26" customWidth="1"/>
    <col min="12045" max="12283" width="11.42578125" style="26"/>
    <col min="12284" max="12284" width="18.140625" style="26" customWidth="1"/>
    <col min="12285" max="12285" width="9.7109375" style="26" bestFit="1" customWidth="1"/>
    <col min="12286" max="12286" width="9.140625" style="26" bestFit="1" customWidth="1"/>
    <col min="12287" max="12288" width="9.140625" style="26" customWidth="1"/>
    <col min="12289" max="12289" width="9.7109375" style="26" bestFit="1" customWidth="1"/>
    <col min="12290" max="12290" width="8.42578125" style="26" bestFit="1" customWidth="1"/>
    <col min="12291" max="12293" width="11" style="26" customWidth="1"/>
    <col min="12294" max="12299" width="0" style="26" hidden="1" customWidth="1"/>
    <col min="12300" max="12300" width="9.140625" style="26" customWidth="1"/>
    <col min="12301" max="12539" width="11.42578125" style="26"/>
    <col min="12540" max="12540" width="18.140625" style="26" customWidth="1"/>
    <col min="12541" max="12541" width="9.7109375" style="26" bestFit="1" customWidth="1"/>
    <col min="12542" max="12542" width="9.140625" style="26" bestFit="1" customWidth="1"/>
    <col min="12543" max="12544" width="9.140625" style="26" customWidth="1"/>
    <col min="12545" max="12545" width="9.7109375" style="26" bestFit="1" customWidth="1"/>
    <col min="12546" max="12546" width="8.42578125" style="26" bestFit="1" customWidth="1"/>
    <col min="12547" max="12549" width="11" style="26" customWidth="1"/>
    <col min="12550" max="12555" width="0" style="26" hidden="1" customWidth="1"/>
    <col min="12556" max="12556" width="9.140625" style="26" customWidth="1"/>
    <col min="12557" max="12795" width="11.42578125" style="26"/>
    <col min="12796" max="12796" width="18.140625" style="26" customWidth="1"/>
    <col min="12797" max="12797" width="9.7109375" style="26" bestFit="1" customWidth="1"/>
    <col min="12798" max="12798" width="9.140625" style="26" bestFit="1" customWidth="1"/>
    <col min="12799" max="12800" width="9.140625" style="26" customWidth="1"/>
    <col min="12801" max="12801" width="9.7109375" style="26" bestFit="1" customWidth="1"/>
    <col min="12802" max="12802" width="8.42578125" style="26" bestFit="1" customWidth="1"/>
    <col min="12803" max="12805" width="11" style="26" customWidth="1"/>
    <col min="12806" max="12811" width="0" style="26" hidden="1" customWidth="1"/>
    <col min="12812" max="12812" width="9.140625" style="26" customWidth="1"/>
    <col min="12813" max="13051" width="11.42578125" style="26"/>
    <col min="13052" max="13052" width="18.140625" style="26" customWidth="1"/>
    <col min="13053" max="13053" width="9.7109375" style="26" bestFit="1" customWidth="1"/>
    <col min="13054" max="13054" width="9.140625" style="26" bestFit="1" customWidth="1"/>
    <col min="13055" max="13056" width="9.140625" style="26" customWidth="1"/>
    <col min="13057" max="13057" width="9.7109375" style="26" bestFit="1" customWidth="1"/>
    <col min="13058" max="13058" width="8.42578125" style="26" bestFit="1" customWidth="1"/>
    <col min="13059" max="13061" width="11" style="26" customWidth="1"/>
    <col min="13062" max="13067" width="0" style="26" hidden="1" customWidth="1"/>
    <col min="13068" max="13068" width="9.140625" style="26" customWidth="1"/>
    <col min="13069" max="13307" width="11.42578125" style="26"/>
    <col min="13308" max="13308" width="18.140625" style="26" customWidth="1"/>
    <col min="13309" max="13309" width="9.7109375" style="26" bestFit="1" customWidth="1"/>
    <col min="13310" max="13310" width="9.140625" style="26" bestFit="1" customWidth="1"/>
    <col min="13311" max="13312" width="9.140625" style="26" customWidth="1"/>
    <col min="13313" max="13313" width="9.7109375" style="26" bestFit="1" customWidth="1"/>
    <col min="13314" max="13314" width="8.42578125" style="26" bestFit="1" customWidth="1"/>
    <col min="13315" max="13317" width="11" style="26" customWidth="1"/>
    <col min="13318" max="13323" width="0" style="26" hidden="1" customWidth="1"/>
    <col min="13324" max="13324" width="9.140625" style="26" customWidth="1"/>
    <col min="13325" max="13563" width="11.42578125" style="26"/>
    <col min="13564" max="13564" width="18.140625" style="26" customWidth="1"/>
    <col min="13565" max="13565" width="9.7109375" style="26" bestFit="1" customWidth="1"/>
    <col min="13566" max="13566" width="9.140625" style="26" bestFit="1" customWidth="1"/>
    <col min="13567" max="13568" width="9.140625" style="26" customWidth="1"/>
    <col min="13569" max="13569" width="9.7109375" style="26" bestFit="1" customWidth="1"/>
    <col min="13570" max="13570" width="8.42578125" style="26" bestFit="1" customWidth="1"/>
    <col min="13571" max="13573" width="11" style="26" customWidth="1"/>
    <col min="13574" max="13579" width="0" style="26" hidden="1" customWidth="1"/>
    <col min="13580" max="13580" width="9.140625" style="26" customWidth="1"/>
    <col min="13581" max="13819" width="11.42578125" style="26"/>
    <col min="13820" max="13820" width="18.140625" style="26" customWidth="1"/>
    <col min="13821" max="13821" width="9.7109375" style="26" bestFit="1" customWidth="1"/>
    <col min="13822" max="13822" width="9.140625" style="26" bestFit="1" customWidth="1"/>
    <col min="13823" max="13824" width="9.140625" style="26" customWidth="1"/>
    <col min="13825" max="13825" width="9.7109375" style="26" bestFit="1" customWidth="1"/>
    <col min="13826" max="13826" width="8.42578125" style="26" bestFit="1" customWidth="1"/>
    <col min="13827" max="13829" width="11" style="26" customWidth="1"/>
    <col min="13830" max="13835" width="0" style="26" hidden="1" customWidth="1"/>
    <col min="13836" max="13836" width="9.140625" style="26" customWidth="1"/>
    <col min="13837" max="14075" width="11.42578125" style="26"/>
    <col min="14076" max="14076" width="18.140625" style="26" customWidth="1"/>
    <col min="14077" max="14077" width="9.7109375" style="26" bestFit="1" customWidth="1"/>
    <col min="14078" max="14078" width="9.140625" style="26" bestFit="1" customWidth="1"/>
    <col min="14079" max="14080" width="9.140625" style="26" customWidth="1"/>
    <col min="14081" max="14081" width="9.7109375" style="26" bestFit="1" customWidth="1"/>
    <col min="14082" max="14082" width="8.42578125" style="26" bestFit="1" customWidth="1"/>
    <col min="14083" max="14085" width="11" style="26" customWidth="1"/>
    <col min="14086" max="14091" width="0" style="26" hidden="1" customWidth="1"/>
    <col min="14092" max="14092" width="9.140625" style="26" customWidth="1"/>
    <col min="14093" max="14331" width="11.42578125" style="26"/>
    <col min="14332" max="14332" width="18.140625" style="26" customWidth="1"/>
    <col min="14333" max="14333" width="9.7109375" style="26" bestFit="1" customWidth="1"/>
    <col min="14334" max="14334" width="9.140625" style="26" bestFit="1" customWidth="1"/>
    <col min="14335" max="14336" width="9.140625" style="26" customWidth="1"/>
    <col min="14337" max="14337" width="9.7109375" style="26" bestFit="1" customWidth="1"/>
    <col min="14338" max="14338" width="8.42578125" style="26" bestFit="1" customWidth="1"/>
    <col min="14339" max="14341" width="11" style="26" customWidth="1"/>
    <col min="14342" max="14347" width="0" style="26" hidden="1" customWidth="1"/>
    <col min="14348" max="14348" width="9.140625" style="26" customWidth="1"/>
    <col min="14349" max="14587" width="11.42578125" style="26"/>
    <col min="14588" max="14588" width="18.140625" style="26" customWidth="1"/>
    <col min="14589" max="14589" width="9.7109375" style="26" bestFit="1" customWidth="1"/>
    <col min="14590" max="14590" width="9.140625" style="26" bestFit="1" customWidth="1"/>
    <col min="14591" max="14592" width="9.140625" style="26" customWidth="1"/>
    <col min="14593" max="14593" width="9.7109375" style="26" bestFit="1" customWidth="1"/>
    <col min="14594" max="14594" width="8.42578125" style="26" bestFit="1" customWidth="1"/>
    <col min="14595" max="14597" width="11" style="26" customWidth="1"/>
    <col min="14598" max="14603" width="0" style="26" hidden="1" customWidth="1"/>
    <col min="14604" max="14604" width="9.140625" style="26" customWidth="1"/>
    <col min="14605" max="14843" width="11.42578125" style="26"/>
    <col min="14844" max="14844" width="18.140625" style="26" customWidth="1"/>
    <col min="14845" max="14845" width="9.7109375" style="26" bestFit="1" customWidth="1"/>
    <col min="14846" max="14846" width="9.140625" style="26" bestFit="1" customWidth="1"/>
    <col min="14847" max="14848" width="9.140625" style="26" customWidth="1"/>
    <col min="14849" max="14849" width="9.7109375" style="26" bestFit="1" customWidth="1"/>
    <col min="14850" max="14850" width="8.42578125" style="26" bestFit="1" customWidth="1"/>
    <col min="14851" max="14853" width="11" style="26" customWidth="1"/>
    <col min="14854" max="14859" width="0" style="26" hidden="1" customWidth="1"/>
    <col min="14860" max="14860" width="9.140625" style="26" customWidth="1"/>
    <col min="14861" max="15099" width="11.42578125" style="26"/>
    <col min="15100" max="15100" width="18.140625" style="26" customWidth="1"/>
    <col min="15101" max="15101" width="9.7109375" style="26" bestFit="1" customWidth="1"/>
    <col min="15102" max="15102" width="9.140625" style="26" bestFit="1" customWidth="1"/>
    <col min="15103" max="15104" width="9.140625" style="26" customWidth="1"/>
    <col min="15105" max="15105" width="9.7109375" style="26" bestFit="1" customWidth="1"/>
    <col min="15106" max="15106" width="8.42578125" style="26" bestFit="1" customWidth="1"/>
    <col min="15107" max="15109" width="11" style="26" customWidth="1"/>
    <col min="15110" max="15115" width="0" style="26" hidden="1" customWidth="1"/>
    <col min="15116" max="15116" width="9.140625" style="26" customWidth="1"/>
    <col min="15117" max="15355" width="11.42578125" style="26"/>
    <col min="15356" max="15356" width="18.140625" style="26" customWidth="1"/>
    <col min="15357" max="15357" width="9.7109375" style="26" bestFit="1" customWidth="1"/>
    <col min="15358" max="15358" width="9.140625" style="26" bestFit="1" customWidth="1"/>
    <col min="15359" max="15360" width="9.140625" style="26" customWidth="1"/>
    <col min="15361" max="15361" width="9.7109375" style="26" bestFit="1" customWidth="1"/>
    <col min="15362" max="15362" width="8.42578125" style="26" bestFit="1" customWidth="1"/>
    <col min="15363" max="15365" width="11" style="26" customWidth="1"/>
    <col min="15366" max="15371" width="0" style="26" hidden="1" customWidth="1"/>
    <col min="15372" max="15372" width="9.140625" style="26" customWidth="1"/>
    <col min="15373" max="15611" width="11.42578125" style="26"/>
    <col min="15612" max="15612" width="18.140625" style="26" customWidth="1"/>
    <col min="15613" max="15613" width="9.7109375" style="26" bestFit="1" customWidth="1"/>
    <col min="15614" max="15614" width="9.140625" style="26" bestFit="1" customWidth="1"/>
    <col min="15615" max="15616" width="9.140625" style="26" customWidth="1"/>
    <col min="15617" max="15617" width="9.7109375" style="26" bestFit="1" customWidth="1"/>
    <col min="15618" max="15618" width="8.42578125" style="26" bestFit="1" customWidth="1"/>
    <col min="15619" max="15621" width="11" style="26" customWidth="1"/>
    <col min="15622" max="15627" width="0" style="26" hidden="1" customWidth="1"/>
    <col min="15628" max="15628" width="9.140625" style="26" customWidth="1"/>
    <col min="15629" max="15867" width="11.42578125" style="26"/>
    <col min="15868" max="15868" width="18.140625" style="26" customWidth="1"/>
    <col min="15869" max="15869" width="9.7109375" style="26" bestFit="1" customWidth="1"/>
    <col min="15870" max="15870" width="9.140625" style="26" bestFit="1" customWidth="1"/>
    <col min="15871" max="15872" width="9.140625" style="26" customWidth="1"/>
    <col min="15873" max="15873" width="9.7109375" style="26" bestFit="1" customWidth="1"/>
    <col min="15874" max="15874" width="8.42578125" style="26" bestFit="1" customWidth="1"/>
    <col min="15875" max="15877" width="11" style="26" customWidth="1"/>
    <col min="15878" max="15883" width="0" style="26" hidden="1" customWidth="1"/>
    <col min="15884" max="15884" width="9.140625" style="26" customWidth="1"/>
    <col min="15885" max="16123" width="11.42578125" style="26"/>
    <col min="16124" max="16124" width="18.140625" style="26" customWidth="1"/>
    <col min="16125" max="16125" width="9.7109375" style="26" bestFit="1" customWidth="1"/>
    <col min="16126" max="16126" width="9.140625" style="26" bestFit="1" customWidth="1"/>
    <col min="16127" max="16128" width="9.140625" style="26" customWidth="1"/>
    <col min="16129" max="16129" width="9.7109375" style="26" bestFit="1" customWidth="1"/>
    <col min="16130" max="16130" width="8.42578125" style="26" bestFit="1" customWidth="1"/>
    <col min="16131" max="16133" width="11" style="26" customWidth="1"/>
    <col min="16134" max="16139" width="0" style="26" hidden="1" customWidth="1"/>
    <col min="16140" max="16140" width="9.140625" style="26" customWidth="1"/>
    <col min="16141" max="16384" width="11.42578125" style="26"/>
  </cols>
  <sheetData>
    <row r="1" spans="1:16" s="27" customFormat="1" x14ac:dyDescent="0.2">
      <c r="B1" s="39"/>
      <c r="C1" s="39"/>
      <c r="D1" s="39"/>
      <c r="E1" s="39"/>
      <c r="F1" s="39"/>
      <c r="G1" s="39"/>
      <c r="H1" s="39"/>
      <c r="I1" s="39"/>
      <c r="J1" s="39"/>
      <c r="K1" s="39"/>
      <c r="L1" s="39"/>
    </row>
    <row r="2" spans="1:16" s="27" customFormat="1" x14ac:dyDescent="0.2">
      <c r="A2" s="47" t="s">
        <v>99</v>
      </c>
      <c r="B2" s="39"/>
      <c r="C2" s="39"/>
      <c r="D2" s="39"/>
      <c r="E2" s="39"/>
      <c r="F2" s="39"/>
      <c r="G2" s="39"/>
      <c r="H2" s="39"/>
      <c r="I2" s="39"/>
      <c r="K2" s="39"/>
      <c r="L2" s="39"/>
    </row>
    <row r="3" spans="1:16" s="27" customFormat="1" ht="15" x14ac:dyDescent="0.25">
      <c r="A3" s="47" t="s">
        <v>100</v>
      </c>
      <c r="B3" s="39"/>
      <c r="C3" s="39"/>
      <c r="D3" s="39"/>
      <c r="E3" s="39"/>
      <c r="F3" s="39"/>
      <c r="G3" s="39"/>
      <c r="H3" s="39"/>
      <c r="I3" s="39"/>
      <c r="J3" s="101"/>
      <c r="K3" s="39"/>
      <c r="L3" s="39"/>
    </row>
    <row r="4" spans="1:16" s="27" customFormat="1" x14ac:dyDescent="0.2">
      <c r="B4" s="39"/>
      <c r="C4" s="39"/>
      <c r="D4" s="39"/>
      <c r="E4" s="39"/>
      <c r="F4" s="39"/>
      <c r="G4" s="39"/>
      <c r="H4" s="39"/>
      <c r="I4" s="39"/>
      <c r="J4" s="39"/>
      <c r="K4" s="39"/>
      <c r="L4" s="39"/>
    </row>
    <row r="5" spans="1:16" s="27" customFormat="1" ht="12.75" x14ac:dyDescent="0.2">
      <c r="B5" s="368" t="s">
        <v>118</v>
      </c>
      <c r="C5" s="368"/>
      <c r="D5" s="368"/>
      <c r="E5" s="368"/>
      <c r="F5" s="368"/>
      <c r="G5" s="368"/>
      <c r="H5" s="368"/>
      <c r="I5" s="368"/>
      <c r="J5" s="368"/>
      <c r="K5" s="368"/>
      <c r="M5" s="128" t="s">
        <v>570</v>
      </c>
      <c r="O5" s="102"/>
    </row>
    <row r="6" spans="1:16" s="27" customFormat="1" ht="12.75" x14ac:dyDescent="0.2">
      <c r="B6" s="397" t="str">
        <f>'Solicitudes Regiones'!$B$6:$R$6</f>
        <v>Julio de 2008 a febrero de 2022</v>
      </c>
      <c r="C6" s="397"/>
      <c r="D6" s="397"/>
      <c r="E6" s="397"/>
      <c r="F6" s="397"/>
      <c r="G6" s="397"/>
      <c r="H6" s="397"/>
      <c r="I6" s="397"/>
      <c r="J6" s="397"/>
      <c r="K6" s="397"/>
      <c r="L6" s="56"/>
    </row>
    <row r="7" spans="1:16" x14ac:dyDescent="0.2">
      <c r="B7" s="28"/>
    </row>
    <row r="8" spans="1:16" ht="15" customHeight="1" x14ac:dyDescent="0.2">
      <c r="B8" s="395" t="s">
        <v>53</v>
      </c>
      <c r="C8" s="395"/>
      <c r="D8" s="395"/>
      <c r="E8" s="395"/>
      <c r="F8" s="395"/>
      <c r="G8" s="395"/>
      <c r="H8" s="395"/>
      <c r="I8" s="395"/>
      <c r="J8" s="395"/>
      <c r="K8" s="395"/>
      <c r="L8" s="395"/>
      <c r="M8" s="395"/>
    </row>
    <row r="9" spans="1:16" ht="20.25" customHeight="1" x14ac:dyDescent="0.2">
      <c r="B9" s="395" t="s">
        <v>54</v>
      </c>
      <c r="C9" s="393" t="s">
        <v>2</v>
      </c>
      <c r="D9" s="396"/>
      <c r="E9" s="396"/>
      <c r="F9" s="396"/>
      <c r="G9" s="396"/>
      <c r="H9" s="396"/>
      <c r="I9" s="396"/>
      <c r="J9" s="396"/>
      <c r="K9" s="394"/>
      <c r="L9" s="393"/>
      <c r="M9" s="394"/>
    </row>
    <row r="10" spans="1:16" ht="24" x14ac:dyDescent="0.2">
      <c r="B10" s="395"/>
      <c r="C10" s="23" t="s">
        <v>55</v>
      </c>
      <c r="D10" s="23" t="s">
        <v>56</v>
      </c>
      <c r="E10" s="23" t="s">
        <v>57</v>
      </c>
      <c r="F10" s="23" t="s">
        <v>58</v>
      </c>
      <c r="G10" s="23" t="s">
        <v>6</v>
      </c>
      <c r="H10" s="23" t="s">
        <v>59</v>
      </c>
      <c r="I10" s="23" t="s">
        <v>60</v>
      </c>
      <c r="J10" s="23" t="s">
        <v>61</v>
      </c>
      <c r="K10" s="260" t="s">
        <v>29</v>
      </c>
      <c r="L10" s="260" t="s">
        <v>591</v>
      </c>
      <c r="M10" s="260" t="s">
        <v>594</v>
      </c>
    </row>
    <row r="11" spans="1:16" ht="15.75" customHeight="1" x14ac:dyDescent="0.2">
      <c r="B11" s="18" t="s">
        <v>260</v>
      </c>
      <c r="C11" s="18">
        <v>2368</v>
      </c>
      <c r="D11" s="18">
        <v>1449</v>
      </c>
      <c r="E11" s="18">
        <f>C11+D11</f>
        <v>3817</v>
      </c>
      <c r="F11" s="19">
        <f t="shared" ref="F11:F43" si="0">E11/$E$44</f>
        <v>4.1770628146202672E-2</v>
      </c>
      <c r="G11" s="18">
        <v>9021</v>
      </c>
      <c r="H11" s="18">
        <v>528</v>
      </c>
      <c r="I11" s="18">
        <f>G11+H11</f>
        <v>9549</v>
      </c>
      <c r="J11" s="19">
        <f t="shared" ref="J11:J43" si="1">I11/$I$44</f>
        <v>5.380900592242803E-2</v>
      </c>
      <c r="K11" s="18">
        <f t="shared" ref="K11:K43" si="2">E11+I11</f>
        <v>13366</v>
      </c>
      <c r="L11" s="18">
        <v>4</v>
      </c>
      <c r="M11" s="18">
        <f>K11+L11</f>
        <v>13370</v>
      </c>
      <c r="P11" s="31"/>
    </row>
    <row r="12" spans="1:16" x14ac:dyDescent="0.2">
      <c r="B12" s="18" t="s">
        <v>261</v>
      </c>
      <c r="C12" s="18">
        <v>2009</v>
      </c>
      <c r="D12" s="18">
        <v>1261</v>
      </c>
      <c r="E12" s="18">
        <f t="shared" ref="E12:E43" si="3">C12+D12</f>
        <v>3270</v>
      </c>
      <c r="F12" s="19">
        <f t="shared" si="0"/>
        <v>3.578463558765594E-2</v>
      </c>
      <c r="G12" s="18">
        <v>6679</v>
      </c>
      <c r="H12" s="18">
        <v>347</v>
      </c>
      <c r="I12" s="18">
        <f t="shared" ref="I12:I43" si="4">G12+H12</f>
        <v>7026</v>
      </c>
      <c r="J12" s="19">
        <f t="shared" si="1"/>
        <v>3.9591797634409814E-2</v>
      </c>
      <c r="K12" s="18">
        <f t="shared" si="2"/>
        <v>10296</v>
      </c>
      <c r="L12" s="18">
        <v>0</v>
      </c>
      <c r="M12" s="18">
        <f t="shared" ref="M12:M44" si="5">K12+L12</f>
        <v>10296</v>
      </c>
      <c r="P12" s="31"/>
    </row>
    <row r="13" spans="1:16" x14ac:dyDescent="0.2">
      <c r="B13" s="18" t="s">
        <v>262</v>
      </c>
      <c r="C13" s="18">
        <v>2643</v>
      </c>
      <c r="D13" s="18">
        <v>1544</v>
      </c>
      <c r="E13" s="18">
        <f t="shared" si="3"/>
        <v>4187</v>
      </c>
      <c r="F13" s="19">
        <f t="shared" si="0"/>
        <v>4.5819654191289125E-2</v>
      </c>
      <c r="G13" s="18">
        <v>10501</v>
      </c>
      <c r="H13" s="18">
        <v>544</v>
      </c>
      <c r="I13" s="18">
        <f t="shared" si="4"/>
        <v>11045</v>
      </c>
      <c r="J13" s="19">
        <f t="shared" si="1"/>
        <v>6.2239027166532367E-2</v>
      </c>
      <c r="K13" s="18">
        <f t="shared" si="2"/>
        <v>15232</v>
      </c>
      <c r="L13" s="18">
        <v>7</v>
      </c>
      <c r="M13" s="18">
        <f t="shared" si="5"/>
        <v>15239</v>
      </c>
      <c r="P13" s="31"/>
    </row>
    <row r="14" spans="1:16" x14ac:dyDescent="0.2">
      <c r="B14" s="18" t="s">
        <v>263</v>
      </c>
      <c r="C14" s="18">
        <v>6600</v>
      </c>
      <c r="D14" s="18">
        <v>4903</v>
      </c>
      <c r="E14" s="18">
        <f t="shared" si="3"/>
        <v>11503</v>
      </c>
      <c r="F14" s="19">
        <f t="shared" si="0"/>
        <v>0.12588093674764719</v>
      </c>
      <c r="G14" s="18">
        <v>20302</v>
      </c>
      <c r="H14" s="18">
        <v>1852</v>
      </c>
      <c r="I14" s="18">
        <f t="shared" si="4"/>
        <v>22154</v>
      </c>
      <c r="J14" s="19">
        <f t="shared" si="1"/>
        <v>0.12483869695313336</v>
      </c>
      <c r="K14" s="18">
        <f t="shared" si="2"/>
        <v>33657</v>
      </c>
      <c r="L14" s="18">
        <v>17</v>
      </c>
      <c r="M14" s="18">
        <f t="shared" si="5"/>
        <v>33674</v>
      </c>
      <c r="P14" s="31"/>
    </row>
    <row r="15" spans="1:16" x14ac:dyDescent="0.2">
      <c r="B15" s="18" t="s">
        <v>264</v>
      </c>
      <c r="C15" s="18">
        <v>1213</v>
      </c>
      <c r="D15" s="18">
        <v>1078</v>
      </c>
      <c r="E15" s="18">
        <f t="shared" si="3"/>
        <v>2291</v>
      </c>
      <c r="F15" s="19">
        <f t="shared" si="0"/>
        <v>2.5071131538629898E-2</v>
      </c>
      <c r="G15" s="18">
        <v>2708</v>
      </c>
      <c r="H15" s="18">
        <v>255</v>
      </c>
      <c r="I15" s="18">
        <f t="shared" si="4"/>
        <v>2963</v>
      </c>
      <c r="J15" s="19">
        <f t="shared" si="1"/>
        <v>1.6696626300990076E-2</v>
      </c>
      <c r="K15" s="18">
        <f t="shared" si="2"/>
        <v>5254</v>
      </c>
      <c r="L15" s="18">
        <v>1</v>
      </c>
      <c r="M15" s="18">
        <f t="shared" si="5"/>
        <v>5255</v>
      </c>
      <c r="P15" s="31"/>
    </row>
    <row r="16" spans="1:16" x14ac:dyDescent="0.2">
      <c r="B16" s="18" t="s">
        <v>265</v>
      </c>
      <c r="C16" s="18">
        <v>652</v>
      </c>
      <c r="D16" s="18">
        <v>528</v>
      </c>
      <c r="E16" s="18">
        <f t="shared" si="3"/>
        <v>1180</v>
      </c>
      <c r="F16" s="19">
        <f t="shared" si="0"/>
        <v>1.2913110089735173E-2</v>
      </c>
      <c r="G16" s="18">
        <v>1472</v>
      </c>
      <c r="H16" s="18">
        <v>138</v>
      </c>
      <c r="I16" s="18">
        <f t="shared" si="4"/>
        <v>1610</v>
      </c>
      <c r="J16" s="19">
        <f t="shared" si="1"/>
        <v>9.0724159111015938E-3</v>
      </c>
      <c r="K16" s="18">
        <f t="shared" si="2"/>
        <v>2790</v>
      </c>
      <c r="L16" s="18">
        <v>0</v>
      </c>
      <c r="M16" s="18">
        <f t="shared" si="5"/>
        <v>2790</v>
      </c>
      <c r="P16" s="31"/>
    </row>
    <row r="17" spans="2:16" x14ac:dyDescent="0.2">
      <c r="B17" s="18" t="s">
        <v>266</v>
      </c>
      <c r="C17" s="18">
        <v>160</v>
      </c>
      <c r="D17" s="18">
        <v>306</v>
      </c>
      <c r="E17" s="18">
        <f t="shared" si="3"/>
        <v>466</v>
      </c>
      <c r="F17" s="19">
        <f t="shared" si="0"/>
        <v>5.0995841540818557E-3</v>
      </c>
      <c r="G17" s="18">
        <v>272</v>
      </c>
      <c r="H17" s="18">
        <v>91</v>
      </c>
      <c r="I17" s="18">
        <f t="shared" si="4"/>
        <v>363</v>
      </c>
      <c r="J17" s="19">
        <f t="shared" si="1"/>
        <v>2.045519860701788E-3</v>
      </c>
      <c r="K17" s="18">
        <f t="shared" si="2"/>
        <v>829</v>
      </c>
      <c r="L17" s="18">
        <v>0</v>
      </c>
      <c r="M17" s="18">
        <f t="shared" si="5"/>
        <v>829</v>
      </c>
      <c r="P17" s="31"/>
    </row>
    <row r="18" spans="2:16" x14ac:dyDescent="0.2">
      <c r="B18" s="18" t="s">
        <v>271</v>
      </c>
      <c r="C18" s="18">
        <v>3760</v>
      </c>
      <c r="D18" s="18">
        <v>2617</v>
      </c>
      <c r="E18" s="18">
        <f t="shared" si="3"/>
        <v>6377</v>
      </c>
      <c r="F18" s="19">
        <f t="shared" si="0"/>
        <v>6.9785511052746774E-2</v>
      </c>
      <c r="G18" s="18">
        <v>11939</v>
      </c>
      <c r="H18" s="18">
        <v>731</v>
      </c>
      <c r="I18" s="18">
        <f t="shared" si="4"/>
        <v>12670</v>
      </c>
      <c r="J18" s="19">
        <f t="shared" si="1"/>
        <v>7.1395968691712539E-2</v>
      </c>
      <c r="K18" s="18">
        <f t="shared" si="2"/>
        <v>19047</v>
      </c>
      <c r="L18" s="18">
        <v>5</v>
      </c>
      <c r="M18" s="18">
        <f t="shared" si="5"/>
        <v>19052</v>
      </c>
      <c r="P18" s="31"/>
    </row>
    <row r="19" spans="2:16" x14ac:dyDescent="0.2">
      <c r="B19" s="18" t="s">
        <v>272</v>
      </c>
      <c r="C19" s="18">
        <v>853</v>
      </c>
      <c r="D19" s="18">
        <v>769</v>
      </c>
      <c r="E19" s="18">
        <f t="shared" si="3"/>
        <v>1622</v>
      </c>
      <c r="F19" s="19">
        <f t="shared" si="0"/>
        <v>1.7750054716568178E-2</v>
      </c>
      <c r="G19" s="18">
        <v>2249</v>
      </c>
      <c r="H19" s="18">
        <v>190</v>
      </c>
      <c r="I19" s="18">
        <f t="shared" si="4"/>
        <v>2439</v>
      </c>
      <c r="J19" s="19">
        <f t="shared" si="1"/>
        <v>1.3743864849178129E-2</v>
      </c>
      <c r="K19" s="18">
        <f t="shared" si="2"/>
        <v>4061</v>
      </c>
      <c r="L19" s="18">
        <v>0</v>
      </c>
      <c r="M19" s="18">
        <f t="shared" si="5"/>
        <v>4061</v>
      </c>
      <c r="P19" s="31"/>
    </row>
    <row r="20" spans="2:16" x14ac:dyDescent="0.2">
      <c r="B20" s="18" t="s">
        <v>273</v>
      </c>
      <c r="C20" s="18">
        <v>1470</v>
      </c>
      <c r="D20" s="18">
        <v>1302</v>
      </c>
      <c r="E20" s="18">
        <f t="shared" si="3"/>
        <v>2772</v>
      </c>
      <c r="F20" s="19">
        <f t="shared" si="0"/>
        <v>3.0334865397242283E-2</v>
      </c>
      <c r="G20" s="18">
        <v>5704</v>
      </c>
      <c r="H20" s="18">
        <v>352</v>
      </c>
      <c r="I20" s="18">
        <f t="shared" si="4"/>
        <v>6056</v>
      </c>
      <c r="J20" s="19">
        <f t="shared" si="1"/>
        <v>3.4125807923994569E-2</v>
      </c>
      <c r="K20" s="18">
        <f t="shared" si="2"/>
        <v>8828</v>
      </c>
      <c r="L20" s="18">
        <v>6</v>
      </c>
      <c r="M20" s="18">
        <f t="shared" si="5"/>
        <v>8834</v>
      </c>
      <c r="P20" s="31"/>
    </row>
    <row r="21" spans="2:16" x14ac:dyDescent="0.2">
      <c r="B21" s="18" t="s">
        <v>274</v>
      </c>
      <c r="C21" s="18">
        <v>747</v>
      </c>
      <c r="D21" s="18">
        <v>606</v>
      </c>
      <c r="E21" s="18">
        <f t="shared" si="3"/>
        <v>1353</v>
      </c>
      <c r="F21" s="19">
        <f t="shared" si="0"/>
        <v>1.4806303348653972E-2</v>
      </c>
      <c r="G21" s="18">
        <v>1433</v>
      </c>
      <c r="H21" s="18">
        <v>111</v>
      </c>
      <c r="I21" s="18">
        <f t="shared" si="4"/>
        <v>1544</v>
      </c>
      <c r="J21" s="19">
        <f t="shared" si="1"/>
        <v>8.7005032091558143E-3</v>
      </c>
      <c r="K21" s="18">
        <f t="shared" si="2"/>
        <v>2897</v>
      </c>
      <c r="L21" s="18">
        <v>0</v>
      </c>
      <c r="M21" s="18">
        <f t="shared" si="5"/>
        <v>2897</v>
      </c>
      <c r="P21" s="31"/>
    </row>
    <row r="22" spans="2:16" x14ac:dyDescent="0.2">
      <c r="B22" s="18" t="s">
        <v>275</v>
      </c>
      <c r="C22" s="18">
        <v>4745</v>
      </c>
      <c r="D22" s="18">
        <v>3276</v>
      </c>
      <c r="E22" s="18">
        <f t="shared" si="3"/>
        <v>8021</v>
      </c>
      <c r="F22" s="19">
        <f t="shared" si="0"/>
        <v>8.7776318669293057E-2</v>
      </c>
      <c r="G22" s="18">
        <v>16685</v>
      </c>
      <c r="H22" s="18">
        <v>1137</v>
      </c>
      <c r="I22" s="18">
        <f t="shared" si="4"/>
        <v>17822</v>
      </c>
      <c r="J22" s="19">
        <f t="shared" si="1"/>
        <v>0.10042769960723764</v>
      </c>
      <c r="K22" s="18">
        <f t="shared" si="2"/>
        <v>25843</v>
      </c>
      <c r="L22" s="18">
        <v>10</v>
      </c>
      <c r="M22" s="18">
        <f t="shared" si="5"/>
        <v>25853</v>
      </c>
      <c r="P22" s="31"/>
    </row>
    <row r="23" spans="2:16" x14ac:dyDescent="0.2">
      <c r="B23" s="18" t="s">
        <v>276</v>
      </c>
      <c r="C23" s="18">
        <v>1041</v>
      </c>
      <c r="D23" s="18">
        <v>991</v>
      </c>
      <c r="E23" s="18">
        <f t="shared" si="3"/>
        <v>2032</v>
      </c>
      <c r="F23" s="19">
        <f t="shared" si="0"/>
        <v>2.2236813307069381E-2</v>
      </c>
      <c r="G23" s="18">
        <v>2598</v>
      </c>
      <c r="H23" s="18">
        <v>167</v>
      </c>
      <c r="I23" s="18">
        <f t="shared" si="4"/>
        <v>2765</v>
      </c>
      <c r="J23" s="19">
        <f t="shared" si="1"/>
        <v>1.5580888195152737E-2</v>
      </c>
      <c r="K23" s="18">
        <f t="shared" si="2"/>
        <v>4797</v>
      </c>
      <c r="L23" s="18">
        <v>1</v>
      </c>
      <c r="M23" s="18">
        <f t="shared" si="5"/>
        <v>4798</v>
      </c>
      <c r="P23" s="31"/>
    </row>
    <row r="24" spans="2:16" x14ac:dyDescent="0.2">
      <c r="B24" s="18" t="s">
        <v>277</v>
      </c>
      <c r="C24" s="18">
        <v>321</v>
      </c>
      <c r="D24" s="18">
        <v>383</v>
      </c>
      <c r="E24" s="18">
        <f t="shared" si="3"/>
        <v>704</v>
      </c>
      <c r="F24" s="19">
        <f t="shared" si="0"/>
        <v>7.7040927992996283E-3</v>
      </c>
      <c r="G24" s="18">
        <v>661</v>
      </c>
      <c r="H24" s="18">
        <v>64</v>
      </c>
      <c r="I24" s="18">
        <f t="shared" si="4"/>
        <v>725</v>
      </c>
      <c r="J24" s="19">
        <f t="shared" si="1"/>
        <v>4.0854046804650037E-3</v>
      </c>
      <c r="K24" s="18">
        <f t="shared" si="2"/>
        <v>1429</v>
      </c>
      <c r="L24" s="18">
        <v>0</v>
      </c>
      <c r="M24" s="18">
        <f t="shared" si="5"/>
        <v>1429</v>
      </c>
      <c r="P24" s="31"/>
    </row>
    <row r="25" spans="2:16" x14ac:dyDescent="0.2">
      <c r="B25" s="18" t="s">
        <v>278</v>
      </c>
      <c r="C25" s="18">
        <v>747</v>
      </c>
      <c r="D25" s="18">
        <v>655</v>
      </c>
      <c r="E25" s="18">
        <f t="shared" si="3"/>
        <v>1402</v>
      </c>
      <c r="F25" s="19">
        <f t="shared" si="0"/>
        <v>1.5342525716787044E-2</v>
      </c>
      <c r="G25" s="18">
        <v>1996</v>
      </c>
      <c r="H25" s="18">
        <v>161</v>
      </c>
      <c r="I25" s="18">
        <f t="shared" si="4"/>
        <v>2157</v>
      </c>
      <c r="J25" s="19">
        <f t="shared" si="1"/>
        <v>1.2154783304500707E-2</v>
      </c>
      <c r="K25" s="18">
        <f t="shared" si="2"/>
        <v>3559</v>
      </c>
      <c r="L25" s="18">
        <v>1</v>
      </c>
      <c r="M25" s="18">
        <f t="shared" si="5"/>
        <v>3560</v>
      </c>
      <c r="P25" s="31"/>
    </row>
    <row r="26" spans="2:16" x14ac:dyDescent="0.2">
      <c r="B26" s="18" t="s">
        <v>279</v>
      </c>
      <c r="C26" s="18">
        <v>491</v>
      </c>
      <c r="D26" s="18">
        <v>473</v>
      </c>
      <c r="E26" s="18">
        <f t="shared" si="3"/>
        <v>964</v>
      </c>
      <c r="F26" s="19">
        <f t="shared" si="0"/>
        <v>1.0549354344495514E-2</v>
      </c>
      <c r="G26" s="18">
        <v>534</v>
      </c>
      <c r="H26" s="18">
        <v>61</v>
      </c>
      <c r="I26" s="18">
        <f t="shared" si="4"/>
        <v>595</v>
      </c>
      <c r="J26" s="19">
        <f t="shared" si="1"/>
        <v>3.3528493584505893E-3</v>
      </c>
      <c r="K26" s="18">
        <f t="shared" si="2"/>
        <v>1559</v>
      </c>
      <c r="L26" s="18">
        <v>0</v>
      </c>
      <c r="M26" s="18">
        <f t="shared" si="5"/>
        <v>1559</v>
      </c>
      <c r="P26" s="31"/>
    </row>
    <row r="27" spans="2:16" x14ac:dyDescent="0.2">
      <c r="B27" s="18" t="s">
        <v>280</v>
      </c>
      <c r="C27" s="18">
        <v>195</v>
      </c>
      <c r="D27" s="18">
        <v>148</v>
      </c>
      <c r="E27" s="18">
        <f t="shared" si="3"/>
        <v>343</v>
      </c>
      <c r="F27" s="19">
        <f t="shared" si="0"/>
        <v>3.7535565769314947E-3</v>
      </c>
      <c r="G27" s="18">
        <v>493</v>
      </c>
      <c r="H27" s="18">
        <v>37</v>
      </c>
      <c r="I27" s="18">
        <f t="shared" si="4"/>
        <v>530</v>
      </c>
      <c r="J27" s="19">
        <f t="shared" si="1"/>
        <v>2.9865716974433821E-3</v>
      </c>
      <c r="K27" s="18">
        <f t="shared" si="2"/>
        <v>873</v>
      </c>
      <c r="L27" s="18">
        <v>0</v>
      </c>
      <c r="M27" s="18">
        <f t="shared" si="5"/>
        <v>873</v>
      </c>
      <c r="P27" s="31"/>
    </row>
    <row r="28" spans="2:16" x14ac:dyDescent="0.2">
      <c r="B28" s="18" t="s">
        <v>281</v>
      </c>
      <c r="C28" s="18">
        <v>1067</v>
      </c>
      <c r="D28" s="18">
        <v>1220</v>
      </c>
      <c r="E28" s="18">
        <f t="shared" si="3"/>
        <v>2287</v>
      </c>
      <c r="F28" s="19">
        <f t="shared" si="0"/>
        <v>2.5027358284088422E-2</v>
      </c>
      <c r="G28" s="18">
        <v>3193</v>
      </c>
      <c r="H28" s="18">
        <v>256</v>
      </c>
      <c r="I28" s="18">
        <f t="shared" si="4"/>
        <v>3449</v>
      </c>
      <c r="J28" s="19">
        <f t="shared" si="1"/>
        <v>1.9435256197136271E-2</v>
      </c>
      <c r="K28" s="18">
        <f t="shared" si="2"/>
        <v>5736</v>
      </c>
      <c r="L28" s="18">
        <v>2</v>
      </c>
      <c r="M28" s="18">
        <f t="shared" si="5"/>
        <v>5738</v>
      </c>
      <c r="P28" s="31"/>
    </row>
    <row r="29" spans="2:16" x14ac:dyDescent="0.2">
      <c r="B29" s="18" t="s">
        <v>282</v>
      </c>
      <c r="C29" s="18">
        <v>1215</v>
      </c>
      <c r="D29" s="18">
        <v>1239</v>
      </c>
      <c r="E29" s="18">
        <f t="shared" si="3"/>
        <v>2454</v>
      </c>
      <c r="F29" s="19">
        <f t="shared" si="0"/>
        <v>2.6854891661195011E-2</v>
      </c>
      <c r="G29" s="18">
        <v>3589</v>
      </c>
      <c r="H29" s="18">
        <v>362</v>
      </c>
      <c r="I29" s="18">
        <f t="shared" si="4"/>
        <v>3951</v>
      </c>
      <c r="J29" s="19">
        <f t="shared" si="1"/>
        <v>2.2264046748299626E-2</v>
      </c>
      <c r="K29" s="18">
        <f t="shared" si="2"/>
        <v>6405</v>
      </c>
      <c r="L29" s="18">
        <v>1</v>
      </c>
      <c r="M29" s="18">
        <f t="shared" si="5"/>
        <v>6406</v>
      </c>
      <c r="P29" s="31"/>
    </row>
    <row r="30" spans="2:16" x14ac:dyDescent="0.2">
      <c r="B30" s="18" t="s">
        <v>283</v>
      </c>
      <c r="C30" s="18">
        <v>349</v>
      </c>
      <c r="D30" s="18">
        <v>392</v>
      </c>
      <c r="E30" s="18">
        <f t="shared" si="3"/>
        <v>741</v>
      </c>
      <c r="F30" s="19">
        <f t="shared" si="0"/>
        <v>8.1089954038082723E-3</v>
      </c>
      <c r="G30" s="18">
        <v>1070</v>
      </c>
      <c r="H30" s="18">
        <v>152</v>
      </c>
      <c r="I30" s="18">
        <f t="shared" si="4"/>
        <v>1222</v>
      </c>
      <c r="J30" s="19">
        <f t="shared" si="1"/>
        <v>6.886020026935496E-3</v>
      </c>
      <c r="K30" s="18">
        <f t="shared" si="2"/>
        <v>1963</v>
      </c>
      <c r="L30" s="18">
        <v>0</v>
      </c>
      <c r="M30" s="18">
        <f t="shared" si="5"/>
        <v>1963</v>
      </c>
      <c r="P30" s="31"/>
    </row>
    <row r="31" spans="2:16" x14ac:dyDescent="0.2">
      <c r="B31" s="18" t="s">
        <v>284</v>
      </c>
      <c r="C31" s="18">
        <v>251</v>
      </c>
      <c r="D31" s="18">
        <v>156</v>
      </c>
      <c r="E31" s="18">
        <f t="shared" si="3"/>
        <v>407</v>
      </c>
      <c r="F31" s="19">
        <f t="shared" si="0"/>
        <v>4.4539286495950976E-3</v>
      </c>
      <c r="G31" s="18">
        <v>514</v>
      </c>
      <c r="H31" s="18">
        <v>40</v>
      </c>
      <c r="I31" s="18">
        <f t="shared" si="4"/>
        <v>554</v>
      </c>
      <c r="J31" s="19">
        <f t="shared" si="1"/>
        <v>3.1218126799691199E-3</v>
      </c>
      <c r="K31" s="18">
        <f t="shared" si="2"/>
        <v>961</v>
      </c>
      <c r="L31" s="18">
        <v>0</v>
      </c>
      <c r="M31" s="18">
        <f t="shared" si="5"/>
        <v>961</v>
      </c>
      <c r="P31" s="31"/>
    </row>
    <row r="32" spans="2:16" x14ac:dyDescent="0.2">
      <c r="B32" s="18" t="s">
        <v>285</v>
      </c>
      <c r="C32" s="18">
        <v>166</v>
      </c>
      <c r="D32" s="18">
        <v>167</v>
      </c>
      <c r="E32" s="18">
        <f t="shared" si="3"/>
        <v>333</v>
      </c>
      <c r="F32" s="19">
        <f t="shared" si="0"/>
        <v>3.6441234405778069E-3</v>
      </c>
      <c r="G32" s="18">
        <v>439</v>
      </c>
      <c r="H32" s="18">
        <v>39</v>
      </c>
      <c r="I32" s="18">
        <f t="shared" si="4"/>
        <v>478</v>
      </c>
      <c r="J32" s="19">
        <f t="shared" si="1"/>
        <v>2.6935495686376161E-3</v>
      </c>
      <c r="K32" s="18">
        <f t="shared" si="2"/>
        <v>811</v>
      </c>
      <c r="L32" s="18">
        <v>0</v>
      </c>
      <c r="M32" s="18">
        <f t="shared" si="5"/>
        <v>811</v>
      </c>
      <c r="P32" s="31"/>
    </row>
    <row r="33" spans="2:16" x14ac:dyDescent="0.2">
      <c r="B33" s="18" t="s">
        <v>286</v>
      </c>
      <c r="C33" s="18">
        <v>591</v>
      </c>
      <c r="D33" s="18">
        <v>533</v>
      </c>
      <c r="E33" s="18">
        <f t="shared" si="3"/>
        <v>1124</v>
      </c>
      <c r="F33" s="19">
        <f t="shared" si="0"/>
        <v>1.2300284526154519E-2</v>
      </c>
      <c r="G33" s="18">
        <v>1805</v>
      </c>
      <c r="H33" s="18">
        <v>159</v>
      </c>
      <c r="I33" s="18">
        <f t="shared" si="4"/>
        <v>1964</v>
      </c>
      <c r="J33" s="19">
        <f t="shared" si="1"/>
        <v>1.1067220403356231E-2</v>
      </c>
      <c r="K33" s="18">
        <f t="shared" si="2"/>
        <v>3088</v>
      </c>
      <c r="L33" s="18">
        <v>0</v>
      </c>
      <c r="M33" s="18">
        <f t="shared" si="5"/>
        <v>3088</v>
      </c>
      <c r="P33" s="31"/>
    </row>
    <row r="34" spans="2:16" x14ac:dyDescent="0.2">
      <c r="B34" s="18" t="s">
        <v>287</v>
      </c>
      <c r="C34" s="18">
        <v>1110</v>
      </c>
      <c r="D34" s="18">
        <v>1333</v>
      </c>
      <c r="E34" s="18">
        <f t="shared" si="3"/>
        <v>2443</v>
      </c>
      <c r="F34" s="19">
        <f t="shared" si="0"/>
        <v>2.6734515211205952E-2</v>
      </c>
      <c r="G34" s="18">
        <v>2952</v>
      </c>
      <c r="H34" s="18">
        <v>272</v>
      </c>
      <c r="I34" s="18">
        <f t="shared" si="4"/>
        <v>3224</v>
      </c>
      <c r="J34" s="19">
        <f t="shared" si="1"/>
        <v>1.8167371985957477E-2</v>
      </c>
      <c r="K34" s="18">
        <f t="shared" si="2"/>
        <v>5667</v>
      </c>
      <c r="L34" s="18">
        <v>0</v>
      </c>
      <c r="M34" s="18">
        <f t="shared" si="5"/>
        <v>5667</v>
      </c>
      <c r="P34" s="31"/>
    </row>
    <row r="35" spans="2:16" x14ac:dyDescent="0.2">
      <c r="B35" s="18" t="s">
        <v>302</v>
      </c>
      <c r="C35" s="18">
        <v>6195</v>
      </c>
      <c r="D35" s="18">
        <v>3361</v>
      </c>
      <c r="E35" s="18">
        <f t="shared" si="3"/>
        <v>9556</v>
      </c>
      <c r="F35" s="19">
        <f t="shared" si="0"/>
        <v>0.10457430509958415</v>
      </c>
      <c r="G35" s="18">
        <v>24081</v>
      </c>
      <c r="H35" s="18">
        <v>1369</v>
      </c>
      <c r="I35" s="18">
        <f t="shared" si="4"/>
        <v>25450</v>
      </c>
      <c r="J35" s="19">
        <f t="shared" si="1"/>
        <v>0.14341179188666806</v>
      </c>
      <c r="K35" s="18">
        <f t="shared" si="2"/>
        <v>35006</v>
      </c>
      <c r="L35" s="18">
        <v>24</v>
      </c>
      <c r="M35" s="18">
        <f t="shared" si="5"/>
        <v>35030</v>
      </c>
      <c r="P35" s="31"/>
    </row>
    <row r="36" spans="2:16" x14ac:dyDescent="0.2">
      <c r="B36" s="18" t="s">
        <v>303</v>
      </c>
      <c r="C36" s="18">
        <v>1982</v>
      </c>
      <c r="D36" s="18">
        <v>1293</v>
      </c>
      <c r="E36" s="18">
        <f t="shared" si="3"/>
        <v>3275</v>
      </c>
      <c r="F36" s="19">
        <f t="shared" si="0"/>
        <v>3.5839352155832789E-2</v>
      </c>
      <c r="G36" s="18">
        <v>7791</v>
      </c>
      <c r="H36" s="18">
        <v>406</v>
      </c>
      <c r="I36" s="18">
        <f t="shared" si="4"/>
        <v>8197</v>
      </c>
      <c r="J36" s="19">
        <f t="shared" si="1"/>
        <v>4.6190430573478117E-2</v>
      </c>
      <c r="K36" s="18">
        <f t="shared" si="2"/>
        <v>11472</v>
      </c>
      <c r="L36" s="18">
        <v>2</v>
      </c>
      <c r="M36" s="18">
        <f t="shared" si="5"/>
        <v>11474</v>
      </c>
      <c r="P36" s="31"/>
    </row>
    <row r="37" spans="2:16" x14ac:dyDescent="0.2">
      <c r="B37" s="18" t="s">
        <v>304</v>
      </c>
      <c r="C37" s="18">
        <v>2491</v>
      </c>
      <c r="D37" s="18">
        <v>1734</v>
      </c>
      <c r="E37" s="18">
        <f t="shared" si="3"/>
        <v>4225</v>
      </c>
      <c r="F37" s="19">
        <f t="shared" si="0"/>
        <v>4.6235500109433135E-2</v>
      </c>
      <c r="G37" s="18">
        <v>8850</v>
      </c>
      <c r="H37" s="18">
        <v>582</v>
      </c>
      <c r="I37" s="18">
        <f t="shared" si="4"/>
        <v>9432</v>
      </c>
      <c r="J37" s="19">
        <f t="shared" si="1"/>
        <v>5.3149706132615056E-2</v>
      </c>
      <c r="K37" s="18">
        <f t="shared" si="2"/>
        <v>13657</v>
      </c>
      <c r="L37" s="18">
        <v>10</v>
      </c>
      <c r="M37" s="18">
        <f t="shared" si="5"/>
        <v>13667</v>
      </c>
      <c r="P37" s="31"/>
    </row>
    <row r="38" spans="2:16" x14ac:dyDescent="0.2">
      <c r="B38" s="18" t="s">
        <v>305</v>
      </c>
      <c r="C38" s="18">
        <v>540</v>
      </c>
      <c r="D38" s="18">
        <v>406</v>
      </c>
      <c r="E38" s="18">
        <f t="shared" si="3"/>
        <v>946</v>
      </c>
      <c r="F38" s="19">
        <f t="shared" si="0"/>
        <v>1.0352374699058874E-2</v>
      </c>
      <c r="G38" s="18">
        <v>1287</v>
      </c>
      <c r="H38" s="18">
        <v>82</v>
      </c>
      <c r="I38" s="18">
        <f t="shared" si="4"/>
        <v>1369</v>
      </c>
      <c r="J38" s="19">
        <f t="shared" si="1"/>
        <v>7.7143710449056411E-3</v>
      </c>
      <c r="K38" s="18">
        <f t="shared" si="2"/>
        <v>2315</v>
      </c>
      <c r="L38" s="18">
        <v>0</v>
      </c>
      <c r="M38" s="18">
        <f t="shared" si="5"/>
        <v>2315</v>
      </c>
      <c r="P38" s="31"/>
    </row>
    <row r="39" spans="2:16" x14ac:dyDescent="0.2">
      <c r="B39" s="18" t="s">
        <v>306</v>
      </c>
      <c r="C39" s="18">
        <v>1456</v>
      </c>
      <c r="D39" s="18">
        <v>1400</v>
      </c>
      <c r="E39" s="18">
        <f t="shared" si="3"/>
        <v>2856</v>
      </c>
      <c r="F39" s="19">
        <f t="shared" si="0"/>
        <v>3.1254103742613261E-2</v>
      </c>
      <c r="G39" s="18">
        <v>3525</v>
      </c>
      <c r="H39" s="18">
        <v>248</v>
      </c>
      <c r="I39" s="18">
        <f t="shared" si="4"/>
        <v>3773</v>
      </c>
      <c r="J39" s="19">
        <f t="shared" si="1"/>
        <v>2.1261009461233736E-2</v>
      </c>
      <c r="K39" s="18">
        <f t="shared" si="2"/>
        <v>6629</v>
      </c>
      <c r="L39" s="18">
        <v>0</v>
      </c>
      <c r="M39" s="18">
        <f t="shared" si="5"/>
        <v>6629</v>
      </c>
      <c r="P39" s="31"/>
    </row>
    <row r="40" spans="2:16" x14ac:dyDescent="0.2">
      <c r="B40" s="18" t="s">
        <v>307</v>
      </c>
      <c r="C40" s="18">
        <v>1538</v>
      </c>
      <c r="D40" s="18">
        <v>1256</v>
      </c>
      <c r="E40" s="18">
        <f t="shared" si="3"/>
        <v>2794</v>
      </c>
      <c r="F40" s="19">
        <f t="shared" si="0"/>
        <v>3.05756182972204E-2</v>
      </c>
      <c r="G40" s="18">
        <v>3557</v>
      </c>
      <c r="H40" s="18">
        <v>232</v>
      </c>
      <c r="I40" s="18">
        <f t="shared" si="4"/>
        <v>3789</v>
      </c>
      <c r="J40" s="19">
        <f t="shared" si="1"/>
        <v>2.1351170116250894E-2</v>
      </c>
      <c r="K40" s="18">
        <f t="shared" si="2"/>
        <v>6583</v>
      </c>
      <c r="L40" s="18">
        <v>1</v>
      </c>
      <c r="M40" s="18">
        <f t="shared" si="5"/>
        <v>6584</v>
      </c>
      <c r="P40" s="31"/>
    </row>
    <row r="41" spans="2:16" x14ac:dyDescent="0.2">
      <c r="B41" s="18" t="s">
        <v>308</v>
      </c>
      <c r="C41" s="18">
        <v>1347</v>
      </c>
      <c r="D41" s="18">
        <v>1296</v>
      </c>
      <c r="E41" s="18">
        <f t="shared" si="3"/>
        <v>2643</v>
      </c>
      <c r="F41" s="19">
        <f t="shared" si="0"/>
        <v>2.8923177938279712E-2</v>
      </c>
      <c r="G41" s="18">
        <v>3947</v>
      </c>
      <c r="H41" s="18">
        <v>197</v>
      </c>
      <c r="I41" s="18">
        <f t="shared" si="4"/>
        <v>4144</v>
      </c>
      <c r="J41" s="19">
        <f t="shared" si="1"/>
        <v>2.3351609649444102E-2</v>
      </c>
      <c r="K41" s="18">
        <f t="shared" si="2"/>
        <v>6787</v>
      </c>
      <c r="L41" s="18">
        <v>0</v>
      </c>
      <c r="M41" s="18">
        <f t="shared" si="5"/>
        <v>6787</v>
      </c>
      <c r="P41" s="31"/>
    </row>
    <row r="42" spans="2:16" x14ac:dyDescent="0.2">
      <c r="B42" s="18" t="s">
        <v>312</v>
      </c>
      <c r="C42" s="18">
        <v>1095</v>
      </c>
      <c r="D42" s="18">
        <v>966</v>
      </c>
      <c r="E42" s="18">
        <f t="shared" si="3"/>
        <v>2061</v>
      </c>
      <c r="F42" s="19">
        <f t="shared" si="0"/>
        <v>2.2554169402495074E-2</v>
      </c>
      <c r="G42" s="18">
        <v>2948</v>
      </c>
      <c r="H42" s="18">
        <v>321</v>
      </c>
      <c r="I42" s="18">
        <f t="shared" si="4"/>
        <v>3269</v>
      </c>
      <c r="J42" s="19">
        <f t="shared" si="1"/>
        <v>1.8420948828193236E-2</v>
      </c>
      <c r="K42" s="18">
        <f t="shared" si="2"/>
        <v>5330</v>
      </c>
      <c r="L42" s="18">
        <v>4</v>
      </c>
      <c r="M42" s="18">
        <f t="shared" si="5"/>
        <v>5334</v>
      </c>
      <c r="P42" s="31"/>
    </row>
    <row r="43" spans="2:16" x14ac:dyDescent="0.2">
      <c r="B43" s="18" t="s">
        <v>313</v>
      </c>
      <c r="C43" s="18">
        <v>512</v>
      </c>
      <c r="D43" s="18">
        <v>419</v>
      </c>
      <c r="E43" s="18">
        <f t="shared" si="3"/>
        <v>931</v>
      </c>
      <c r="F43" s="19">
        <f t="shared" si="0"/>
        <v>1.0188224994528343E-2</v>
      </c>
      <c r="G43" s="18">
        <v>1089</v>
      </c>
      <c r="H43" s="18">
        <v>94</v>
      </c>
      <c r="I43" s="18">
        <f t="shared" si="4"/>
        <v>1183</v>
      </c>
      <c r="J43" s="19">
        <f t="shared" si="1"/>
        <v>6.6662534303311713E-3</v>
      </c>
      <c r="K43" s="18">
        <f t="shared" si="2"/>
        <v>2114</v>
      </c>
      <c r="L43" s="18">
        <v>0</v>
      </c>
      <c r="M43" s="18">
        <f t="shared" si="5"/>
        <v>2114</v>
      </c>
      <c r="P43" s="31"/>
    </row>
    <row r="44" spans="2:16" x14ac:dyDescent="0.2">
      <c r="B44" s="20" t="s">
        <v>47</v>
      </c>
      <c r="C44" s="18">
        <f>SUM(C11:C43)</f>
        <v>51920</v>
      </c>
      <c r="D44" s="18">
        <f>SUM(D11:D43)</f>
        <v>39460</v>
      </c>
      <c r="E44" s="20">
        <f t="shared" ref="E44" si="6">C44+D44</f>
        <v>91380</v>
      </c>
      <c r="F44" s="19">
        <f t="shared" ref="F44" si="7">E44/$E$44</f>
        <v>1</v>
      </c>
      <c r="G44" s="18">
        <f>SUM(G11:G43)</f>
        <v>165884</v>
      </c>
      <c r="H44" s="18">
        <f>SUM(H11:H43)</f>
        <v>11577</v>
      </c>
      <c r="I44" s="20">
        <f t="shared" ref="I44" si="8">G44+H44</f>
        <v>177461</v>
      </c>
      <c r="J44" s="18">
        <f t="shared" ref="J44" si="9">I44/$I$44</f>
        <v>1</v>
      </c>
      <c r="K44" s="20">
        <f t="shared" ref="K44" si="10">E44+I44</f>
        <v>268841</v>
      </c>
      <c r="L44" s="18">
        <f>SUM(L11:L43)</f>
        <v>96</v>
      </c>
      <c r="M44" s="20">
        <f t="shared" si="5"/>
        <v>268937</v>
      </c>
      <c r="P44" s="31"/>
    </row>
    <row r="45" spans="2:16" ht="25.5" customHeight="1" x14ac:dyDescent="0.2">
      <c r="B45" s="49" t="s">
        <v>62</v>
      </c>
      <c r="C45" s="33">
        <f>+C44/M44</f>
        <v>0.19305636636089493</v>
      </c>
      <c r="D45" s="33">
        <f>+D44/M44</f>
        <v>0.14672581310864627</v>
      </c>
      <c r="E45" s="34">
        <f>+E44/M44</f>
        <v>0.3397821794695412</v>
      </c>
      <c r="F45" s="34"/>
      <c r="G45" s="33">
        <f>+G44/M44</f>
        <v>0.61681360318587619</v>
      </c>
      <c r="H45" s="33">
        <f>+H44/M44</f>
        <v>4.3047256420648702E-2</v>
      </c>
      <c r="I45" s="34">
        <f>+I44/M44</f>
        <v>0.65986085960652496</v>
      </c>
      <c r="J45" s="34"/>
      <c r="K45" s="34">
        <f>+K44/M44</f>
        <v>0.99964303907606611</v>
      </c>
      <c r="L45" s="34">
        <f>+L44/M44</f>
        <v>3.569609239338581E-4</v>
      </c>
      <c r="M45" s="34">
        <f>K45+L45</f>
        <v>1</v>
      </c>
    </row>
    <row r="46" spans="2:16" x14ac:dyDescent="0.2">
      <c r="B46" s="25"/>
      <c r="C46" s="38"/>
      <c r="D46" s="38"/>
      <c r="E46" s="38"/>
      <c r="F46" s="38"/>
      <c r="G46" s="38"/>
      <c r="H46" s="38"/>
      <c r="I46" s="38"/>
      <c r="J46" s="38"/>
      <c r="K46" s="38"/>
    </row>
    <row r="47" spans="2:16" ht="12.75" x14ac:dyDescent="0.2">
      <c r="B47" s="368" t="s">
        <v>119</v>
      </c>
      <c r="C47" s="368"/>
      <c r="D47" s="368"/>
      <c r="E47" s="368"/>
      <c r="F47" s="368"/>
      <c r="G47" s="368"/>
      <c r="H47" s="368"/>
      <c r="I47" s="368"/>
      <c r="J47" s="368"/>
      <c r="K47" s="368"/>
    </row>
    <row r="48" spans="2:16" ht="12.75" x14ac:dyDescent="0.2">
      <c r="B48" s="397" t="str">
        <f>'Solicitudes Regiones'!$B$6:$R$6</f>
        <v>Julio de 2008 a febrero de 2022</v>
      </c>
      <c r="C48" s="397"/>
      <c r="D48" s="397"/>
      <c r="E48" s="397"/>
      <c r="F48" s="397"/>
      <c r="G48" s="397"/>
      <c r="H48" s="397"/>
      <c r="I48" s="397"/>
      <c r="J48" s="397"/>
      <c r="K48" s="397"/>
    </row>
    <row r="49" spans="2:13" x14ac:dyDescent="0.2">
      <c r="B49" s="25"/>
      <c r="C49" s="38"/>
      <c r="D49" s="38"/>
      <c r="E49" s="38"/>
      <c r="F49" s="38"/>
      <c r="G49" s="38"/>
      <c r="H49" s="38"/>
      <c r="I49" s="38"/>
      <c r="J49" s="38"/>
      <c r="K49" s="38"/>
    </row>
    <row r="50" spans="2:13" ht="15" customHeight="1" x14ac:dyDescent="0.2">
      <c r="B50" s="395" t="s">
        <v>63</v>
      </c>
      <c r="C50" s="395"/>
      <c r="D50" s="395"/>
      <c r="E50" s="395"/>
      <c r="F50" s="395"/>
      <c r="G50" s="395"/>
      <c r="H50" s="395"/>
      <c r="I50" s="395"/>
      <c r="J50" s="395"/>
      <c r="K50" s="395"/>
      <c r="L50" s="395"/>
      <c r="M50" s="395"/>
    </row>
    <row r="51" spans="2:13" ht="15.75" customHeight="1" x14ac:dyDescent="0.2">
      <c r="B51" s="400" t="s">
        <v>54</v>
      </c>
      <c r="C51" s="393" t="s">
        <v>2</v>
      </c>
      <c r="D51" s="396"/>
      <c r="E51" s="396"/>
      <c r="F51" s="396"/>
      <c r="G51" s="396"/>
      <c r="H51" s="396"/>
      <c r="I51" s="396"/>
      <c r="J51" s="396"/>
      <c r="K51" s="394"/>
      <c r="L51" s="393"/>
      <c r="M51" s="394"/>
    </row>
    <row r="52" spans="2:13" ht="24" x14ac:dyDescent="0.2">
      <c r="B52" s="399"/>
      <c r="C52" s="23" t="s">
        <v>55</v>
      </c>
      <c r="D52" s="23" t="s">
        <v>56</v>
      </c>
      <c r="E52" s="23" t="s">
        <v>57</v>
      </c>
      <c r="F52" s="23" t="s">
        <v>58</v>
      </c>
      <c r="G52" s="23" t="s">
        <v>6</v>
      </c>
      <c r="H52" s="23" t="s">
        <v>59</v>
      </c>
      <c r="I52" s="23" t="s">
        <v>60</v>
      </c>
      <c r="J52" s="23" t="s">
        <v>61</v>
      </c>
      <c r="K52" s="70" t="s">
        <v>29</v>
      </c>
      <c r="L52" s="260" t="s">
        <v>591</v>
      </c>
      <c r="M52" s="260" t="s">
        <v>594</v>
      </c>
    </row>
    <row r="53" spans="2:13" x14ac:dyDescent="0.2">
      <c r="B53" s="18" t="s">
        <v>260</v>
      </c>
      <c r="C53" s="18">
        <v>2061</v>
      </c>
      <c r="D53" s="18">
        <v>764</v>
      </c>
      <c r="E53" s="18">
        <f>C53+D53</f>
        <v>2825</v>
      </c>
      <c r="F53" s="19">
        <f t="shared" ref="F53:F85" si="11">E53/$E$86</f>
        <v>4.3309621634880724E-2</v>
      </c>
      <c r="G53" s="18">
        <v>7619</v>
      </c>
      <c r="H53" s="18">
        <v>426</v>
      </c>
      <c r="I53" s="18">
        <f>G53+H53</f>
        <v>8045</v>
      </c>
      <c r="J53" s="19">
        <f t="shared" ref="J53:J85" si="12">I53/$I$86</f>
        <v>5.356940717410557E-2</v>
      </c>
      <c r="K53" s="18">
        <f t="shared" ref="K53:K85" si="13">E53+I53</f>
        <v>10870</v>
      </c>
      <c r="L53" s="18">
        <v>0</v>
      </c>
      <c r="M53" s="18">
        <f>K53+L53</f>
        <v>10870</v>
      </c>
    </row>
    <row r="54" spans="2:13" x14ac:dyDescent="0.2">
      <c r="B54" s="18" t="s">
        <v>261</v>
      </c>
      <c r="C54" s="18">
        <v>1595</v>
      </c>
      <c r="D54" s="18">
        <v>543</v>
      </c>
      <c r="E54" s="18">
        <f t="shared" ref="E54:E85" si="14">C54+D54</f>
        <v>2138</v>
      </c>
      <c r="F54" s="19">
        <f t="shared" si="11"/>
        <v>3.2777334886858404E-2</v>
      </c>
      <c r="G54" s="18">
        <v>5617</v>
      </c>
      <c r="H54" s="18">
        <v>269</v>
      </c>
      <c r="I54" s="18">
        <f t="shared" ref="I54:I85" si="15">G54+H54</f>
        <v>5886</v>
      </c>
      <c r="J54" s="19">
        <f t="shared" si="12"/>
        <v>3.9193229412900606E-2</v>
      </c>
      <c r="K54" s="18">
        <f t="shared" si="13"/>
        <v>8024</v>
      </c>
      <c r="L54" s="18">
        <v>0</v>
      </c>
      <c r="M54" s="18">
        <f t="shared" ref="M54:M85" si="16">K54+L54</f>
        <v>8024</v>
      </c>
    </row>
    <row r="55" spans="2:13" x14ac:dyDescent="0.2">
      <c r="B55" s="18" t="s">
        <v>262</v>
      </c>
      <c r="C55" s="18">
        <v>2317</v>
      </c>
      <c r="D55" s="18">
        <v>869</v>
      </c>
      <c r="E55" s="18">
        <f t="shared" si="14"/>
        <v>3186</v>
      </c>
      <c r="F55" s="19">
        <f t="shared" si="11"/>
        <v>4.8844054700435395E-2</v>
      </c>
      <c r="G55" s="18">
        <v>8941</v>
      </c>
      <c r="H55" s="18">
        <v>416</v>
      </c>
      <c r="I55" s="18">
        <f t="shared" si="15"/>
        <v>9357</v>
      </c>
      <c r="J55" s="19">
        <f t="shared" si="12"/>
        <v>6.2305648592679404E-2</v>
      </c>
      <c r="K55" s="18">
        <f t="shared" si="13"/>
        <v>12543</v>
      </c>
      <c r="L55" s="18">
        <v>0</v>
      </c>
      <c r="M55" s="18">
        <f t="shared" si="16"/>
        <v>12543</v>
      </c>
    </row>
    <row r="56" spans="2:13" x14ac:dyDescent="0.2">
      <c r="B56" s="18" t="s">
        <v>263</v>
      </c>
      <c r="C56" s="18">
        <v>5976</v>
      </c>
      <c r="D56" s="18">
        <v>2990</v>
      </c>
      <c r="E56" s="18">
        <f t="shared" si="14"/>
        <v>8966</v>
      </c>
      <c r="F56" s="19">
        <f t="shared" si="11"/>
        <v>0.13745630710737719</v>
      </c>
      <c r="G56" s="18">
        <v>17390</v>
      </c>
      <c r="H56" s="18">
        <v>1657</v>
      </c>
      <c r="I56" s="18">
        <f t="shared" si="15"/>
        <v>19047</v>
      </c>
      <c r="J56" s="19">
        <f t="shared" si="12"/>
        <v>0.1268286511429694</v>
      </c>
      <c r="K56" s="18">
        <f t="shared" si="13"/>
        <v>28013</v>
      </c>
      <c r="L56" s="18">
        <v>0</v>
      </c>
      <c r="M56" s="18">
        <f t="shared" si="16"/>
        <v>28013</v>
      </c>
    </row>
    <row r="57" spans="2:13" x14ac:dyDescent="0.2">
      <c r="B57" s="18" t="s">
        <v>264</v>
      </c>
      <c r="C57" s="18">
        <v>1063</v>
      </c>
      <c r="D57" s="18">
        <v>580</v>
      </c>
      <c r="E57" s="18">
        <f t="shared" si="14"/>
        <v>1643</v>
      </c>
      <c r="F57" s="19">
        <f t="shared" si="11"/>
        <v>2.5188569326056294E-2</v>
      </c>
      <c r="G57" s="18">
        <v>2307</v>
      </c>
      <c r="H57" s="18">
        <v>223</v>
      </c>
      <c r="I57" s="18">
        <f t="shared" si="15"/>
        <v>2530</v>
      </c>
      <c r="J57" s="19">
        <f t="shared" si="12"/>
        <v>1.6846563101365702E-2</v>
      </c>
      <c r="K57" s="18">
        <f t="shared" si="13"/>
        <v>4173</v>
      </c>
      <c r="L57" s="18">
        <v>0</v>
      </c>
      <c r="M57" s="18">
        <f t="shared" si="16"/>
        <v>4173</v>
      </c>
    </row>
    <row r="58" spans="2:13" x14ac:dyDescent="0.2">
      <c r="B58" s="18" t="s">
        <v>265</v>
      </c>
      <c r="C58" s="18">
        <v>600</v>
      </c>
      <c r="D58" s="18">
        <v>273</v>
      </c>
      <c r="E58" s="18">
        <f t="shared" si="14"/>
        <v>873</v>
      </c>
      <c r="F58" s="19">
        <f t="shared" si="11"/>
        <v>1.3383822898141903E-2</v>
      </c>
      <c r="G58" s="18">
        <v>1360</v>
      </c>
      <c r="H58" s="18">
        <v>113</v>
      </c>
      <c r="I58" s="18">
        <f t="shared" si="15"/>
        <v>1473</v>
      </c>
      <c r="J58" s="19">
        <f t="shared" si="12"/>
        <v>9.8082954341152887E-3</v>
      </c>
      <c r="K58" s="18">
        <f t="shared" si="13"/>
        <v>2346</v>
      </c>
      <c r="L58" s="18">
        <v>0</v>
      </c>
      <c r="M58" s="18">
        <f t="shared" si="16"/>
        <v>2346</v>
      </c>
    </row>
    <row r="59" spans="2:13" x14ac:dyDescent="0.2">
      <c r="B59" s="18" t="s">
        <v>266</v>
      </c>
      <c r="C59" s="18">
        <v>155</v>
      </c>
      <c r="D59" s="18">
        <v>200</v>
      </c>
      <c r="E59" s="18">
        <f t="shared" si="14"/>
        <v>355</v>
      </c>
      <c r="F59" s="19">
        <f t="shared" si="11"/>
        <v>5.4424480284540385E-3</v>
      </c>
      <c r="G59" s="18">
        <v>265</v>
      </c>
      <c r="H59" s="18">
        <v>82</v>
      </c>
      <c r="I59" s="18">
        <f t="shared" si="15"/>
        <v>347</v>
      </c>
      <c r="J59" s="19">
        <f t="shared" si="12"/>
        <v>2.3105760459185372E-3</v>
      </c>
      <c r="K59" s="18">
        <f t="shared" si="13"/>
        <v>702</v>
      </c>
      <c r="L59" s="18">
        <v>0</v>
      </c>
      <c r="M59" s="18">
        <f t="shared" si="16"/>
        <v>702</v>
      </c>
    </row>
    <row r="60" spans="2:13" x14ac:dyDescent="0.2">
      <c r="B60" s="18" t="s">
        <v>271</v>
      </c>
      <c r="C60" s="18">
        <v>3178</v>
      </c>
      <c r="D60" s="18">
        <v>1243</v>
      </c>
      <c r="E60" s="18">
        <f t="shared" si="14"/>
        <v>4421</v>
      </c>
      <c r="F60" s="19">
        <f t="shared" si="11"/>
        <v>6.7777641503648733E-2</v>
      </c>
      <c r="G60" s="18">
        <v>10044</v>
      </c>
      <c r="H60" s="18">
        <v>612</v>
      </c>
      <c r="I60" s="18">
        <f t="shared" si="15"/>
        <v>10656</v>
      </c>
      <c r="J60" s="19">
        <f t="shared" si="12"/>
        <v>7.0955326643538708E-2</v>
      </c>
      <c r="K60" s="18">
        <f t="shared" si="13"/>
        <v>15077</v>
      </c>
      <c r="L60" s="18">
        <v>0</v>
      </c>
      <c r="M60" s="18">
        <f t="shared" si="16"/>
        <v>15077</v>
      </c>
    </row>
    <row r="61" spans="2:13" x14ac:dyDescent="0.2">
      <c r="B61" s="18" t="s">
        <v>272</v>
      </c>
      <c r="C61" s="18">
        <v>800</v>
      </c>
      <c r="D61" s="18">
        <v>338</v>
      </c>
      <c r="E61" s="18">
        <f t="shared" si="14"/>
        <v>1138</v>
      </c>
      <c r="F61" s="19">
        <f t="shared" si="11"/>
        <v>1.7446495370086464E-2</v>
      </c>
      <c r="G61" s="18">
        <v>1986</v>
      </c>
      <c r="H61" s="18">
        <v>164</v>
      </c>
      <c r="I61" s="18">
        <f t="shared" si="15"/>
        <v>2150</v>
      </c>
      <c r="J61" s="19">
        <f t="shared" si="12"/>
        <v>1.4316249275864135E-2</v>
      </c>
      <c r="K61" s="18">
        <f t="shared" si="13"/>
        <v>3288</v>
      </c>
      <c r="L61" s="18">
        <v>0</v>
      </c>
      <c r="M61" s="18">
        <f t="shared" si="16"/>
        <v>3288</v>
      </c>
    </row>
    <row r="62" spans="2:13" x14ac:dyDescent="0.2">
      <c r="B62" s="18" t="s">
        <v>273</v>
      </c>
      <c r="C62" s="18">
        <v>1316</v>
      </c>
      <c r="D62" s="18">
        <v>521</v>
      </c>
      <c r="E62" s="18">
        <f t="shared" si="14"/>
        <v>1837</v>
      </c>
      <c r="F62" s="19">
        <f t="shared" si="11"/>
        <v>2.8162752192310053E-2</v>
      </c>
      <c r="G62" s="18">
        <v>4894</v>
      </c>
      <c r="H62" s="18">
        <v>265</v>
      </c>
      <c r="I62" s="18">
        <f t="shared" si="15"/>
        <v>5159</v>
      </c>
      <c r="J62" s="19">
        <f t="shared" si="12"/>
        <v>3.4352339541480502E-2</v>
      </c>
      <c r="K62" s="18">
        <f t="shared" si="13"/>
        <v>6996</v>
      </c>
      <c r="L62" s="18">
        <v>0</v>
      </c>
      <c r="M62" s="18">
        <f t="shared" si="16"/>
        <v>6996</v>
      </c>
    </row>
    <row r="63" spans="2:13" x14ac:dyDescent="0.2">
      <c r="B63" s="18" t="s">
        <v>274</v>
      </c>
      <c r="C63" s="18">
        <v>693</v>
      </c>
      <c r="D63" s="18">
        <v>216</v>
      </c>
      <c r="E63" s="18">
        <f t="shared" si="14"/>
        <v>909</v>
      </c>
      <c r="F63" s="19">
        <f t="shared" si="11"/>
        <v>1.3935733120745692E-2</v>
      </c>
      <c r="G63" s="18">
        <v>1265</v>
      </c>
      <c r="H63" s="18">
        <v>94</v>
      </c>
      <c r="I63" s="18">
        <f t="shared" si="15"/>
        <v>1359</v>
      </c>
      <c r="J63" s="19">
        <f t="shared" si="12"/>
        <v>9.0492012864648187E-3</v>
      </c>
      <c r="K63" s="18">
        <f t="shared" si="13"/>
        <v>2268</v>
      </c>
      <c r="L63" s="18">
        <v>0</v>
      </c>
      <c r="M63" s="18">
        <f t="shared" si="16"/>
        <v>2268</v>
      </c>
    </row>
    <row r="64" spans="2:13" x14ac:dyDescent="0.2">
      <c r="B64" s="18" t="s">
        <v>275</v>
      </c>
      <c r="C64" s="18">
        <v>4009</v>
      </c>
      <c r="D64" s="18">
        <v>1632</v>
      </c>
      <c r="E64" s="18">
        <f t="shared" si="14"/>
        <v>5641</v>
      </c>
      <c r="F64" s="19">
        <f t="shared" si="11"/>
        <v>8.6481265714110508E-2</v>
      </c>
      <c r="G64" s="18">
        <v>13329</v>
      </c>
      <c r="H64" s="18">
        <v>895</v>
      </c>
      <c r="I64" s="18">
        <f t="shared" si="15"/>
        <v>14224</v>
      </c>
      <c r="J64" s="19">
        <f t="shared" si="12"/>
        <v>9.4713641720879746E-2</v>
      </c>
      <c r="K64" s="18">
        <f t="shared" si="13"/>
        <v>19865</v>
      </c>
      <c r="L64" s="18">
        <v>1</v>
      </c>
      <c r="M64" s="18">
        <f t="shared" si="16"/>
        <v>19866</v>
      </c>
    </row>
    <row r="65" spans="2:13" x14ac:dyDescent="0.2">
      <c r="B65" s="18" t="s">
        <v>276</v>
      </c>
      <c r="C65" s="18">
        <v>874</v>
      </c>
      <c r="D65" s="18">
        <v>408</v>
      </c>
      <c r="E65" s="18">
        <f t="shared" si="14"/>
        <v>1282</v>
      </c>
      <c r="F65" s="19">
        <f t="shared" si="11"/>
        <v>1.9654136260501626E-2</v>
      </c>
      <c r="G65" s="18">
        <v>2180</v>
      </c>
      <c r="H65" s="18">
        <v>134</v>
      </c>
      <c r="I65" s="18">
        <f t="shared" si="15"/>
        <v>2314</v>
      </c>
      <c r="J65" s="19">
        <f t="shared" si="12"/>
        <v>1.5408279453185864E-2</v>
      </c>
      <c r="K65" s="18">
        <f t="shared" si="13"/>
        <v>3596</v>
      </c>
      <c r="L65" s="18">
        <v>0</v>
      </c>
      <c r="M65" s="18">
        <f t="shared" si="16"/>
        <v>3596</v>
      </c>
    </row>
    <row r="66" spans="2:13" x14ac:dyDescent="0.2">
      <c r="B66" s="18" t="s">
        <v>277</v>
      </c>
      <c r="C66" s="18">
        <v>277</v>
      </c>
      <c r="D66" s="18">
        <v>113</v>
      </c>
      <c r="E66" s="18">
        <f t="shared" si="14"/>
        <v>390</v>
      </c>
      <c r="F66" s="19">
        <f t="shared" si="11"/>
        <v>5.979027411541056E-3</v>
      </c>
      <c r="G66" s="18">
        <v>581</v>
      </c>
      <c r="H66" s="18">
        <v>48</v>
      </c>
      <c r="I66" s="18">
        <f t="shared" si="15"/>
        <v>629</v>
      </c>
      <c r="J66" s="19">
        <f t="shared" si="12"/>
        <v>4.1883352532644377E-3</v>
      </c>
      <c r="K66" s="18">
        <f t="shared" si="13"/>
        <v>1019</v>
      </c>
      <c r="L66" s="18">
        <v>0</v>
      </c>
      <c r="M66" s="18">
        <f t="shared" si="16"/>
        <v>1019</v>
      </c>
    </row>
    <row r="67" spans="2:13" x14ac:dyDescent="0.2">
      <c r="B67" s="18" t="s">
        <v>278</v>
      </c>
      <c r="C67" s="18">
        <v>644</v>
      </c>
      <c r="D67" s="18">
        <v>272</v>
      </c>
      <c r="E67" s="18">
        <f t="shared" si="14"/>
        <v>916</v>
      </c>
      <c r="F67" s="19">
        <f t="shared" si="11"/>
        <v>1.4043048997363096E-2</v>
      </c>
      <c r="G67" s="18">
        <v>1779</v>
      </c>
      <c r="H67" s="18">
        <v>132</v>
      </c>
      <c r="I67" s="18">
        <f t="shared" si="15"/>
        <v>1911</v>
      </c>
      <c r="J67" s="19">
        <f t="shared" si="12"/>
        <v>1.2724815054035518E-2</v>
      </c>
      <c r="K67" s="18">
        <f t="shared" si="13"/>
        <v>2827</v>
      </c>
      <c r="L67" s="18">
        <v>0</v>
      </c>
      <c r="M67" s="18">
        <f t="shared" si="16"/>
        <v>2827</v>
      </c>
    </row>
    <row r="68" spans="2:13" x14ac:dyDescent="0.2">
      <c r="B68" s="18" t="s">
        <v>279</v>
      </c>
      <c r="C68" s="18">
        <v>473</v>
      </c>
      <c r="D68" s="18">
        <v>194</v>
      </c>
      <c r="E68" s="18">
        <f t="shared" si="14"/>
        <v>667</v>
      </c>
      <c r="F68" s="19">
        <f t="shared" si="11"/>
        <v>1.0225669957686883E-2</v>
      </c>
      <c r="G68" s="18">
        <v>486</v>
      </c>
      <c r="H68" s="18">
        <v>52</v>
      </c>
      <c r="I68" s="18">
        <f t="shared" si="15"/>
        <v>538</v>
      </c>
      <c r="J68" s="19">
        <f t="shared" si="12"/>
        <v>3.5823916792627466E-3</v>
      </c>
      <c r="K68" s="18">
        <f t="shared" si="13"/>
        <v>1205</v>
      </c>
      <c r="L68" s="18">
        <v>0</v>
      </c>
      <c r="M68" s="18">
        <f t="shared" si="16"/>
        <v>1205</v>
      </c>
    </row>
    <row r="69" spans="2:13" x14ac:dyDescent="0.2">
      <c r="B69" s="18" t="s">
        <v>280</v>
      </c>
      <c r="C69" s="18">
        <v>181</v>
      </c>
      <c r="D69" s="18">
        <v>77</v>
      </c>
      <c r="E69" s="18">
        <f t="shared" si="14"/>
        <v>258</v>
      </c>
      <c r="F69" s="19">
        <f t="shared" si="11"/>
        <v>3.9553565953271601E-3</v>
      </c>
      <c r="G69" s="18">
        <v>438</v>
      </c>
      <c r="H69" s="18">
        <v>34</v>
      </c>
      <c r="I69" s="18">
        <f t="shared" si="15"/>
        <v>472</v>
      </c>
      <c r="J69" s="19">
        <f t="shared" si="12"/>
        <v>3.1429161200966847E-3</v>
      </c>
      <c r="K69" s="18">
        <f t="shared" si="13"/>
        <v>730</v>
      </c>
      <c r="L69" s="18">
        <v>0</v>
      </c>
      <c r="M69" s="18">
        <f t="shared" si="16"/>
        <v>730</v>
      </c>
    </row>
    <row r="70" spans="2:13" x14ac:dyDescent="0.2">
      <c r="B70" s="18" t="s">
        <v>281</v>
      </c>
      <c r="C70" s="18">
        <v>989</v>
      </c>
      <c r="D70" s="18">
        <v>601</v>
      </c>
      <c r="E70" s="18">
        <f t="shared" si="14"/>
        <v>1590</v>
      </c>
      <c r="F70" s="19">
        <f t="shared" si="11"/>
        <v>2.4376034831667382E-2</v>
      </c>
      <c r="G70" s="18">
        <v>2893</v>
      </c>
      <c r="H70" s="18">
        <v>227</v>
      </c>
      <c r="I70" s="18">
        <f t="shared" si="15"/>
        <v>3120</v>
      </c>
      <c r="J70" s="19">
        <f t="shared" si="12"/>
        <v>2.0775208251486561E-2</v>
      </c>
      <c r="K70" s="18">
        <f t="shared" si="13"/>
        <v>4710</v>
      </c>
      <c r="L70" s="18">
        <v>0</v>
      </c>
      <c r="M70" s="18">
        <f t="shared" si="16"/>
        <v>4710</v>
      </c>
    </row>
    <row r="71" spans="2:13" x14ac:dyDescent="0.2">
      <c r="B71" s="18" t="s">
        <v>282</v>
      </c>
      <c r="C71" s="18">
        <v>1087</v>
      </c>
      <c r="D71" s="18">
        <v>643</v>
      </c>
      <c r="E71" s="18">
        <f t="shared" si="14"/>
        <v>1730</v>
      </c>
      <c r="F71" s="19">
        <f t="shared" si="11"/>
        <v>2.6522352364015452E-2</v>
      </c>
      <c r="G71" s="18">
        <v>3184</v>
      </c>
      <c r="H71" s="18">
        <v>316</v>
      </c>
      <c r="I71" s="18">
        <f t="shared" si="15"/>
        <v>3500</v>
      </c>
      <c r="J71" s="19">
        <f t="shared" si="12"/>
        <v>2.3305522076988126E-2</v>
      </c>
      <c r="K71" s="18">
        <f t="shared" si="13"/>
        <v>5230</v>
      </c>
      <c r="L71" s="18">
        <v>0</v>
      </c>
      <c r="M71" s="18">
        <f t="shared" si="16"/>
        <v>5230</v>
      </c>
    </row>
    <row r="72" spans="2:13" x14ac:dyDescent="0.2">
      <c r="B72" s="18" t="s">
        <v>283</v>
      </c>
      <c r="C72" s="18">
        <v>331</v>
      </c>
      <c r="D72" s="18">
        <v>215</v>
      </c>
      <c r="E72" s="18">
        <f t="shared" si="14"/>
        <v>546</v>
      </c>
      <c r="F72" s="19">
        <f t="shared" si="11"/>
        <v>8.3706383761574781E-3</v>
      </c>
      <c r="G72" s="18">
        <v>975</v>
      </c>
      <c r="H72" s="18">
        <v>138</v>
      </c>
      <c r="I72" s="18">
        <f t="shared" si="15"/>
        <v>1113</v>
      </c>
      <c r="J72" s="19">
        <f t="shared" si="12"/>
        <v>7.4111560204822248E-3</v>
      </c>
      <c r="K72" s="18">
        <f t="shared" si="13"/>
        <v>1659</v>
      </c>
      <c r="L72" s="18">
        <v>0</v>
      </c>
      <c r="M72" s="18">
        <f t="shared" si="16"/>
        <v>1659</v>
      </c>
    </row>
    <row r="73" spans="2:13" x14ac:dyDescent="0.2">
      <c r="B73" s="18" t="s">
        <v>284</v>
      </c>
      <c r="C73" s="18">
        <v>240</v>
      </c>
      <c r="D73" s="18">
        <v>91</v>
      </c>
      <c r="E73" s="18">
        <f t="shared" si="14"/>
        <v>331</v>
      </c>
      <c r="F73" s="19">
        <f t="shared" si="11"/>
        <v>5.0745078800515115E-3</v>
      </c>
      <c r="G73" s="18">
        <v>485</v>
      </c>
      <c r="H73" s="18">
        <v>35</v>
      </c>
      <c r="I73" s="18">
        <f t="shared" si="15"/>
        <v>520</v>
      </c>
      <c r="J73" s="19">
        <f t="shared" si="12"/>
        <v>3.4625347085810933E-3</v>
      </c>
      <c r="K73" s="18">
        <f t="shared" si="13"/>
        <v>851</v>
      </c>
      <c r="L73" s="18">
        <v>0</v>
      </c>
      <c r="M73" s="18">
        <f t="shared" si="16"/>
        <v>851</v>
      </c>
    </row>
    <row r="74" spans="2:13" x14ac:dyDescent="0.2">
      <c r="B74" s="18" t="s">
        <v>285</v>
      </c>
      <c r="C74" s="18">
        <v>157</v>
      </c>
      <c r="D74" s="18">
        <v>82</v>
      </c>
      <c r="E74" s="18">
        <f t="shared" si="14"/>
        <v>239</v>
      </c>
      <c r="F74" s="19">
        <f t="shared" si="11"/>
        <v>3.6640706445084932E-3</v>
      </c>
      <c r="G74" s="18">
        <v>387</v>
      </c>
      <c r="H74" s="18">
        <v>32</v>
      </c>
      <c r="I74" s="18">
        <f t="shared" si="15"/>
        <v>419</v>
      </c>
      <c r="J74" s="19">
        <f t="shared" si="12"/>
        <v>2.79000392864515E-3</v>
      </c>
      <c r="K74" s="18">
        <f t="shared" si="13"/>
        <v>658</v>
      </c>
      <c r="L74" s="18">
        <v>0</v>
      </c>
      <c r="M74" s="18">
        <f t="shared" si="16"/>
        <v>658</v>
      </c>
    </row>
    <row r="75" spans="2:13" x14ac:dyDescent="0.2">
      <c r="B75" s="18" t="s">
        <v>286</v>
      </c>
      <c r="C75" s="18">
        <v>542</v>
      </c>
      <c r="D75" s="18">
        <v>279</v>
      </c>
      <c r="E75" s="18">
        <f t="shared" si="14"/>
        <v>821</v>
      </c>
      <c r="F75" s="19">
        <f t="shared" si="11"/>
        <v>1.2586619243269762E-2</v>
      </c>
      <c r="G75" s="18">
        <v>1635</v>
      </c>
      <c r="H75" s="18">
        <v>141</v>
      </c>
      <c r="I75" s="18">
        <f t="shared" si="15"/>
        <v>1776</v>
      </c>
      <c r="J75" s="19">
        <f t="shared" si="12"/>
        <v>1.1825887773923119E-2</v>
      </c>
      <c r="K75" s="18">
        <f t="shared" si="13"/>
        <v>2597</v>
      </c>
      <c r="L75" s="18">
        <v>0</v>
      </c>
      <c r="M75" s="18">
        <f t="shared" si="16"/>
        <v>2597</v>
      </c>
    </row>
    <row r="76" spans="2:13" x14ac:dyDescent="0.2">
      <c r="B76" s="18" t="s">
        <v>287</v>
      </c>
      <c r="C76" s="18">
        <v>1040</v>
      </c>
      <c r="D76" s="18">
        <v>628</v>
      </c>
      <c r="E76" s="18">
        <f t="shared" si="14"/>
        <v>1668</v>
      </c>
      <c r="F76" s="19">
        <f t="shared" si="11"/>
        <v>2.5571840313975594E-2</v>
      </c>
      <c r="G76" s="18">
        <v>2604</v>
      </c>
      <c r="H76" s="18">
        <v>231</v>
      </c>
      <c r="I76" s="18">
        <f t="shared" si="15"/>
        <v>2835</v>
      </c>
      <c r="J76" s="19">
        <f t="shared" si="12"/>
        <v>1.8877472882360382E-2</v>
      </c>
      <c r="K76" s="18">
        <f t="shared" si="13"/>
        <v>4503</v>
      </c>
      <c r="L76" s="18">
        <v>0</v>
      </c>
      <c r="M76" s="18">
        <f t="shared" si="16"/>
        <v>4503</v>
      </c>
    </row>
    <row r="77" spans="2:13" x14ac:dyDescent="0.2">
      <c r="B77" s="18" t="s">
        <v>302</v>
      </c>
      <c r="C77" s="18">
        <v>5322</v>
      </c>
      <c r="D77" s="18">
        <v>1828</v>
      </c>
      <c r="E77" s="18">
        <f t="shared" si="14"/>
        <v>7150</v>
      </c>
      <c r="F77" s="19">
        <f t="shared" si="11"/>
        <v>0.10961550254491936</v>
      </c>
      <c r="G77" s="18">
        <v>19775</v>
      </c>
      <c r="H77" s="18">
        <v>1089</v>
      </c>
      <c r="I77" s="18">
        <f t="shared" si="15"/>
        <v>20864</v>
      </c>
      <c r="J77" s="19">
        <f t="shared" si="12"/>
        <v>0.13892754646122293</v>
      </c>
      <c r="K77" s="18">
        <f t="shared" si="13"/>
        <v>28014</v>
      </c>
      <c r="L77" s="18">
        <v>0</v>
      </c>
      <c r="M77" s="18">
        <f t="shared" si="16"/>
        <v>28014</v>
      </c>
    </row>
    <row r="78" spans="2:13" x14ac:dyDescent="0.2">
      <c r="B78" s="18" t="s">
        <v>303</v>
      </c>
      <c r="C78" s="18">
        <v>1768</v>
      </c>
      <c r="D78" s="18">
        <v>622</v>
      </c>
      <c r="E78" s="18">
        <f t="shared" si="14"/>
        <v>2390</v>
      </c>
      <c r="F78" s="19">
        <f t="shared" si="11"/>
        <v>3.6640706445084936E-2</v>
      </c>
      <c r="G78" s="18">
        <v>6666</v>
      </c>
      <c r="H78" s="18">
        <v>351</v>
      </c>
      <c r="I78" s="18">
        <f t="shared" si="15"/>
        <v>7017</v>
      </c>
      <c r="J78" s="19">
        <f t="shared" si="12"/>
        <v>4.6724242404064482E-2</v>
      </c>
      <c r="K78" s="18">
        <f t="shared" si="13"/>
        <v>9407</v>
      </c>
      <c r="L78" s="18">
        <v>0</v>
      </c>
      <c r="M78" s="18">
        <f t="shared" si="16"/>
        <v>9407</v>
      </c>
    </row>
    <row r="79" spans="2:13" x14ac:dyDescent="0.2">
      <c r="B79" s="18" t="s">
        <v>304</v>
      </c>
      <c r="C79" s="18">
        <v>2149</v>
      </c>
      <c r="D79" s="18">
        <v>950</v>
      </c>
      <c r="E79" s="18">
        <f t="shared" si="14"/>
        <v>3099</v>
      </c>
      <c r="F79" s="19">
        <f t="shared" si="11"/>
        <v>4.751027166247624E-2</v>
      </c>
      <c r="G79" s="18">
        <v>7348</v>
      </c>
      <c r="H79" s="18">
        <v>499</v>
      </c>
      <c r="I79" s="18">
        <f t="shared" si="15"/>
        <v>7847</v>
      </c>
      <c r="J79" s="19">
        <f t="shared" si="12"/>
        <v>5.2250980496607383E-2</v>
      </c>
      <c r="K79" s="18">
        <f t="shared" si="13"/>
        <v>10946</v>
      </c>
      <c r="L79" s="18">
        <v>2</v>
      </c>
      <c r="M79" s="18">
        <f t="shared" si="16"/>
        <v>10948</v>
      </c>
    </row>
    <row r="80" spans="2:13" x14ac:dyDescent="0.2">
      <c r="B80" s="18" t="s">
        <v>305</v>
      </c>
      <c r="C80" s="18">
        <v>519</v>
      </c>
      <c r="D80" s="18">
        <v>178</v>
      </c>
      <c r="E80" s="18">
        <f t="shared" si="14"/>
        <v>697</v>
      </c>
      <c r="F80" s="19">
        <f t="shared" si="11"/>
        <v>1.0685595143190041E-2</v>
      </c>
      <c r="G80" s="18">
        <v>1195</v>
      </c>
      <c r="H80" s="18">
        <v>72</v>
      </c>
      <c r="I80" s="18">
        <f t="shared" si="15"/>
        <v>1267</v>
      </c>
      <c r="J80" s="19">
        <f t="shared" si="12"/>
        <v>8.4365989918697027E-3</v>
      </c>
      <c r="K80" s="18">
        <f t="shared" si="13"/>
        <v>1964</v>
      </c>
      <c r="L80" s="18">
        <v>0</v>
      </c>
      <c r="M80" s="18">
        <f t="shared" si="16"/>
        <v>1964</v>
      </c>
    </row>
    <row r="81" spans="2:13" x14ac:dyDescent="0.2">
      <c r="B81" s="18" t="s">
        <v>306</v>
      </c>
      <c r="C81" s="18">
        <v>1276</v>
      </c>
      <c r="D81" s="18">
        <v>529</v>
      </c>
      <c r="E81" s="18">
        <f t="shared" si="14"/>
        <v>1805</v>
      </c>
      <c r="F81" s="19">
        <f t="shared" si="11"/>
        <v>2.7672165327773349E-2</v>
      </c>
      <c r="G81" s="18">
        <v>3051</v>
      </c>
      <c r="H81" s="18">
        <v>189</v>
      </c>
      <c r="I81" s="18">
        <f t="shared" si="15"/>
        <v>3240</v>
      </c>
      <c r="J81" s="19">
        <f t="shared" si="12"/>
        <v>2.157425472269758E-2</v>
      </c>
      <c r="K81" s="18">
        <f t="shared" si="13"/>
        <v>5045</v>
      </c>
      <c r="L81" s="18">
        <v>0</v>
      </c>
      <c r="M81" s="18">
        <f t="shared" si="16"/>
        <v>5045</v>
      </c>
    </row>
    <row r="82" spans="2:13" x14ac:dyDescent="0.2">
      <c r="B82" s="18" t="s">
        <v>307</v>
      </c>
      <c r="C82" s="18">
        <v>1439</v>
      </c>
      <c r="D82" s="18">
        <v>490</v>
      </c>
      <c r="E82" s="18">
        <f t="shared" si="14"/>
        <v>1929</v>
      </c>
      <c r="F82" s="19">
        <f t="shared" si="11"/>
        <v>2.9573189427853069E-2</v>
      </c>
      <c r="G82" s="18">
        <v>3096</v>
      </c>
      <c r="H82" s="18">
        <v>200</v>
      </c>
      <c r="I82" s="18">
        <f t="shared" si="15"/>
        <v>3296</v>
      </c>
      <c r="J82" s="19">
        <f t="shared" si="12"/>
        <v>2.194714307592939E-2</v>
      </c>
      <c r="K82" s="18">
        <f t="shared" si="13"/>
        <v>5225</v>
      </c>
      <c r="L82" s="18">
        <v>0</v>
      </c>
      <c r="M82" s="18">
        <f t="shared" si="16"/>
        <v>5225</v>
      </c>
    </row>
    <row r="83" spans="2:13" x14ac:dyDescent="0.2">
      <c r="B83" s="18" t="s">
        <v>308</v>
      </c>
      <c r="C83" s="18">
        <v>1091</v>
      </c>
      <c r="D83" s="18">
        <v>476</v>
      </c>
      <c r="E83" s="18">
        <f t="shared" si="14"/>
        <v>1567</v>
      </c>
      <c r="F83" s="19">
        <f t="shared" si="11"/>
        <v>2.4023425522781628E-2</v>
      </c>
      <c r="G83" s="18">
        <v>3265</v>
      </c>
      <c r="H83" s="18">
        <v>156</v>
      </c>
      <c r="I83" s="18">
        <f t="shared" si="15"/>
        <v>3421</v>
      </c>
      <c r="J83" s="19">
        <f t="shared" si="12"/>
        <v>2.2779483150107537E-2</v>
      </c>
      <c r="K83" s="18">
        <f t="shared" si="13"/>
        <v>4988</v>
      </c>
      <c r="L83" s="18">
        <v>0</v>
      </c>
      <c r="M83" s="18">
        <f t="shared" si="16"/>
        <v>4988</v>
      </c>
    </row>
    <row r="84" spans="2:13" x14ac:dyDescent="0.2">
      <c r="B84" s="18" t="s">
        <v>312</v>
      </c>
      <c r="C84" s="18">
        <v>983</v>
      </c>
      <c r="D84" s="18">
        <v>516</v>
      </c>
      <c r="E84" s="18">
        <f t="shared" si="14"/>
        <v>1499</v>
      </c>
      <c r="F84" s="19">
        <f t="shared" si="11"/>
        <v>2.2980928435641135E-2</v>
      </c>
      <c r="G84" s="18">
        <v>2511</v>
      </c>
      <c r="H84" s="18">
        <v>274</v>
      </c>
      <c r="I84" s="18">
        <f t="shared" si="15"/>
        <v>2785</v>
      </c>
      <c r="J84" s="19">
        <f t="shared" si="12"/>
        <v>1.8544536852689125E-2</v>
      </c>
      <c r="K84" s="18">
        <f t="shared" si="13"/>
        <v>4284</v>
      </c>
      <c r="L84" s="18">
        <v>0</v>
      </c>
      <c r="M84" s="18">
        <f t="shared" si="16"/>
        <v>4284</v>
      </c>
    </row>
    <row r="85" spans="2:13" x14ac:dyDescent="0.2">
      <c r="B85" s="18" t="s">
        <v>313</v>
      </c>
      <c r="C85" s="18">
        <v>487</v>
      </c>
      <c r="D85" s="18">
        <v>235</v>
      </c>
      <c r="E85" s="18">
        <f t="shared" si="14"/>
        <v>722</v>
      </c>
      <c r="F85" s="19">
        <f t="shared" si="11"/>
        <v>1.1068866131109339E-2</v>
      </c>
      <c r="G85" s="18">
        <v>980</v>
      </c>
      <c r="H85" s="18">
        <v>82</v>
      </c>
      <c r="I85" s="18">
        <f t="shared" si="15"/>
        <v>1062</v>
      </c>
      <c r="J85" s="19">
        <f t="shared" si="12"/>
        <v>7.0715612702175407E-3</v>
      </c>
      <c r="K85" s="18">
        <f t="shared" si="13"/>
        <v>1784</v>
      </c>
      <c r="L85" s="18">
        <v>0</v>
      </c>
      <c r="M85" s="18">
        <f t="shared" si="16"/>
        <v>1784</v>
      </c>
    </row>
    <row r="86" spans="2:13" x14ac:dyDescent="0.2">
      <c r="B86" s="20" t="s">
        <v>47</v>
      </c>
      <c r="C86" s="18">
        <f>SUM(C53:C85)</f>
        <v>45632</v>
      </c>
      <c r="D86" s="18">
        <f>SUM(D53:D85)</f>
        <v>19596</v>
      </c>
      <c r="E86" s="20">
        <f t="shared" ref="E86" si="17">C86+D86</f>
        <v>65228</v>
      </c>
      <c r="F86" s="22">
        <f t="shared" ref="F86" si="18">E86/$E$86</f>
        <v>1</v>
      </c>
      <c r="G86" s="18">
        <f>SUM(G53:G85)</f>
        <v>140531</v>
      </c>
      <c r="H86" s="18">
        <f>SUM(H53:H85)</f>
        <v>9648</v>
      </c>
      <c r="I86" s="20">
        <f>G86+H86</f>
        <v>150179</v>
      </c>
      <c r="J86" s="46">
        <f t="shared" ref="J86" si="19">I86/$I$86</f>
        <v>1</v>
      </c>
      <c r="K86" s="20">
        <f t="shared" ref="K86" si="20">E86+I86</f>
        <v>215407</v>
      </c>
      <c r="L86" s="18">
        <f>SUM(L53:L85)</f>
        <v>3</v>
      </c>
      <c r="M86" s="20">
        <f>K86+L86</f>
        <v>215410</v>
      </c>
    </row>
    <row r="87" spans="2:13" ht="24" x14ac:dyDescent="0.2">
      <c r="B87" s="49" t="s">
        <v>64</v>
      </c>
      <c r="C87" s="33">
        <f>+C86/M86</f>
        <v>0.21183789053432989</v>
      </c>
      <c r="D87" s="33">
        <f>+D86/M86</f>
        <v>9.0970707023815045E-2</v>
      </c>
      <c r="E87" s="34">
        <f>+E86/M86</f>
        <v>0.30280859755814493</v>
      </c>
      <c r="F87" s="34"/>
      <c r="G87" s="33">
        <f>+G86/M86</f>
        <v>0.65238846850192656</v>
      </c>
      <c r="H87" s="33">
        <f>+H86/M86</f>
        <v>4.4789007009888124E-2</v>
      </c>
      <c r="I87" s="34">
        <f>+I86/M86</f>
        <v>0.69717747551181464</v>
      </c>
      <c r="J87" s="34"/>
      <c r="K87" s="34">
        <f>+K86/M86</f>
        <v>0.99998607306995957</v>
      </c>
      <c r="L87" s="34">
        <f>+L86/M86</f>
        <v>1.3926930040388097E-5</v>
      </c>
      <c r="M87" s="34">
        <f>K87+L87</f>
        <v>1</v>
      </c>
    </row>
    <row r="88" spans="2:13" x14ac:dyDescent="0.2">
      <c r="B88" s="25" t="s">
        <v>127</v>
      </c>
    </row>
    <row r="89" spans="2:13" x14ac:dyDescent="0.2">
      <c r="B89" s="25" t="s">
        <v>128</v>
      </c>
    </row>
  </sheetData>
  <mergeCells count="12">
    <mergeCell ref="L51:M51"/>
    <mergeCell ref="B50:M50"/>
    <mergeCell ref="B6:K6"/>
    <mergeCell ref="B5:K5"/>
    <mergeCell ref="B48:K48"/>
    <mergeCell ref="B47:K47"/>
    <mergeCell ref="B8:M8"/>
    <mergeCell ref="L9:M9"/>
    <mergeCell ref="B51:B52"/>
    <mergeCell ref="C51:K51"/>
    <mergeCell ref="B9:B10"/>
    <mergeCell ref="C9:K9"/>
  </mergeCells>
  <hyperlinks>
    <hyperlink ref="M5" location="'Índice Pensiones Solidarias'!A1" display="Volver Sistema de Pensiones Solidadias" xr:uid="{00000000-0004-0000-1000-000000000000}"/>
  </hyperlinks>
  <pageMargins left="0.74803149606299213" right="0.74803149606299213" top="0.98425196850393704" bottom="0.98425196850393704" header="0" footer="0"/>
  <pageSetup scale="72"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7"/>
  <dimension ref="A1:P87"/>
  <sheetViews>
    <sheetView showGridLines="0" zoomScaleNormal="100" workbookViewId="0">
      <selection sqref="A1:XFD1048576"/>
    </sheetView>
  </sheetViews>
  <sheetFormatPr baseColWidth="10" defaultRowHeight="12" x14ac:dyDescent="0.2"/>
  <cols>
    <col min="1" max="1" width="6" style="26" customWidth="1"/>
    <col min="2" max="2" width="18.140625" style="26" customWidth="1"/>
    <col min="3" max="3" width="7.85546875" style="26" customWidth="1"/>
    <col min="4" max="4" width="7" style="26" customWidth="1"/>
    <col min="5" max="6" width="8.42578125" style="26" customWidth="1"/>
    <col min="7" max="7" width="8" style="26" customWidth="1"/>
    <col min="8" max="8" width="6.85546875" style="26" customWidth="1"/>
    <col min="9" max="11" width="8.28515625" style="26" customWidth="1"/>
    <col min="12" max="12" width="7.85546875" style="26" customWidth="1"/>
    <col min="13" max="251" width="11.42578125" style="26"/>
    <col min="252" max="252" width="18.140625" style="26" customWidth="1"/>
    <col min="253" max="253" width="7.85546875" style="26" customWidth="1"/>
    <col min="254" max="254" width="7" style="26" customWidth="1"/>
    <col min="255" max="256" width="8.42578125" style="26" customWidth="1"/>
    <col min="257" max="257" width="8" style="26" customWidth="1"/>
    <col min="258" max="258" width="6.85546875" style="26" customWidth="1"/>
    <col min="259" max="261" width="8.28515625" style="26" customWidth="1"/>
    <col min="262" max="267" width="0" style="26" hidden="1" customWidth="1"/>
    <col min="268" max="268" width="7.85546875" style="26" customWidth="1"/>
    <col min="269" max="507" width="11.42578125" style="26"/>
    <col min="508" max="508" width="18.140625" style="26" customWidth="1"/>
    <col min="509" max="509" width="7.85546875" style="26" customWidth="1"/>
    <col min="510" max="510" width="7" style="26" customWidth="1"/>
    <col min="511" max="512" width="8.42578125" style="26" customWidth="1"/>
    <col min="513" max="513" width="8" style="26" customWidth="1"/>
    <col min="514" max="514" width="6.85546875" style="26" customWidth="1"/>
    <col min="515" max="517" width="8.28515625" style="26" customWidth="1"/>
    <col min="518" max="523" width="0" style="26" hidden="1" customWidth="1"/>
    <col min="524" max="524" width="7.85546875" style="26" customWidth="1"/>
    <col min="525" max="763" width="11.42578125" style="26"/>
    <col min="764" max="764" width="18.140625" style="26" customWidth="1"/>
    <col min="765" max="765" width="7.85546875" style="26" customWidth="1"/>
    <col min="766" max="766" width="7" style="26" customWidth="1"/>
    <col min="767" max="768" width="8.42578125" style="26" customWidth="1"/>
    <col min="769" max="769" width="8" style="26" customWidth="1"/>
    <col min="770" max="770" width="6.85546875" style="26" customWidth="1"/>
    <col min="771" max="773" width="8.28515625" style="26" customWidth="1"/>
    <col min="774" max="779" width="0" style="26" hidden="1" customWidth="1"/>
    <col min="780" max="780" width="7.85546875" style="26" customWidth="1"/>
    <col min="781" max="1019" width="11.42578125" style="26"/>
    <col min="1020" max="1020" width="18.140625" style="26" customWidth="1"/>
    <col min="1021" max="1021" width="7.85546875" style="26" customWidth="1"/>
    <col min="1022" max="1022" width="7" style="26" customWidth="1"/>
    <col min="1023" max="1024" width="8.42578125" style="26" customWidth="1"/>
    <col min="1025" max="1025" width="8" style="26" customWidth="1"/>
    <col min="1026" max="1026" width="6.85546875" style="26" customWidth="1"/>
    <col min="1027" max="1029" width="8.28515625" style="26" customWidth="1"/>
    <col min="1030" max="1035" width="0" style="26" hidden="1" customWidth="1"/>
    <col min="1036" max="1036" width="7.85546875" style="26" customWidth="1"/>
    <col min="1037" max="1275" width="11.42578125" style="26"/>
    <col min="1276" max="1276" width="18.140625" style="26" customWidth="1"/>
    <col min="1277" max="1277" width="7.85546875" style="26" customWidth="1"/>
    <col min="1278" max="1278" width="7" style="26" customWidth="1"/>
    <col min="1279" max="1280" width="8.42578125" style="26" customWidth="1"/>
    <col min="1281" max="1281" width="8" style="26" customWidth="1"/>
    <col min="1282" max="1282" width="6.85546875" style="26" customWidth="1"/>
    <col min="1283" max="1285" width="8.28515625" style="26" customWidth="1"/>
    <col min="1286" max="1291" width="0" style="26" hidden="1" customWidth="1"/>
    <col min="1292" max="1292" width="7.85546875" style="26" customWidth="1"/>
    <col min="1293" max="1531" width="11.42578125" style="26"/>
    <col min="1532" max="1532" width="18.140625" style="26" customWidth="1"/>
    <col min="1533" max="1533" width="7.85546875" style="26" customWidth="1"/>
    <col min="1534" max="1534" width="7" style="26" customWidth="1"/>
    <col min="1535" max="1536" width="8.42578125" style="26" customWidth="1"/>
    <col min="1537" max="1537" width="8" style="26" customWidth="1"/>
    <col min="1538" max="1538" width="6.85546875" style="26" customWidth="1"/>
    <col min="1539" max="1541" width="8.28515625" style="26" customWidth="1"/>
    <col min="1542" max="1547" width="0" style="26" hidden="1" customWidth="1"/>
    <col min="1548" max="1548" width="7.85546875" style="26" customWidth="1"/>
    <col min="1549" max="1787" width="11.42578125" style="26"/>
    <col min="1788" max="1788" width="18.140625" style="26" customWidth="1"/>
    <col min="1789" max="1789" width="7.85546875" style="26" customWidth="1"/>
    <col min="1790" max="1790" width="7" style="26" customWidth="1"/>
    <col min="1791" max="1792" width="8.42578125" style="26" customWidth="1"/>
    <col min="1793" max="1793" width="8" style="26" customWidth="1"/>
    <col min="1794" max="1794" width="6.85546875" style="26" customWidth="1"/>
    <col min="1795" max="1797" width="8.28515625" style="26" customWidth="1"/>
    <col min="1798" max="1803" width="0" style="26" hidden="1" customWidth="1"/>
    <col min="1804" max="1804" width="7.85546875" style="26" customWidth="1"/>
    <col min="1805" max="2043" width="11.42578125" style="26"/>
    <col min="2044" max="2044" width="18.140625" style="26" customWidth="1"/>
    <col min="2045" max="2045" width="7.85546875" style="26" customWidth="1"/>
    <col min="2046" max="2046" width="7" style="26" customWidth="1"/>
    <col min="2047" max="2048" width="8.42578125" style="26" customWidth="1"/>
    <col min="2049" max="2049" width="8" style="26" customWidth="1"/>
    <col min="2050" max="2050" width="6.85546875" style="26" customWidth="1"/>
    <col min="2051" max="2053" width="8.28515625" style="26" customWidth="1"/>
    <col min="2054" max="2059" width="0" style="26" hidden="1" customWidth="1"/>
    <col min="2060" max="2060" width="7.85546875" style="26" customWidth="1"/>
    <col min="2061" max="2299" width="11.42578125" style="26"/>
    <col min="2300" max="2300" width="18.140625" style="26" customWidth="1"/>
    <col min="2301" max="2301" width="7.85546875" style="26" customWidth="1"/>
    <col min="2302" max="2302" width="7" style="26" customWidth="1"/>
    <col min="2303" max="2304" width="8.42578125" style="26" customWidth="1"/>
    <col min="2305" max="2305" width="8" style="26" customWidth="1"/>
    <col min="2306" max="2306" width="6.85546875" style="26" customWidth="1"/>
    <col min="2307" max="2309" width="8.28515625" style="26" customWidth="1"/>
    <col min="2310" max="2315" width="0" style="26" hidden="1" customWidth="1"/>
    <col min="2316" max="2316" width="7.85546875" style="26" customWidth="1"/>
    <col min="2317" max="2555" width="11.42578125" style="26"/>
    <col min="2556" max="2556" width="18.140625" style="26" customWidth="1"/>
    <col min="2557" max="2557" width="7.85546875" style="26" customWidth="1"/>
    <col min="2558" max="2558" width="7" style="26" customWidth="1"/>
    <col min="2559" max="2560" width="8.42578125" style="26" customWidth="1"/>
    <col min="2561" max="2561" width="8" style="26" customWidth="1"/>
    <col min="2562" max="2562" width="6.85546875" style="26" customWidth="1"/>
    <col min="2563" max="2565" width="8.28515625" style="26" customWidth="1"/>
    <col min="2566" max="2571" width="0" style="26" hidden="1" customWidth="1"/>
    <col min="2572" max="2572" width="7.85546875" style="26" customWidth="1"/>
    <col min="2573" max="2811" width="11.42578125" style="26"/>
    <col min="2812" max="2812" width="18.140625" style="26" customWidth="1"/>
    <col min="2813" max="2813" width="7.85546875" style="26" customWidth="1"/>
    <col min="2814" max="2814" width="7" style="26" customWidth="1"/>
    <col min="2815" max="2816" width="8.42578125" style="26" customWidth="1"/>
    <col min="2817" max="2817" width="8" style="26" customWidth="1"/>
    <col min="2818" max="2818" width="6.85546875" style="26" customWidth="1"/>
    <col min="2819" max="2821" width="8.28515625" style="26" customWidth="1"/>
    <col min="2822" max="2827" width="0" style="26" hidden="1" customWidth="1"/>
    <col min="2828" max="2828" width="7.85546875" style="26" customWidth="1"/>
    <col min="2829" max="3067" width="11.42578125" style="26"/>
    <col min="3068" max="3068" width="18.140625" style="26" customWidth="1"/>
    <col min="3069" max="3069" width="7.85546875" style="26" customWidth="1"/>
    <col min="3070" max="3070" width="7" style="26" customWidth="1"/>
    <col min="3071" max="3072" width="8.42578125" style="26" customWidth="1"/>
    <col min="3073" max="3073" width="8" style="26" customWidth="1"/>
    <col min="3074" max="3074" width="6.85546875" style="26" customWidth="1"/>
    <col min="3075" max="3077" width="8.28515625" style="26" customWidth="1"/>
    <col min="3078" max="3083" width="0" style="26" hidden="1" customWidth="1"/>
    <col min="3084" max="3084" width="7.85546875" style="26" customWidth="1"/>
    <col min="3085" max="3323" width="11.42578125" style="26"/>
    <col min="3324" max="3324" width="18.140625" style="26" customWidth="1"/>
    <col min="3325" max="3325" width="7.85546875" style="26" customWidth="1"/>
    <col min="3326" max="3326" width="7" style="26" customWidth="1"/>
    <col min="3327" max="3328" width="8.42578125" style="26" customWidth="1"/>
    <col min="3329" max="3329" width="8" style="26" customWidth="1"/>
    <col min="3330" max="3330" width="6.85546875" style="26" customWidth="1"/>
    <col min="3331" max="3333" width="8.28515625" style="26" customWidth="1"/>
    <col min="3334" max="3339" width="0" style="26" hidden="1" customWidth="1"/>
    <col min="3340" max="3340" width="7.85546875" style="26" customWidth="1"/>
    <col min="3341" max="3579" width="11.42578125" style="26"/>
    <col min="3580" max="3580" width="18.140625" style="26" customWidth="1"/>
    <col min="3581" max="3581" width="7.85546875" style="26" customWidth="1"/>
    <col min="3582" max="3582" width="7" style="26" customWidth="1"/>
    <col min="3583" max="3584" width="8.42578125" style="26" customWidth="1"/>
    <col min="3585" max="3585" width="8" style="26" customWidth="1"/>
    <col min="3586" max="3586" width="6.85546875" style="26" customWidth="1"/>
    <col min="3587" max="3589" width="8.28515625" style="26" customWidth="1"/>
    <col min="3590" max="3595" width="0" style="26" hidden="1" customWidth="1"/>
    <col min="3596" max="3596" width="7.85546875" style="26" customWidth="1"/>
    <col min="3597" max="3835" width="11.42578125" style="26"/>
    <col min="3836" max="3836" width="18.140625" style="26" customWidth="1"/>
    <col min="3837" max="3837" width="7.85546875" style="26" customWidth="1"/>
    <col min="3838" max="3838" width="7" style="26" customWidth="1"/>
    <col min="3839" max="3840" width="8.42578125" style="26" customWidth="1"/>
    <col min="3841" max="3841" width="8" style="26" customWidth="1"/>
    <col min="3842" max="3842" width="6.85546875" style="26" customWidth="1"/>
    <col min="3843" max="3845" width="8.28515625" style="26" customWidth="1"/>
    <col min="3846" max="3851" width="0" style="26" hidden="1" customWidth="1"/>
    <col min="3852" max="3852" width="7.85546875" style="26" customWidth="1"/>
    <col min="3853" max="4091" width="11.42578125" style="26"/>
    <col min="4092" max="4092" width="18.140625" style="26" customWidth="1"/>
    <col min="4093" max="4093" width="7.85546875" style="26" customWidth="1"/>
    <col min="4094" max="4094" width="7" style="26" customWidth="1"/>
    <col min="4095" max="4096" width="8.42578125" style="26" customWidth="1"/>
    <col min="4097" max="4097" width="8" style="26" customWidth="1"/>
    <col min="4098" max="4098" width="6.85546875" style="26" customWidth="1"/>
    <col min="4099" max="4101" width="8.28515625" style="26" customWidth="1"/>
    <col min="4102" max="4107" width="0" style="26" hidden="1" customWidth="1"/>
    <col min="4108" max="4108" width="7.85546875" style="26" customWidth="1"/>
    <col min="4109" max="4347" width="11.42578125" style="26"/>
    <col min="4348" max="4348" width="18.140625" style="26" customWidth="1"/>
    <col min="4349" max="4349" width="7.85546875" style="26" customWidth="1"/>
    <col min="4350" max="4350" width="7" style="26" customWidth="1"/>
    <col min="4351" max="4352" width="8.42578125" style="26" customWidth="1"/>
    <col min="4353" max="4353" width="8" style="26" customWidth="1"/>
    <col min="4354" max="4354" width="6.85546875" style="26" customWidth="1"/>
    <col min="4355" max="4357" width="8.28515625" style="26" customWidth="1"/>
    <col min="4358" max="4363" width="0" style="26" hidden="1" customWidth="1"/>
    <col min="4364" max="4364" width="7.85546875" style="26" customWidth="1"/>
    <col min="4365" max="4603" width="11.42578125" style="26"/>
    <col min="4604" max="4604" width="18.140625" style="26" customWidth="1"/>
    <col min="4605" max="4605" width="7.85546875" style="26" customWidth="1"/>
    <col min="4606" max="4606" width="7" style="26" customWidth="1"/>
    <col min="4607" max="4608" width="8.42578125" style="26" customWidth="1"/>
    <col min="4609" max="4609" width="8" style="26" customWidth="1"/>
    <col min="4610" max="4610" width="6.85546875" style="26" customWidth="1"/>
    <col min="4611" max="4613" width="8.28515625" style="26" customWidth="1"/>
    <col min="4614" max="4619" width="0" style="26" hidden="1" customWidth="1"/>
    <col min="4620" max="4620" width="7.85546875" style="26" customWidth="1"/>
    <col min="4621" max="4859" width="11.42578125" style="26"/>
    <col min="4860" max="4860" width="18.140625" style="26" customWidth="1"/>
    <col min="4861" max="4861" width="7.85546875" style="26" customWidth="1"/>
    <col min="4862" max="4862" width="7" style="26" customWidth="1"/>
    <col min="4863" max="4864" width="8.42578125" style="26" customWidth="1"/>
    <col min="4865" max="4865" width="8" style="26" customWidth="1"/>
    <col min="4866" max="4866" width="6.85546875" style="26" customWidth="1"/>
    <col min="4867" max="4869" width="8.28515625" style="26" customWidth="1"/>
    <col min="4870" max="4875" width="0" style="26" hidden="1" customWidth="1"/>
    <col min="4876" max="4876" width="7.85546875" style="26" customWidth="1"/>
    <col min="4877" max="5115" width="11.42578125" style="26"/>
    <col min="5116" max="5116" width="18.140625" style="26" customWidth="1"/>
    <col min="5117" max="5117" width="7.85546875" style="26" customWidth="1"/>
    <col min="5118" max="5118" width="7" style="26" customWidth="1"/>
    <col min="5119" max="5120" width="8.42578125" style="26" customWidth="1"/>
    <col min="5121" max="5121" width="8" style="26" customWidth="1"/>
    <col min="5122" max="5122" width="6.85546875" style="26" customWidth="1"/>
    <col min="5123" max="5125" width="8.28515625" style="26" customWidth="1"/>
    <col min="5126" max="5131" width="0" style="26" hidden="1" customWidth="1"/>
    <col min="5132" max="5132" width="7.85546875" style="26" customWidth="1"/>
    <col min="5133" max="5371" width="11.42578125" style="26"/>
    <col min="5372" max="5372" width="18.140625" style="26" customWidth="1"/>
    <col min="5373" max="5373" width="7.85546875" style="26" customWidth="1"/>
    <col min="5374" max="5374" width="7" style="26" customWidth="1"/>
    <col min="5375" max="5376" width="8.42578125" style="26" customWidth="1"/>
    <col min="5377" max="5377" width="8" style="26" customWidth="1"/>
    <col min="5378" max="5378" width="6.85546875" style="26" customWidth="1"/>
    <col min="5379" max="5381" width="8.28515625" style="26" customWidth="1"/>
    <col min="5382" max="5387" width="0" style="26" hidden="1" customWidth="1"/>
    <col min="5388" max="5388" width="7.85546875" style="26" customWidth="1"/>
    <col min="5389" max="5627" width="11.42578125" style="26"/>
    <col min="5628" max="5628" width="18.140625" style="26" customWidth="1"/>
    <col min="5629" max="5629" width="7.85546875" style="26" customWidth="1"/>
    <col min="5630" max="5630" width="7" style="26" customWidth="1"/>
    <col min="5631" max="5632" width="8.42578125" style="26" customWidth="1"/>
    <col min="5633" max="5633" width="8" style="26" customWidth="1"/>
    <col min="5634" max="5634" width="6.85546875" style="26" customWidth="1"/>
    <col min="5635" max="5637" width="8.28515625" style="26" customWidth="1"/>
    <col min="5638" max="5643" width="0" style="26" hidden="1" customWidth="1"/>
    <col min="5644" max="5644" width="7.85546875" style="26" customWidth="1"/>
    <col min="5645" max="5883" width="11.42578125" style="26"/>
    <col min="5884" max="5884" width="18.140625" style="26" customWidth="1"/>
    <col min="5885" max="5885" width="7.85546875" style="26" customWidth="1"/>
    <col min="5886" max="5886" width="7" style="26" customWidth="1"/>
    <col min="5887" max="5888" width="8.42578125" style="26" customWidth="1"/>
    <col min="5889" max="5889" width="8" style="26" customWidth="1"/>
    <col min="5890" max="5890" width="6.85546875" style="26" customWidth="1"/>
    <col min="5891" max="5893" width="8.28515625" style="26" customWidth="1"/>
    <col min="5894" max="5899" width="0" style="26" hidden="1" customWidth="1"/>
    <col min="5900" max="5900" width="7.85546875" style="26" customWidth="1"/>
    <col min="5901" max="6139" width="11.42578125" style="26"/>
    <col min="6140" max="6140" width="18.140625" style="26" customWidth="1"/>
    <col min="6141" max="6141" width="7.85546875" style="26" customWidth="1"/>
    <col min="6142" max="6142" width="7" style="26" customWidth="1"/>
    <col min="6143" max="6144" width="8.42578125" style="26" customWidth="1"/>
    <col min="6145" max="6145" width="8" style="26" customWidth="1"/>
    <col min="6146" max="6146" width="6.85546875" style="26" customWidth="1"/>
    <col min="6147" max="6149" width="8.28515625" style="26" customWidth="1"/>
    <col min="6150" max="6155" width="0" style="26" hidden="1" customWidth="1"/>
    <col min="6156" max="6156" width="7.85546875" style="26" customWidth="1"/>
    <col min="6157" max="6395" width="11.42578125" style="26"/>
    <col min="6396" max="6396" width="18.140625" style="26" customWidth="1"/>
    <col min="6397" max="6397" width="7.85546875" style="26" customWidth="1"/>
    <col min="6398" max="6398" width="7" style="26" customWidth="1"/>
    <col min="6399" max="6400" width="8.42578125" style="26" customWidth="1"/>
    <col min="6401" max="6401" width="8" style="26" customWidth="1"/>
    <col min="6402" max="6402" width="6.85546875" style="26" customWidth="1"/>
    <col min="6403" max="6405" width="8.28515625" style="26" customWidth="1"/>
    <col min="6406" max="6411" width="0" style="26" hidden="1" customWidth="1"/>
    <col min="6412" max="6412" width="7.85546875" style="26" customWidth="1"/>
    <col min="6413" max="6651" width="11.42578125" style="26"/>
    <col min="6652" max="6652" width="18.140625" style="26" customWidth="1"/>
    <col min="6653" max="6653" width="7.85546875" style="26" customWidth="1"/>
    <col min="6654" max="6654" width="7" style="26" customWidth="1"/>
    <col min="6655" max="6656" width="8.42578125" style="26" customWidth="1"/>
    <col min="6657" max="6657" width="8" style="26" customWidth="1"/>
    <col min="6658" max="6658" width="6.85546875" style="26" customWidth="1"/>
    <col min="6659" max="6661" width="8.28515625" style="26" customWidth="1"/>
    <col min="6662" max="6667" width="0" style="26" hidden="1" customWidth="1"/>
    <col min="6668" max="6668" width="7.85546875" style="26" customWidth="1"/>
    <col min="6669" max="6907" width="11.42578125" style="26"/>
    <col min="6908" max="6908" width="18.140625" style="26" customWidth="1"/>
    <col min="6909" max="6909" width="7.85546875" style="26" customWidth="1"/>
    <col min="6910" max="6910" width="7" style="26" customWidth="1"/>
    <col min="6911" max="6912" width="8.42578125" style="26" customWidth="1"/>
    <col min="6913" max="6913" width="8" style="26" customWidth="1"/>
    <col min="6914" max="6914" width="6.85546875" style="26" customWidth="1"/>
    <col min="6915" max="6917" width="8.28515625" style="26" customWidth="1"/>
    <col min="6918" max="6923" width="0" style="26" hidden="1" customWidth="1"/>
    <col min="6924" max="6924" width="7.85546875" style="26" customWidth="1"/>
    <col min="6925" max="7163" width="11.42578125" style="26"/>
    <col min="7164" max="7164" width="18.140625" style="26" customWidth="1"/>
    <col min="7165" max="7165" width="7.85546875" style="26" customWidth="1"/>
    <col min="7166" max="7166" width="7" style="26" customWidth="1"/>
    <col min="7167" max="7168" width="8.42578125" style="26" customWidth="1"/>
    <col min="7169" max="7169" width="8" style="26" customWidth="1"/>
    <col min="7170" max="7170" width="6.85546875" style="26" customWidth="1"/>
    <col min="7171" max="7173" width="8.28515625" style="26" customWidth="1"/>
    <col min="7174" max="7179" width="0" style="26" hidden="1" customWidth="1"/>
    <col min="7180" max="7180" width="7.85546875" style="26" customWidth="1"/>
    <col min="7181" max="7419" width="11.42578125" style="26"/>
    <col min="7420" max="7420" width="18.140625" style="26" customWidth="1"/>
    <col min="7421" max="7421" width="7.85546875" style="26" customWidth="1"/>
    <col min="7422" max="7422" width="7" style="26" customWidth="1"/>
    <col min="7423" max="7424" width="8.42578125" style="26" customWidth="1"/>
    <col min="7425" max="7425" width="8" style="26" customWidth="1"/>
    <col min="7426" max="7426" width="6.85546875" style="26" customWidth="1"/>
    <col min="7427" max="7429" width="8.28515625" style="26" customWidth="1"/>
    <col min="7430" max="7435" width="0" style="26" hidden="1" customWidth="1"/>
    <col min="7436" max="7436" width="7.85546875" style="26" customWidth="1"/>
    <col min="7437" max="7675" width="11.42578125" style="26"/>
    <col min="7676" max="7676" width="18.140625" style="26" customWidth="1"/>
    <col min="7677" max="7677" width="7.85546875" style="26" customWidth="1"/>
    <col min="7678" max="7678" width="7" style="26" customWidth="1"/>
    <col min="7679" max="7680" width="8.42578125" style="26" customWidth="1"/>
    <col min="7681" max="7681" width="8" style="26" customWidth="1"/>
    <col min="7682" max="7682" width="6.85546875" style="26" customWidth="1"/>
    <col min="7683" max="7685" width="8.28515625" style="26" customWidth="1"/>
    <col min="7686" max="7691" width="0" style="26" hidden="1" customWidth="1"/>
    <col min="7692" max="7692" width="7.85546875" style="26" customWidth="1"/>
    <col min="7693" max="7931" width="11.42578125" style="26"/>
    <col min="7932" max="7932" width="18.140625" style="26" customWidth="1"/>
    <col min="7933" max="7933" width="7.85546875" style="26" customWidth="1"/>
    <col min="7934" max="7934" width="7" style="26" customWidth="1"/>
    <col min="7935" max="7936" width="8.42578125" style="26" customWidth="1"/>
    <col min="7937" max="7937" width="8" style="26" customWidth="1"/>
    <col min="7938" max="7938" width="6.85546875" style="26" customWidth="1"/>
    <col min="7939" max="7941" width="8.28515625" style="26" customWidth="1"/>
    <col min="7942" max="7947" width="0" style="26" hidden="1" customWidth="1"/>
    <col min="7948" max="7948" width="7.85546875" style="26" customWidth="1"/>
    <col min="7949" max="8187" width="11.42578125" style="26"/>
    <col min="8188" max="8188" width="18.140625" style="26" customWidth="1"/>
    <col min="8189" max="8189" width="7.85546875" style="26" customWidth="1"/>
    <col min="8190" max="8190" width="7" style="26" customWidth="1"/>
    <col min="8191" max="8192" width="8.42578125" style="26" customWidth="1"/>
    <col min="8193" max="8193" width="8" style="26" customWidth="1"/>
    <col min="8194" max="8194" width="6.85546875" style="26" customWidth="1"/>
    <col min="8195" max="8197" width="8.28515625" style="26" customWidth="1"/>
    <col min="8198" max="8203" width="0" style="26" hidden="1" customWidth="1"/>
    <col min="8204" max="8204" width="7.85546875" style="26" customWidth="1"/>
    <col min="8205" max="8443" width="11.42578125" style="26"/>
    <col min="8444" max="8444" width="18.140625" style="26" customWidth="1"/>
    <col min="8445" max="8445" width="7.85546875" style="26" customWidth="1"/>
    <col min="8446" max="8446" width="7" style="26" customWidth="1"/>
    <col min="8447" max="8448" width="8.42578125" style="26" customWidth="1"/>
    <col min="8449" max="8449" width="8" style="26" customWidth="1"/>
    <col min="8450" max="8450" width="6.85546875" style="26" customWidth="1"/>
    <col min="8451" max="8453" width="8.28515625" style="26" customWidth="1"/>
    <col min="8454" max="8459" width="0" style="26" hidden="1" customWidth="1"/>
    <col min="8460" max="8460" width="7.85546875" style="26" customWidth="1"/>
    <col min="8461" max="8699" width="11.42578125" style="26"/>
    <col min="8700" max="8700" width="18.140625" style="26" customWidth="1"/>
    <col min="8701" max="8701" width="7.85546875" style="26" customWidth="1"/>
    <col min="8702" max="8702" width="7" style="26" customWidth="1"/>
    <col min="8703" max="8704" width="8.42578125" style="26" customWidth="1"/>
    <col min="8705" max="8705" width="8" style="26" customWidth="1"/>
    <col min="8706" max="8706" width="6.85546875" style="26" customWidth="1"/>
    <col min="8707" max="8709" width="8.28515625" style="26" customWidth="1"/>
    <col min="8710" max="8715" width="0" style="26" hidden="1" customWidth="1"/>
    <col min="8716" max="8716" width="7.85546875" style="26" customWidth="1"/>
    <col min="8717" max="8955" width="11.42578125" style="26"/>
    <col min="8956" max="8956" width="18.140625" style="26" customWidth="1"/>
    <col min="8957" max="8957" width="7.85546875" style="26" customWidth="1"/>
    <col min="8958" max="8958" width="7" style="26" customWidth="1"/>
    <col min="8959" max="8960" width="8.42578125" style="26" customWidth="1"/>
    <col min="8961" max="8961" width="8" style="26" customWidth="1"/>
    <col min="8962" max="8962" width="6.85546875" style="26" customWidth="1"/>
    <col min="8963" max="8965" width="8.28515625" style="26" customWidth="1"/>
    <col min="8966" max="8971" width="0" style="26" hidden="1" customWidth="1"/>
    <col min="8972" max="8972" width="7.85546875" style="26" customWidth="1"/>
    <col min="8973" max="9211" width="11.42578125" style="26"/>
    <col min="9212" max="9212" width="18.140625" style="26" customWidth="1"/>
    <col min="9213" max="9213" width="7.85546875" style="26" customWidth="1"/>
    <col min="9214" max="9214" width="7" style="26" customWidth="1"/>
    <col min="9215" max="9216" width="8.42578125" style="26" customWidth="1"/>
    <col min="9217" max="9217" width="8" style="26" customWidth="1"/>
    <col min="9218" max="9218" width="6.85546875" style="26" customWidth="1"/>
    <col min="9219" max="9221" width="8.28515625" style="26" customWidth="1"/>
    <col min="9222" max="9227" width="0" style="26" hidden="1" customWidth="1"/>
    <col min="9228" max="9228" width="7.85546875" style="26" customWidth="1"/>
    <col min="9229" max="9467" width="11.42578125" style="26"/>
    <col min="9468" max="9468" width="18.140625" style="26" customWidth="1"/>
    <col min="9469" max="9469" width="7.85546875" style="26" customWidth="1"/>
    <col min="9470" max="9470" width="7" style="26" customWidth="1"/>
    <col min="9471" max="9472" width="8.42578125" style="26" customWidth="1"/>
    <col min="9473" max="9473" width="8" style="26" customWidth="1"/>
    <col min="9474" max="9474" width="6.85546875" style="26" customWidth="1"/>
    <col min="9475" max="9477" width="8.28515625" style="26" customWidth="1"/>
    <col min="9478" max="9483" width="0" style="26" hidden="1" customWidth="1"/>
    <col min="9484" max="9484" width="7.85546875" style="26" customWidth="1"/>
    <col min="9485" max="9723" width="11.42578125" style="26"/>
    <col min="9724" max="9724" width="18.140625" style="26" customWidth="1"/>
    <col min="9725" max="9725" width="7.85546875" style="26" customWidth="1"/>
    <col min="9726" max="9726" width="7" style="26" customWidth="1"/>
    <col min="9727" max="9728" width="8.42578125" style="26" customWidth="1"/>
    <col min="9729" max="9729" width="8" style="26" customWidth="1"/>
    <col min="9730" max="9730" width="6.85546875" style="26" customWidth="1"/>
    <col min="9731" max="9733" width="8.28515625" style="26" customWidth="1"/>
    <col min="9734" max="9739" width="0" style="26" hidden="1" customWidth="1"/>
    <col min="9740" max="9740" width="7.85546875" style="26" customWidth="1"/>
    <col min="9741" max="9979" width="11.42578125" style="26"/>
    <col min="9980" max="9980" width="18.140625" style="26" customWidth="1"/>
    <col min="9981" max="9981" width="7.85546875" style="26" customWidth="1"/>
    <col min="9982" max="9982" width="7" style="26" customWidth="1"/>
    <col min="9983" max="9984" width="8.42578125" style="26" customWidth="1"/>
    <col min="9985" max="9985" width="8" style="26" customWidth="1"/>
    <col min="9986" max="9986" width="6.85546875" style="26" customWidth="1"/>
    <col min="9987" max="9989" width="8.28515625" style="26" customWidth="1"/>
    <col min="9990" max="9995" width="0" style="26" hidden="1" customWidth="1"/>
    <col min="9996" max="9996" width="7.85546875" style="26" customWidth="1"/>
    <col min="9997" max="10235" width="11.42578125" style="26"/>
    <col min="10236" max="10236" width="18.140625" style="26" customWidth="1"/>
    <col min="10237" max="10237" width="7.85546875" style="26" customWidth="1"/>
    <col min="10238" max="10238" width="7" style="26" customWidth="1"/>
    <col min="10239" max="10240" width="8.42578125" style="26" customWidth="1"/>
    <col min="10241" max="10241" width="8" style="26" customWidth="1"/>
    <col min="10242" max="10242" width="6.85546875" style="26" customWidth="1"/>
    <col min="10243" max="10245" width="8.28515625" style="26" customWidth="1"/>
    <col min="10246" max="10251" width="0" style="26" hidden="1" customWidth="1"/>
    <col min="10252" max="10252" width="7.85546875" style="26" customWidth="1"/>
    <col min="10253" max="10491" width="11.42578125" style="26"/>
    <col min="10492" max="10492" width="18.140625" style="26" customWidth="1"/>
    <col min="10493" max="10493" width="7.85546875" style="26" customWidth="1"/>
    <col min="10494" max="10494" width="7" style="26" customWidth="1"/>
    <col min="10495" max="10496" width="8.42578125" style="26" customWidth="1"/>
    <col min="10497" max="10497" width="8" style="26" customWidth="1"/>
    <col min="10498" max="10498" width="6.85546875" style="26" customWidth="1"/>
    <col min="10499" max="10501" width="8.28515625" style="26" customWidth="1"/>
    <col min="10502" max="10507" width="0" style="26" hidden="1" customWidth="1"/>
    <col min="10508" max="10508" width="7.85546875" style="26" customWidth="1"/>
    <col min="10509" max="10747" width="11.42578125" style="26"/>
    <col min="10748" max="10748" width="18.140625" style="26" customWidth="1"/>
    <col min="10749" max="10749" width="7.85546875" style="26" customWidth="1"/>
    <col min="10750" max="10750" width="7" style="26" customWidth="1"/>
    <col min="10751" max="10752" width="8.42578125" style="26" customWidth="1"/>
    <col min="10753" max="10753" width="8" style="26" customWidth="1"/>
    <col min="10754" max="10754" width="6.85546875" style="26" customWidth="1"/>
    <col min="10755" max="10757" width="8.28515625" style="26" customWidth="1"/>
    <col min="10758" max="10763" width="0" style="26" hidden="1" customWidth="1"/>
    <col min="10764" max="10764" width="7.85546875" style="26" customWidth="1"/>
    <col min="10765" max="11003" width="11.42578125" style="26"/>
    <col min="11004" max="11004" width="18.140625" style="26" customWidth="1"/>
    <col min="11005" max="11005" width="7.85546875" style="26" customWidth="1"/>
    <col min="11006" max="11006" width="7" style="26" customWidth="1"/>
    <col min="11007" max="11008" width="8.42578125" style="26" customWidth="1"/>
    <col min="11009" max="11009" width="8" style="26" customWidth="1"/>
    <col min="11010" max="11010" width="6.85546875" style="26" customWidth="1"/>
    <col min="11011" max="11013" width="8.28515625" style="26" customWidth="1"/>
    <col min="11014" max="11019" width="0" style="26" hidden="1" customWidth="1"/>
    <col min="11020" max="11020" width="7.85546875" style="26" customWidth="1"/>
    <col min="11021" max="11259" width="11.42578125" style="26"/>
    <col min="11260" max="11260" width="18.140625" style="26" customWidth="1"/>
    <col min="11261" max="11261" width="7.85546875" style="26" customWidth="1"/>
    <col min="11262" max="11262" width="7" style="26" customWidth="1"/>
    <col min="11263" max="11264" width="8.42578125" style="26" customWidth="1"/>
    <col min="11265" max="11265" width="8" style="26" customWidth="1"/>
    <col min="11266" max="11266" width="6.85546875" style="26" customWidth="1"/>
    <col min="11267" max="11269" width="8.28515625" style="26" customWidth="1"/>
    <col min="11270" max="11275" width="0" style="26" hidden="1" customWidth="1"/>
    <col min="11276" max="11276" width="7.85546875" style="26" customWidth="1"/>
    <col min="11277" max="11515" width="11.42578125" style="26"/>
    <col min="11516" max="11516" width="18.140625" style="26" customWidth="1"/>
    <col min="11517" max="11517" width="7.85546875" style="26" customWidth="1"/>
    <col min="11518" max="11518" width="7" style="26" customWidth="1"/>
    <col min="11519" max="11520" width="8.42578125" style="26" customWidth="1"/>
    <col min="11521" max="11521" width="8" style="26" customWidth="1"/>
    <col min="11522" max="11522" width="6.85546875" style="26" customWidth="1"/>
    <col min="11523" max="11525" width="8.28515625" style="26" customWidth="1"/>
    <col min="11526" max="11531" width="0" style="26" hidden="1" customWidth="1"/>
    <col min="11532" max="11532" width="7.85546875" style="26" customWidth="1"/>
    <col min="11533" max="11771" width="11.42578125" style="26"/>
    <col min="11772" max="11772" width="18.140625" style="26" customWidth="1"/>
    <col min="11773" max="11773" width="7.85546875" style="26" customWidth="1"/>
    <col min="11774" max="11774" width="7" style="26" customWidth="1"/>
    <col min="11775" max="11776" width="8.42578125" style="26" customWidth="1"/>
    <col min="11777" max="11777" width="8" style="26" customWidth="1"/>
    <col min="11778" max="11778" width="6.85546875" style="26" customWidth="1"/>
    <col min="11779" max="11781" width="8.28515625" style="26" customWidth="1"/>
    <col min="11782" max="11787" width="0" style="26" hidden="1" customWidth="1"/>
    <col min="11788" max="11788" width="7.85546875" style="26" customWidth="1"/>
    <col min="11789" max="12027" width="11.42578125" style="26"/>
    <col min="12028" max="12028" width="18.140625" style="26" customWidth="1"/>
    <col min="12029" max="12029" width="7.85546875" style="26" customWidth="1"/>
    <col min="12030" max="12030" width="7" style="26" customWidth="1"/>
    <col min="12031" max="12032" width="8.42578125" style="26" customWidth="1"/>
    <col min="12033" max="12033" width="8" style="26" customWidth="1"/>
    <col min="12034" max="12034" width="6.85546875" style="26" customWidth="1"/>
    <col min="12035" max="12037" width="8.28515625" style="26" customWidth="1"/>
    <col min="12038" max="12043" width="0" style="26" hidden="1" customWidth="1"/>
    <col min="12044" max="12044" width="7.85546875" style="26" customWidth="1"/>
    <col min="12045" max="12283" width="11.42578125" style="26"/>
    <col min="12284" max="12284" width="18.140625" style="26" customWidth="1"/>
    <col min="12285" max="12285" width="7.85546875" style="26" customWidth="1"/>
    <col min="12286" max="12286" width="7" style="26" customWidth="1"/>
    <col min="12287" max="12288" width="8.42578125" style="26" customWidth="1"/>
    <col min="12289" max="12289" width="8" style="26" customWidth="1"/>
    <col min="12290" max="12290" width="6.85546875" style="26" customWidth="1"/>
    <col min="12291" max="12293" width="8.28515625" style="26" customWidth="1"/>
    <col min="12294" max="12299" width="0" style="26" hidden="1" customWidth="1"/>
    <col min="12300" max="12300" width="7.85546875" style="26" customWidth="1"/>
    <col min="12301" max="12539" width="11.42578125" style="26"/>
    <col min="12540" max="12540" width="18.140625" style="26" customWidth="1"/>
    <col min="12541" max="12541" width="7.85546875" style="26" customWidth="1"/>
    <col min="12542" max="12542" width="7" style="26" customWidth="1"/>
    <col min="12543" max="12544" width="8.42578125" style="26" customWidth="1"/>
    <col min="12545" max="12545" width="8" style="26" customWidth="1"/>
    <col min="12546" max="12546" width="6.85546875" style="26" customWidth="1"/>
    <col min="12547" max="12549" width="8.28515625" style="26" customWidth="1"/>
    <col min="12550" max="12555" width="0" style="26" hidden="1" customWidth="1"/>
    <col min="12556" max="12556" width="7.85546875" style="26" customWidth="1"/>
    <col min="12557" max="12795" width="11.42578125" style="26"/>
    <col min="12796" max="12796" width="18.140625" style="26" customWidth="1"/>
    <col min="12797" max="12797" width="7.85546875" style="26" customWidth="1"/>
    <col min="12798" max="12798" width="7" style="26" customWidth="1"/>
    <col min="12799" max="12800" width="8.42578125" style="26" customWidth="1"/>
    <col min="12801" max="12801" width="8" style="26" customWidth="1"/>
    <col min="12802" max="12802" width="6.85546875" style="26" customWidth="1"/>
    <col min="12803" max="12805" width="8.28515625" style="26" customWidth="1"/>
    <col min="12806" max="12811" width="0" style="26" hidden="1" customWidth="1"/>
    <col min="12812" max="12812" width="7.85546875" style="26" customWidth="1"/>
    <col min="12813" max="13051" width="11.42578125" style="26"/>
    <col min="13052" max="13052" width="18.140625" style="26" customWidth="1"/>
    <col min="13053" max="13053" width="7.85546875" style="26" customWidth="1"/>
    <col min="13054" max="13054" width="7" style="26" customWidth="1"/>
    <col min="13055" max="13056" width="8.42578125" style="26" customWidth="1"/>
    <col min="13057" max="13057" width="8" style="26" customWidth="1"/>
    <col min="13058" max="13058" width="6.85546875" style="26" customWidth="1"/>
    <col min="13059" max="13061" width="8.28515625" style="26" customWidth="1"/>
    <col min="13062" max="13067" width="0" style="26" hidden="1" customWidth="1"/>
    <col min="13068" max="13068" width="7.85546875" style="26" customWidth="1"/>
    <col min="13069" max="13307" width="11.42578125" style="26"/>
    <col min="13308" max="13308" width="18.140625" style="26" customWidth="1"/>
    <col min="13309" max="13309" width="7.85546875" style="26" customWidth="1"/>
    <col min="13310" max="13310" width="7" style="26" customWidth="1"/>
    <col min="13311" max="13312" width="8.42578125" style="26" customWidth="1"/>
    <col min="13313" max="13313" width="8" style="26" customWidth="1"/>
    <col min="13314" max="13314" width="6.85546875" style="26" customWidth="1"/>
    <col min="13315" max="13317" width="8.28515625" style="26" customWidth="1"/>
    <col min="13318" max="13323" width="0" style="26" hidden="1" customWidth="1"/>
    <col min="13324" max="13324" width="7.85546875" style="26" customWidth="1"/>
    <col min="13325" max="13563" width="11.42578125" style="26"/>
    <col min="13564" max="13564" width="18.140625" style="26" customWidth="1"/>
    <col min="13565" max="13565" width="7.85546875" style="26" customWidth="1"/>
    <col min="13566" max="13566" width="7" style="26" customWidth="1"/>
    <col min="13567" max="13568" width="8.42578125" style="26" customWidth="1"/>
    <col min="13569" max="13569" width="8" style="26" customWidth="1"/>
    <col min="13570" max="13570" width="6.85546875" style="26" customWidth="1"/>
    <col min="13571" max="13573" width="8.28515625" style="26" customWidth="1"/>
    <col min="13574" max="13579" width="0" style="26" hidden="1" customWidth="1"/>
    <col min="13580" max="13580" width="7.85546875" style="26" customWidth="1"/>
    <col min="13581" max="13819" width="11.42578125" style="26"/>
    <col min="13820" max="13820" width="18.140625" style="26" customWidth="1"/>
    <col min="13821" max="13821" width="7.85546875" style="26" customWidth="1"/>
    <col min="13822" max="13822" width="7" style="26" customWidth="1"/>
    <col min="13823" max="13824" width="8.42578125" style="26" customWidth="1"/>
    <col min="13825" max="13825" width="8" style="26" customWidth="1"/>
    <col min="13826" max="13826" width="6.85546875" style="26" customWidth="1"/>
    <col min="13827" max="13829" width="8.28515625" style="26" customWidth="1"/>
    <col min="13830" max="13835" width="0" style="26" hidden="1" customWidth="1"/>
    <col min="13836" max="13836" width="7.85546875" style="26" customWidth="1"/>
    <col min="13837" max="14075" width="11.42578125" style="26"/>
    <col min="14076" max="14076" width="18.140625" style="26" customWidth="1"/>
    <col min="14077" max="14077" width="7.85546875" style="26" customWidth="1"/>
    <col min="14078" max="14078" width="7" style="26" customWidth="1"/>
    <col min="14079" max="14080" width="8.42578125" style="26" customWidth="1"/>
    <col min="14081" max="14081" width="8" style="26" customWidth="1"/>
    <col min="14082" max="14082" width="6.85546875" style="26" customWidth="1"/>
    <col min="14083" max="14085" width="8.28515625" style="26" customWidth="1"/>
    <col min="14086" max="14091" width="0" style="26" hidden="1" customWidth="1"/>
    <col min="14092" max="14092" width="7.85546875" style="26" customWidth="1"/>
    <col min="14093" max="14331" width="11.42578125" style="26"/>
    <col min="14332" max="14332" width="18.140625" style="26" customWidth="1"/>
    <col min="14333" max="14333" width="7.85546875" style="26" customWidth="1"/>
    <col min="14334" max="14334" width="7" style="26" customWidth="1"/>
    <col min="14335" max="14336" width="8.42578125" style="26" customWidth="1"/>
    <col min="14337" max="14337" width="8" style="26" customWidth="1"/>
    <col min="14338" max="14338" width="6.85546875" style="26" customWidth="1"/>
    <col min="14339" max="14341" width="8.28515625" style="26" customWidth="1"/>
    <col min="14342" max="14347" width="0" style="26" hidden="1" customWidth="1"/>
    <col min="14348" max="14348" width="7.85546875" style="26" customWidth="1"/>
    <col min="14349" max="14587" width="11.42578125" style="26"/>
    <col min="14588" max="14588" width="18.140625" style="26" customWidth="1"/>
    <col min="14589" max="14589" width="7.85546875" style="26" customWidth="1"/>
    <col min="14590" max="14590" width="7" style="26" customWidth="1"/>
    <col min="14591" max="14592" width="8.42578125" style="26" customWidth="1"/>
    <col min="14593" max="14593" width="8" style="26" customWidth="1"/>
    <col min="14594" max="14594" width="6.85546875" style="26" customWidth="1"/>
    <col min="14595" max="14597" width="8.28515625" style="26" customWidth="1"/>
    <col min="14598" max="14603" width="0" style="26" hidden="1" customWidth="1"/>
    <col min="14604" max="14604" width="7.85546875" style="26" customWidth="1"/>
    <col min="14605" max="14843" width="11.42578125" style="26"/>
    <col min="14844" max="14844" width="18.140625" style="26" customWidth="1"/>
    <col min="14845" max="14845" width="7.85546875" style="26" customWidth="1"/>
    <col min="14846" max="14846" width="7" style="26" customWidth="1"/>
    <col min="14847" max="14848" width="8.42578125" style="26" customWidth="1"/>
    <col min="14849" max="14849" width="8" style="26" customWidth="1"/>
    <col min="14850" max="14850" width="6.85546875" style="26" customWidth="1"/>
    <col min="14851" max="14853" width="8.28515625" style="26" customWidth="1"/>
    <col min="14854" max="14859" width="0" style="26" hidden="1" customWidth="1"/>
    <col min="14860" max="14860" width="7.85546875" style="26" customWidth="1"/>
    <col min="14861" max="15099" width="11.42578125" style="26"/>
    <col min="15100" max="15100" width="18.140625" style="26" customWidth="1"/>
    <col min="15101" max="15101" width="7.85546875" style="26" customWidth="1"/>
    <col min="15102" max="15102" width="7" style="26" customWidth="1"/>
    <col min="15103" max="15104" width="8.42578125" style="26" customWidth="1"/>
    <col min="15105" max="15105" width="8" style="26" customWidth="1"/>
    <col min="15106" max="15106" width="6.85546875" style="26" customWidth="1"/>
    <col min="15107" max="15109" width="8.28515625" style="26" customWidth="1"/>
    <col min="15110" max="15115" width="0" style="26" hidden="1" customWidth="1"/>
    <col min="15116" max="15116" width="7.85546875" style="26" customWidth="1"/>
    <col min="15117" max="15355" width="11.42578125" style="26"/>
    <col min="15356" max="15356" width="18.140625" style="26" customWidth="1"/>
    <col min="15357" max="15357" width="7.85546875" style="26" customWidth="1"/>
    <col min="15358" max="15358" width="7" style="26" customWidth="1"/>
    <col min="15359" max="15360" width="8.42578125" style="26" customWidth="1"/>
    <col min="15361" max="15361" width="8" style="26" customWidth="1"/>
    <col min="15362" max="15362" width="6.85546875" style="26" customWidth="1"/>
    <col min="15363" max="15365" width="8.28515625" style="26" customWidth="1"/>
    <col min="15366" max="15371" width="0" style="26" hidden="1" customWidth="1"/>
    <col min="15372" max="15372" width="7.85546875" style="26" customWidth="1"/>
    <col min="15373" max="15611" width="11.42578125" style="26"/>
    <col min="15612" max="15612" width="18.140625" style="26" customWidth="1"/>
    <col min="15613" max="15613" width="7.85546875" style="26" customWidth="1"/>
    <col min="15614" max="15614" width="7" style="26" customWidth="1"/>
    <col min="15615" max="15616" width="8.42578125" style="26" customWidth="1"/>
    <col min="15617" max="15617" width="8" style="26" customWidth="1"/>
    <col min="15618" max="15618" width="6.85546875" style="26" customWidth="1"/>
    <col min="15619" max="15621" width="8.28515625" style="26" customWidth="1"/>
    <col min="15622" max="15627" width="0" style="26" hidden="1" customWidth="1"/>
    <col min="15628" max="15628" width="7.85546875" style="26" customWidth="1"/>
    <col min="15629" max="15867" width="11.42578125" style="26"/>
    <col min="15868" max="15868" width="18.140625" style="26" customWidth="1"/>
    <col min="15869" max="15869" width="7.85546875" style="26" customWidth="1"/>
    <col min="15870" max="15870" width="7" style="26" customWidth="1"/>
    <col min="15871" max="15872" width="8.42578125" style="26" customWidth="1"/>
    <col min="15873" max="15873" width="8" style="26" customWidth="1"/>
    <col min="15874" max="15874" width="6.85546875" style="26" customWidth="1"/>
    <col min="15875" max="15877" width="8.28515625" style="26" customWidth="1"/>
    <col min="15878" max="15883" width="0" style="26" hidden="1" customWidth="1"/>
    <col min="15884" max="15884" width="7.85546875" style="26" customWidth="1"/>
    <col min="15885" max="16123" width="11.42578125" style="26"/>
    <col min="16124" max="16124" width="18.140625" style="26" customWidth="1"/>
    <col min="16125" max="16125" width="7.85546875" style="26" customWidth="1"/>
    <col min="16126" max="16126" width="7" style="26" customWidth="1"/>
    <col min="16127" max="16128" width="8.42578125" style="26" customWidth="1"/>
    <col min="16129" max="16129" width="8" style="26" customWidth="1"/>
    <col min="16130" max="16130" width="6.85546875" style="26" customWidth="1"/>
    <col min="16131" max="16133" width="8.28515625" style="26" customWidth="1"/>
    <col min="16134" max="16139" width="0" style="26" hidden="1" customWidth="1"/>
    <col min="16140" max="16140" width="7.85546875" style="26" customWidth="1"/>
    <col min="16141" max="16384" width="11.42578125" style="26"/>
  </cols>
  <sheetData>
    <row r="1" spans="1:16" s="27" customFormat="1" x14ac:dyDescent="0.2">
      <c r="B1" s="39"/>
      <c r="C1" s="39"/>
      <c r="D1" s="39"/>
      <c r="E1" s="39"/>
      <c r="F1" s="39"/>
      <c r="G1" s="39"/>
      <c r="H1" s="39"/>
      <c r="I1" s="39"/>
      <c r="J1" s="39"/>
      <c r="K1" s="39"/>
      <c r="L1" s="39"/>
    </row>
    <row r="2" spans="1:16" s="27" customFormat="1" x14ac:dyDescent="0.2">
      <c r="A2" s="47" t="s">
        <v>99</v>
      </c>
      <c r="B2" s="39"/>
      <c r="C2" s="39"/>
      <c r="D2" s="39"/>
      <c r="E2" s="39"/>
      <c r="F2" s="39"/>
      <c r="G2" s="39"/>
      <c r="H2" s="39"/>
      <c r="I2" s="39"/>
      <c r="K2" s="39"/>
      <c r="L2" s="39"/>
    </row>
    <row r="3" spans="1:16" s="27" customFormat="1" ht="15" x14ac:dyDescent="0.25">
      <c r="A3" s="47" t="s">
        <v>100</v>
      </c>
      <c r="B3" s="39"/>
      <c r="C3" s="39"/>
      <c r="D3" s="39"/>
      <c r="E3" s="39"/>
      <c r="F3" s="39"/>
      <c r="G3" s="39"/>
      <c r="H3" s="39"/>
      <c r="I3" s="39"/>
      <c r="J3" s="101"/>
      <c r="K3" s="39"/>
      <c r="L3" s="39"/>
    </row>
    <row r="4" spans="1:16" s="27" customFormat="1" x14ac:dyDescent="0.2">
      <c r="B4" s="39"/>
      <c r="C4" s="39"/>
      <c r="D4" s="39"/>
      <c r="E4" s="39"/>
      <c r="F4" s="39"/>
      <c r="G4" s="39"/>
      <c r="H4" s="39"/>
      <c r="I4" s="39"/>
      <c r="J4" s="39"/>
      <c r="K4" s="39"/>
      <c r="L4" s="39"/>
    </row>
    <row r="5" spans="1:16" s="27" customFormat="1" ht="12.75" x14ac:dyDescent="0.2">
      <c r="B5" s="368" t="s">
        <v>88</v>
      </c>
      <c r="C5" s="368"/>
      <c r="D5" s="368"/>
      <c r="E5" s="368"/>
      <c r="F5" s="368"/>
      <c r="G5" s="368"/>
      <c r="H5" s="368"/>
      <c r="I5" s="368"/>
      <c r="J5" s="368"/>
      <c r="K5" s="368"/>
      <c r="M5" s="128" t="s">
        <v>570</v>
      </c>
      <c r="O5" s="102"/>
    </row>
    <row r="6" spans="1:16" s="27" customFormat="1" ht="12.75" x14ac:dyDescent="0.2">
      <c r="B6" s="397" t="str">
        <f>'Solicitudes Regiones'!$B$6:$R$6</f>
        <v>Julio de 2008 a febrero de 2022</v>
      </c>
      <c r="C6" s="397"/>
      <c r="D6" s="397"/>
      <c r="E6" s="397"/>
      <c r="F6" s="397"/>
      <c r="G6" s="397"/>
      <c r="H6" s="397"/>
      <c r="I6" s="397"/>
      <c r="J6" s="397"/>
      <c r="K6" s="397"/>
      <c r="L6" s="56"/>
    </row>
    <row r="7" spans="1:16" x14ac:dyDescent="0.2">
      <c r="B7" s="28"/>
      <c r="C7" s="29"/>
      <c r="D7" s="29"/>
      <c r="E7" s="29"/>
      <c r="F7" s="29"/>
      <c r="G7" s="29"/>
      <c r="H7" s="29"/>
      <c r="I7" s="29"/>
      <c r="J7" s="29"/>
      <c r="K7" s="29"/>
      <c r="L7" s="29"/>
    </row>
    <row r="8" spans="1:16" ht="15" customHeight="1" x14ac:dyDescent="0.2">
      <c r="B8" s="395" t="s">
        <v>53</v>
      </c>
      <c r="C8" s="395"/>
      <c r="D8" s="395"/>
      <c r="E8" s="395"/>
      <c r="F8" s="395"/>
      <c r="G8" s="395"/>
      <c r="H8" s="395"/>
      <c r="I8" s="395"/>
      <c r="J8" s="395"/>
      <c r="K8" s="395"/>
      <c r="L8" s="395"/>
      <c r="M8" s="395"/>
    </row>
    <row r="9" spans="1:16" ht="21" customHeight="1" x14ac:dyDescent="0.2">
      <c r="B9" s="395" t="s">
        <v>54</v>
      </c>
      <c r="C9" s="393" t="s">
        <v>2</v>
      </c>
      <c r="D9" s="396"/>
      <c r="E9" s="396"/>
      <c r="F9" s="396"/>
      <c r="G9" s="396"/>
      <c r="H9" s="396"/>
      <c r="I9" s="396"/>
      <c r="J9" s="396"/>
      <c r="K9" s="394"/>
      <c r="L9" s="393"/>
      <c r="M9" s="394"/>
    </row>
    <row r="10" spans="1:16" ht="24" x14ac:dyDescent="0.2">
      <c r="B10" s="395"/>
      <c r="C10" s="23" t="s">
        <v>55</v>
      </c>
      <c r="D10" s="23" t="s">
        <v>56</v>
      </c>
      <c r="E10" s="23" t="s">
        <v>57</v>
      </c>
      <c r="F10" s="23" t="s">
        <v>58</v>
      </c>
      <c r="G10" s="23" t="s">
        <v>6</v>
      </c>
      <c r="H10" s="23" t="s">
        <v>59</v>
      </c>
      <c r="I10" s="23" t="s">
        <v>60</v>
      </c>
      <c r="J10" s="23" t="s">
        <v>61</v>
      </c>
      <c r="K10" s="260" t="s">
        <v>29</v>
      </c>
      <c r="L10" s="260" t="s">
        <v>591</v>
      </c>
      <c r="M10" s="260" t="s">
        <v>594</v>
      </c>
    </row>
    <row r="11" spans="1:16" x14ac:dyDescent="0.2">
      <c r="B11" s="20" t="s">
        <v>314</v>
      </c>
      <c r="C11" s="18">
        <v>1778</v>
      </c>
      <c r="D11" s="18">
        <v>1400</v>
      </c>
      <c r="E11" s="18">
        <f>C11+D11</f>
        <v>3178</v>
      </c>
      <c r="F11" s="19">
        <f>E11/$E$43</f>
        <v>4.6315053120946706E-2</v>
      </c>
      <c r="G11" s="18">
        <v>2070</v>
      </c>
      <c r="H11" s="18">
        <v>200</v>
      </c>
      <c r="I11" s="18">
        <f>G11+H11</f>
        <v>2270</v>
      </c>
      <c r="J11" s="19">
        <f>I11/$I$43</f>
        <v>2.2491280913126188E-2</v>
      </c>
      <c r="K11" s="18">
        <f t="shared" ref="K11:K42" si="0">E11+I11</f>
        <v>5448</v>
      </c>
      <c r="L11" s="18">
        <v>0</v>
      </c>
      <c r="M11" s="18">
        <f>K11+L11</f>
        <v>5448</v>
      </c>
      <c r="P11" s="31"/>
    </row>
    <row r="12" spans="1:16" x14ac:dyDescent="0.2">
      <c r="B12" s="20" t="s">
        <v>315</v>
      </c>
      <c r="C12" s="18">
        <v>644</v>
      </c>
      <c r="D12" s="18">
        <v>258</v>
      </c>
      <c r="E12" s="18">
        <f t="shared" ref="E12:E42" si="1">C12+D12</f>
        <v>902</v>
      </c>
      <c r="F12" s="19">
        <f t="shared" ref="F12:F42" si="2">E12/$E$43</f>
        <v>1.3145430432691608E-2</v>
      </c>
      <c r="G12" s="18">
        <v>466</v>
      </c>
      <c r="H12" s="18">
        <v>35</v>
      </c>
      <c r="I12" s="18">
        <f t="shared" ref="I12:I42" si="3">G12+H12</f>
        <v>501</v>
      </c>
      <c r="J12" s="19">
        <f t="shared" ref="J12:J42" si="4">I12/$I$43</f>
        <v>4.9639346861128728E-3</v>
      </c>
      <c r="K12" s="18">
        <f t="shared" si="0"/>
        <v>1403</v>
      </c>
      <c r="L12" s="18">
        <v>0</v>
      </c>
      <c r="M12" s="18">
        <f t="shared" ref="M12:M43" si="5">K12+L12</f>
        <v>1403</v>
      </c>
      <c r="P12" s="31"/>
    </row>
    <row r="13" spans="1:16" x14ac:dyDescent="0.2">
      <c r="B13" s="20" t="s">
        <v>316</v>
      </c>
      <c r="C13" s="18">
        <v>1362</v>
      </c>
      <c r="D13" s="18">
        <v>802</v>
      </c>
      <c r="E13" s="18">
        <f t="shared" si="1"/>
        <v>2164</v>
      </c>
      <c r="F13" s="19">
        <f t="shared" si="2"/>
        <v>3.1537374120116007E-2</v>
      </c>
      <c r="G13" s="18">
        <v>2875</v>
      </c>
      <c r="H13" s="18">
        <v>215</v>
      </c>
      <c r="I13" s="18">
        <f t="shared" si="3"/>
        <v>3090</v>
      </c>
      <c r="J13" s="19">
        <f t="shared" si="4"/>
        <v>3.0615884590995561E-2</v>
      </c>
      <c r="K13" s="18">
        <f t="shared" si="0"/>
        <v>5254</v>
      </c>
      <c r="L13" s="18">
        <v>2</v>
      </c>
      <c r="M13" s="18">
        <f t="shared" si="5"/>
        <v>5256</v>
      </c>
      <c r="P13" s="31"/>
    </row>
    <row r="14" spans="1:16" x14ac:dyDescent="0.2">
      <c r="B14" s="20" t="s">
        <v>317</v>
      </c>
      <c r="C14" s="18">
        <v>1133</v>
      </c>
      <c r="D14" s="18">
        <v>653</v>
      </c>
      <c r="E14" s="18">
        <f t="shared" si="1"/>
        <v>1786</v>
      </c>
      <c r="F14" s="19">
        <f t="shared" si="2"/>
        <v>2.6028535202646575E-2</v>
      </c>
      <c r="G14" s="18">
        <v>1161</v>
      </c>
      <c r="H14" s="18">
        <v>107</v>
      </c>
      <c r="I14" s="18">
        <f t="shared" si="3"/>
        <v>1268</v>
      </c>
      <c r="J14" s="19">
        <f t="shared" si="4"/>
        <v>1.2563411540900444E-2</v>
      </c>
      <c r="K14" s="18">
        <f t="shared" si="0"/>
        <v>3054</v>
      </c>
      <c r="L14" s="18">
        <v>1</v>
      </c>
      <c r="M14" s="18">
        <f t="shared" si="5"/>
        <v>3055</v>
      </c>
      <c r="P14" s="31"/>
    </row>
    <row r="15" spans="1:16" x14ac:dyDescent="0.2">
      <c r="B15" s="20" t="s">
        <v>318</v>
      </c>
      <c r="C15" s="18">
        <v>2395</v>
      </c>
      <c r="D15" s="18">
        <v>1246</v>
      </c>
      <c r="E15" s="18">
        <f t="shared" si="1"/>
        <v>3641</v>
      </c>
      <c r="F15" s="19">
        <f t="shared" si="2"/>
        <v>5.3062652112450266E-2</v>
      </c>
      <c r="G15" s="18">
        <v>6079</v>
      </c>
      <c r="H15" s="18">
        <v>417</v>
      </c>
      <c r="I15" s="18">
        <f t="shared" si="3"/>
        <v>6496</v>
      </c>
      <c r="J15" s="19">
        <f t="shared" si="4"/>
        <v>6.4362714013950537E-2</v>
      </c>
      <c r="K15" s="18">
        <f t="shared" si="0"/>
        <v>10137</v>
      </c>
      <c r="L15" s="18">
        <v>5</v>
      </c>
      <c r="M15" s="18">
        <f t="shared" si="5"/>
        <v>10142</v>
      </c>
      <c r="P15" s="31"/>
    </row>
    <row r="16" spans="1:16" x14ac:dyDescent="0.2">
      <c r="B16" s="20" t="s">
        <v>319</v>
      </c>
      <c r="C16" s="18">
        <v>913</v>
      </c>
      <c r="D16" s="18">
        <v>693</v>
      </c>
      <c r="E16" s="18">
        <f t="shared" si="1"/>
        <v>1606</v>
      </c>
      <c r="F16" s="19">
        <f t="shared" si="2"/>
        <v>2.3405278575280179E-2</v>
      </c>
      <c r="G16" s="18">
        <v>2438</v>
      </c>
      <c r="H16" s="18">
        <v>208</v>
      </c>
      <c r="I16" s="18">
        <f t="shared" si="3"/>
        <v>2646</v>
      </c>
      <c r="J16" s="19">
        <f t="shared" si="4"/>
        <v>2.6216708941027268E-2</v>
      </c>
      <c r="K16" s="18">
        <f t="shared" si="0"/>
        <v>4252</v>
      </c>
      <c r="L16" s="18">
        <v>0</v>
      </c>
      <c r="M16" s="18">
        <f t="shared" si="5"/>
        <v>4252</v>
      </c>
      <c r="P16" s="31"/>
    </row>
    <row r="17" spans="2:16" x14ac:dyDescent="0.2">
      <c r="B17" s="20" t="s">
        <v>320</v>
      </c>
      <c r="C17" s="18">
        <v>963</v>
      </c>
      <c r="D17" s="18">
        <v>767</v>
      </c>
      <c r="E17" s="18">
        <f t="shared" si="1"/>
        <v>1730</v>
      </c>
      <c r="F17" s="19">
        <f t="shared" si="2"/>
        <v>2.5212410918577028E-2</v>
      </c>
      <c r="G17" s="18">
        <v>2742</v>
      </c>
      <c r="H17" s="18">
        <v>150</v>
      </c>
      <c r="I17" s="18">
        <f t="shared" si="3"/>
        <v>2892</v>
      </c>
      <c r="J17" s="19">
        <f t="shared" si="4"/>
        <v>2.865409004438808E-2</v>
      </c>
      <c r="K17" s="18">
        <f t="shared" si="0"/>
        <v>4622</v>
      </c>
      <c r="L17" s="18">
        <v>0</v>
      </c>
      <c r="M17" s="18">
        <f t="shared" si="5"/>
        <v>4622</v>
      </c>
      <c r="P17" s="31"/>
    </row>
    <row r="18" spans="2:16" x14ac:dyDescent="0.2">
      <c r="B18" s="20" t="s">
        <v>321</v>
      </c>
      <c r="C18" s="18">
        <v>8828</v>
      </c>
      <c r="D18" s="18">
        <v>4811</v>
      </c>
      <c r="E18" s="18">
        <f t="shared" si="1"/>
        <v>13639</v>
      </c>
      <c r="F18" s="19">
        <f t="shared" si="2"/>
        <v>0.19876998411472377</v>
      </c>
      <c r="G18" s="18">
        <v>27463</v>
      </c>
      <c r="H18" s="18">
        <v>1842</v>
      </c>
      <c r="I18" s="18">
        <f t="shared" si="3"/>
        <v>29305</v>
      </c>
      <c r="J18" s="19">
        <f t="shared" si="4"/>
        <v>0.29035550095117313</v>
      </c>
      <c r="K18" s="18">
        <f t="shared" si="0"/>
        <v>42944</v>
      </c>
      <c r="L18" s="18">
        <v>18</v>
      </c>
      <c r="M18" s="18">
        <f t="shared" si="5"/>
        <v>42962</v>
      </c>
      <c r="P18" s="31"/>
    </row>
    <row r="19" spans="2:16" x14ac:dyDescent="0.2">
      <c r="B19" s="20" t="s">
        <v>322</v>
      </c>
      <c r="C19" s="18">
        <v>1337</v>
      </c>
      <c r="D19" s="18">
        <v>709</v>
      </c>
      <c r="E19" s="18">
        <f t="shared" si="1"/>
        <v>2046</v>
      </c>
      <c r="F19" s="19">
        <f t="shared" si="2"/>
        <v>2.9817683664398034E-2</v>
      </c>
      <c r="G19" s="18">
        <v>2115</v>
      </c>
      <c r="H19" s="18">
        <v>134</v>
      </c>
      <c r="I19" s="18">
        <f t="shared" si="3"/>
        <v>2249</v>
      </c>
      <c r="J19" s="19">
        <f t="shared" si="4"/>
        <v>2.2283211794546606E-2</v>
      </c>
      <c r="K19" s="18">
        <f t="shared" si="0"/>
        <v>4295</v>
      </c>
      <c r="L19" s="18">
        <v>3</v>
      </c>
      <c r="M19" s="18">
        <f t="shared" si="5"/>
        <v>4298</v>
      </c>
      <c r="P19" s="31"/>
    </row>
    <row r="20" spans="2:16" x14ac:dyDescent="0.2">
      <c r="B20" s="20" t="s">
        <v>323</v>
      </c>
      <c r="C20" s="18">
        <v>1259</v>
      </c>
      <c r="D20" s="18">
        <v>699</v>
      </c>
      <c r="E20" s="18">
        <f t="shared" si="1"/>
        <v>1958</v>
      </c>
      <c r="F20" s="19">
        <f t="shared" si="2"/>
        <v>2.8535202646574463E-2</v>
      </c>
      <c r="G20" s="18">
        <v>2381</v>
      </c>
      <c r="H20" s="18">
        <v>184</v>
      </c>
      <c r="I20" s="18">
        <f t="shared" si="3"/>
        <v>2565</v>
      </c>
      <c r="J20" s="19">
        <f t="shared" si="4"/>
        <v>2.5414156626506024E-2</v>
      </c>
      <c r="K20" s="18">
        <f t="shared" si="0"/>
        <v>4523</v>
      </c>
      <c r="L20" s="18">
        <v>1</v>
      </c>
      <c r="M20" s="18">
        <f t="shared" si="5"/>
        <v>4524</v>
      </c>
      <c r="P20" s="31"/>
    </row>
    <row r="21" spans="2:16" x14ac:dyDescent="0.2">
      <c r="B21" s="20" t="s">
        <v>324</v>
      </c>
      <c r="C21" s="18">
        <v>665</v>
      </c>
      <c r="D21" s="18">
        <v>703</v>
      </c>
      <c r="E21" s="18">
        <f t="shared" si="1"/>
        <v>1368</v>
      </c>
      <c r="F21" s="19">
        <f t="shared" si="2"/>
        <v>1.9936750367984611E-2</v>
      </c>
      <c r="G21" s="18">
        <v>937</v>
      </c>
      <c r="H21" s="18">
        <v>114</v>
      </c>
      <c r="I21" s="18">
        <f t="shared" si="3"/>
        <v>1051</v>
      </c>
      <c r="J21" s="19">
        <f t="shared" si="4"/>
        <v>1.0413363982244768E-2</v>
      </c>
      <c r="K21" s="18">
        <f t="shared" si="0"/>
        <v>2419</v>
      </c>
      <c r="L21" s="18">
        <v>0</v>
      </c>
      <c r="M21" s="18">
        <f t="shared" si="5"/>
        <v>2419</v>
      </c>
      <c r="P21" s="31"/>
    </row>
    <row r="22" spans="2:16" x14ac:dyDescent="0.2">
      <c r="B22" s="20" t="s">
        <v>325</v>
      </c>
      <c r="C22" s="18">
        <v>1438</v>
      </c>
      <c r="D22" s="18">
        <v>1004</v>
      </c>
      <c r="E22" s="18">
        <f t="shared" si="1"/>
        <v>2442</v>
      </c>
      <c r="F22" s="19">
        <f t="shared" si="2"/>
        <v>3.5588848244604107E-2</v>
      </c>
      <c r="G22" s="18">
        <v>3420</v>
      </c>
      <c r="H22" s="18">
        <v>259</v>
      </c>
      <c r="I22" s="18">
        <f t="shared" si="3"/>
        <v>3679</v>
      </c>
      <c r="J22" s="19">
        <f t="shared" si="4"/>
        <v>3.645172796448954E-2</v>
      </c>
      <c r="K22" s="18">
        <f t="shared" si="0"/>
        <v>6121</v>
      </c>
      <c r="L22" s="18">
        <v>0</v>
      </c>
      <c r="M22" s="18">
        <f t="shared" si="5"/>
        <v>6121</v>
      </c>
      <c r="P22" s="31"/>
    </row>
    <row r="23" spans="2:16" x14ac:dyDescent="0.2">
      <c r="B23" s="20" t="s">
        <v>326</v>
      </c>
      <c r="C23" s="18">
        <v>600</v>
      </c>
      <c r="D23" s="18">
        <v>301</v>
      </c>
      <c r="E23" s="18">
        <f t="shared" si="1"/>
        <v>901</v>
      </c>
      <c r="F23" s="19">
        <f t="shared" si="2"/>
        <v>1.3130856784761794E-2</v>
      </c>
      <c r="G23" s="18">
        <v>528</v>
      </c>
      <c r="H23" s="18">
        <v>46</v>
      </c>
      <c r="I23" s="18">
        <f t="shared" si="3"/>
        <v>574</v>
      </c>
      <c r="J23" s="19">
        <f t="shared" si="4"/>
        <v>5.687222574508561E-3</v>
      </c>
      <c r="K23" s="18">
        <f t="shared" si="0"/>
        <v>1475</v>
      </c>
      <c r="L23" s="18">
        <v>0</v>
      </c>
      <c r="M23" s="18">
        <f t="shared" si="5"/>
        <v>1475</v>
      </c>
      <c r="P23" s="31"/>
    </row>
    <row r="24" spans="2:16" x14ac:dyDescent="0.2">
      <c r="B24" s="20" t="s">
        <v>327</v>
      </c>
      <c r="C24" s="18">
        <v>2667</v>
      </c>
      <c r="D24" s="18">
        <v>2111</v>
      </c>
      <c r="E24" s="18">
        <f t="shared" si="1"/>
        <v>4778</v>
      </c>
      <c r="F24" s="19">
        <f t="shared" si="2"/>
        <v>6.9632889808647999E-2</v>
      </c>
      <c r="G24" s="18">
        <v>5107</v>
      </c>
      <c r="H24" s="18">
        <v>551</v>
      </c>
      <c r="I24" s="18">
        <f t="shared" si="3"/>
        <v>5658</v>
      </c>
      <c r="J24" s="19">
        <f t="shared" si="4"/>
        <v>5.6059765377298669E-2</v>
      </c>
      <c r="K24" s="18">
        <f t="shared" si="0"/>
        <v>10436</v>
      </c>
      <c r="L24" s="18">
        <v>0</v>
      </c>
      <c r="M24" s="18">
        <f t="shared" si="5"/>
        <v>10436</v>
      </c>
      <c r="P24" s="31"/>
    </row>
    <row r="25" spans="2:16" x14ac:dyDescent="0.2">
      <c r="B25" s="20" t="s">
        <v>328</v>
      </c>
      <c r="C25" s="18">
        <v>259</v>
      </c>
      <c r="D25" s="18">
        <v>217</v>
      </c>
      <c r="E25" s="18">
        <f t="shared" si="1"/>
        <v>476</v>
      </c>
      <c r="F25" s="19">
        <f t="shared" si="2"/>
        <v>6.9370564145911362E-3</v>
      </c>
      <c r="G25" s="18">
        <v>598</v>
      </c>
      <c r="H25" s="18">
        <v>40</v>
      </c>
      <c r="I25" s="18">
        <f t="shared" si="3"/>
        <v>638</v>
      </c>
      <c r="J25" s="19">
        <f t="shared" si="4"/>
        <v>6.3213379835129991E-3</v>
      </c>
      <c r="K25" s="18">
        <f t="shared" si="0"/>
        <v>1114</v>
      </c>
      <c r="L25" s="18">
        <v>0</v>
      </c>
      <c r="M25" s="18">
        <f t="shared" si="5"/>
        <v>1114</v>
      </c>
      <c r="P25" s="31"/>
    </row>
    <row r="26" spans="2:16" x14ac:dyDescent="0.2">
      <c r="B26" s="20" t="s">
        <v>329</v>
      </c>
      <c r="C26" s="18">
        <v>923</v>
      </c>
      <c r="D26" s="18">
        <v>436</v>
      </c>
      <c r="E26" s="18">
        <f t="shared" si="1"/>
        <v>1359</v>
      </c>
      <c r="F26" s="19">
        <f t="shared" si="2"/>
        <v>1.9805587536616289E-2</v>
      </c>
      <c r="G26" s="18">
        <v>1977</v>
      </c>
      <c r="H26" s="18">
        <v>137</v>
      </c>
      <c r="I26" s="18">
        <f t="shared" si="3"/>
        <v>2114</v>
      </c>
      <c r="J26" s="19">
        <f t="shared" si="4"/>
        <v>2.0945624603677871E-2</v>
      </c>
      <c r="K26" s="18">
        <f t="shared" si="0"/>
        <v>3473</v>
      </c>
      <c r="L26" s="18">
        <v>0</v>
      </c>
      <c r="M26" s="18">
        <f t="shared" si="5"/>
        <v>3473</v>
      </c>
      <c r="P26" s="31"/>
    </row>
    <row r="27" spans="2:16" x14ac:dyDescent="0.2">
      <c r="B27" s="20" t="s">
        <v>330</v>
      </c>
      <c r="C27" s="18">
        <v>814</v>
      </c>
      <c r="D27" s="18">
        <v>701</v>
      </c>
      <c r="E27" s="18">
        <f t="shared" si="1"/>
        <v>1515</v>
      </c>
      <c r="F27" s="19">
        <f t="shared" si="2"/>
        <v>2.2079076613667169E-2</v>
      </c>
      <c r="G27" s="18">
        <v>875</v>
      </c>
      <c r="H27" s="18">
        <v>126</v>
      </c>
      <c r="I27" s="18">
        <f t="shared" si="3"/>
        <v>1001</v>
      </c>
      <c r="J27" s="19">
        <f t="shared" si="4"/>
        <v>9.9179613189600505E-3</v>
      </c>
      <c r="K27" s="18">
        <f t="shared" si="0"/>
        <v>2516</v>
      </c>
      <c r="L27" s="18">
        <v>0</v>
      </c>
      <c r="M27" s="18">
        <f t="shared" si="5"/>
        <v>2516</v>
      </c>
      <c r="P27" s="31"/>
    </row>
    <row r="28" spans="2:16" x14ac:dyDescent="0.2">
      <c r="B28" s="20" t="s">
        <v>331</v>
      </c>
      <c r="C28" s="18">
        <v>668</v>
      </c>
      <c r="D28" s="18">
        <v>513</v>
      </c>
      <c r="E28" s="18">
        <f t="shared" si="1"/>
        <v>1181</v>
      </c>
      <c r="F28" s="19">
        <f t="shared" si="2"/>
        <v>1.7211478205109522E-2</v>
      </c>
      <c r="G28" s="18">
        <v>840</v>
      </c>
      <c r="H28" s="18">
        <v>90</v>
      </c>
      <c r="I28" s="18">
        <f t="shared" si="3"/>
        <v>930</v>
      </c>
      <c r="J28" s="19">
        <f t="shared" si="4"/>
        <v>9.2144895370957509E-3</v>
      </c>
      <c r="K28" s="18">
        <f t="shared" si="0"/>
        <v>2111</v>
      </c>
      <c r="L28" s="18">
        <v>0</v>
      </c>
      <c r="M28" s="18">
        <f t="shared" si="5"/>
        <v>2111</v>
      </c>
      <c r="P28" s="31"/>
    </row>
    <row r="29" spans="2:16" x14ac:dyDescent="0.2">
      <c r="B29" s="20" t="s">
        <v>332</v>
      </c>
      <c r="C29" s="18">
        <v>1086</v>
      </c>
      <c r="D29" s="18">
        <v>787</v>
      </c>
      <c r="E29" s="18">
        <f t="shared" si="1"/>
        <v>1873</v>
      </c>
      <c r="F29" s="19">
        <f t="shared" si="2"/>
        <v>2.7296442572540332E-2</v>
      </c>
      <c r="G29" s="18">
        <v>2429</v>
      </c>
      <c r="H29" s="18">
        <v>165</v>
      </c>
      <c r="I29" s="18">
        <f t="shared" si="3"/>
        <v>2594</v>
      </c>
      <c r="J29" s="19">
        <f t="shared" si="4"/>
        <v>2.570149017121116E-2</v>
      </c>
      <c r="K29" s="18">
        <f t="shared" si="0"/>
        <v>4467</v>
      </c>
      <c r="L29" s="18">
        <v>0</v>
      </c>
      <c r="M29" s="18">
        <f t="shared" si="5"/>
        <v>4467</v>
      </c>
      <c r="P29" s="31"/>
    </row>
    <row r="30" spans="2:16" x14ac:dyDescent="0.2">
      <c r="B30" s="20" t="s">
        <v>333</v>
      </c>
      <c r="C30" s="18">
        <v>650</v>
      </c>
      <c r="D30" s="18">
        <v>447</v>
      </c>
      <c r="E30" s="18">
        <f t="shared" si="1"/>
        <v>1097</v>
      </c>
      <c r="F30" s="19">
        <f t="shared" si="2"/>
        <v>1.5987291779005201E-2</v>
      </c>
      <c r="G30" s="18">
        <v>792</v>
      </c>
      <c r="H30" s="18">
        <v>103</v>
      </c>
      <c r="I30" s="18">
        <f t="shared" si="3"/>
        <v>895</v>
      </c>
      <c r="J30" s="19">
        <f t="shared" si="4"/>
        <v>8.8677076727964495E-3</v>
      </c>
      <c r="K30" s="18">
        <f t="shared" si="0"/>
        <v>1992</v>
      </c>
      <c r="L30" s="18">
        <v>0</v>
      </c>
      <c r="M30" s="18">
        <f t="shared" si="5"/>
        <v>1992</v>
      </c>
      <c r="P30" s="31"/>
    </row>
    <row r="31" spans="2:16" x14ac:dyDescent="0.2">
      <c r="B31" s="20" t="s">
        <v>334</v>
      </c>
      <c r="C31" s="18">
        <v>1901</v>
      </c>
      <c r="D31" s="18">
        <v>1326</v>
      </c>
      <c r="E31" s="18">
        <f t="shared" si="1"/>
        <v>3227</v>
      </c>
      <c r="F31" s="19">
        <f t="shared" si="2"/>
        <v>4.7029161869507556E-2</v>
      </c>
      <c r="G31" s="18">
        <v>6395</v>
      </c>
      <c r="H31" s="18">
        <v>460</v>
      </c>
      <c r="I31" s="18">
        <f t="shared" si="3"/>
        <v>6855</v>
      </c>
      <c r="J31" s="19">
        <f t="shared" si="4"/>
        <v>6.7919705136334815E-2</v>
      </c>
      <c r="K31" s="18">
        <f t="shared" si="0"/>
        <v>10082</v>
      </c>
      <c r="L31" s="18">
        <v>5</v>
      </c>
      <c r="M31" s="18">
        <f t="shared" si="5"/>
        <v>10087</v>
      </c>
      <c r="P31" s="31"/>
    </row>
    <row r="32" spans="2:16" x14ac:dyDescent="0.2">
      <c r="B32" s="20" t="s">
        <v>335</v>
      </c>
      <c r="C32" s="18">
        <v>1021</v>
      </c>
      <c r="D32" s="18">
        <v>468</v>
      </c>
      <c r="E32" s="18">
        <f t="shared" si="1"/>
        <v>1489</v>
      </c>
      <c r="F32" s="19">
        <f t="shared" si="2"/>
        <v>2.170016176749202E-2</v>
      </c>
      <c r="G32" s="18">
        <v>2402</v>
      </c>
      <c r="H32" s="18">
        <v>107</v>
      </c>
      <c r="I32" s="18">
        <f t="shared" si="3"/>
        <v>2509</v>
      </c>
      <c r="J32" s="19">
        <f t="shared" si="4"/>
        <v>2.4859305643627139E-2</v>
      </c>
      <c r="K32" s="18">
        <f t="shared" si="0"/>
        <v>3998</v>
      </c>
      <c r="L32" s="18">
        <v>2</v>
      </c>
      <c r="M32" s="18">
        <f t="shared" si="5"/>
        <v>4000</v>
      </c>
      <c r="P32" s="31"/>
    </row>
    <row r="33" spans="2:16" x14ac:dyDescent="0.2">
      <c r="B33" s="20" t="s">
        <v>336</v>
      </c>
      <c r="C33" s="18">
        <v>301</v>
      </c>
      <c r="D33" s="18">
        <v>297</v>
      </c>
      <c r="E33" s="18">
        <f t="shared" si="1"/>
        <v>598</v>
      </c>
      <c r="F33" s="19">
        <f t="shared" si="2"/>
        <v>8.7150414620283598E-3</v>
      </c>
      <c r="G33" s="18">
        <v>788</v>
      </c>
      <c r="H33" s="18">
        <v>46</v>
      </c>
      <c r="I33" s="18">
        <f t="shared" si="3"/>
        <v>834</v>
      </c>
      <c r="J33" s="19">
        <f t="shared" si="4"/>
        <v>8.2633164235890941E-3</v>
      </c>
      <c r="K33" s="18">
        <f t="shared" si="0"/>
        <v>1432</v>
      </c>
      <c r="L33" s="18">
        <v>0</v>
      </c>
      <c r="M33" s="18">
        <f t="shared" si="5"/>
        <v>1432</v>
      </c>
      <c r="P33" s="31"/>
    </row>
    <row r="34" spans="2:16" x14ac:dyDescent="0.2">
      <c r="B34" s="20" t="s">
        <v>337</v>
      </c>
      <c r="C34" s="18">
        <v>394</v>
      </c>
      <c r="D34" s="18">
        <v>324</v>
      </c>
      <c r="E34" s="18">
        <f t="shared" si="1"/>
        <v>718</v>
      </c>
      <c r="F34" s="19">
        <f t="shared" si="2"/>
        <v>1.0463879213605958E-2</v>
      </c>
      <c r="G34" s="18">
        <v>818</v>
      </c>
      <c r="H34" s="18">
        <v>56</v>
      </c>
      <c r="I34" s="18">
        <f t="shared" si="3"/>
        <v>874</v>
      </c>
      <c r="J34" s="19">
        <f t="shared" si="4"/>
        <v>8.6596385542168676E-3</v>
      </c>
      <c r="K34" s="18">
        <f t="shared" si="0"/>
        <v>1592</v>
      </c>
      <c r="L34" s="18">
        <v>0</v>
      </c>
      <c r="M34" s="18">
        <f t="shared" si="5"/>
        <v>1592</v>
      </c>
      <c r="P34" s="31"/>
    </row>
    <row r="35" spans="2:16" x14ac:dyDescent="0.2">
      <c r="B35" s="20" t="s">
        <v>338</v>
      </c>
      <c r="C35" s="18">
        <v>481</v>
      </c>
      <c r="D35" s="18">
        <v>432</v>
      </c>
      <c r="E35" s="18">
        <f t="shared" si="1"/>
        <v>913</v>
      </c>
      <c r="F35" s="19">
        <f t="shared" si="2"/>
        <v>1.3305740559919553E-2</v>
      </c>
      <c r="G35" s="18">
        <v>678</v>
      </c>
      <c r="H35" s="18">
        <v>80</v>
      </c>
      <c r="I35" s="18">
        <f t="shared" si="3"/>
        <v>758</v>
      </c>
      <c r="J35" s="19">
        <f t="shared" si="4"/>
        <v>7.5103043753963223E-3</v>
      </c>
      <c r="K35" s="18">
        <f t="shared" si="0"/>
        <v>1671</v>
      </c>
      <c r="L35" s="18">
        <v>0</v>
      </c>
      <c r="M35" s="18">
        <f t="shared" si="5"/>
        <v>1671</v>
      </c>
      <c r="P35" s="31"/>
    </row>
    <row r="36" spans="2:16" x14ac:dyDescent="0.2">
      <c r="B36" s="20" t="s">
        <v>339</v>
      </c>
      <c r="C36" s="18">
        <v>405</v>
      </c>
      <c r="D36" s="18">
        <v>397</v>
      </c>
      <c r="E36" s="18">
        <f t="shared" si="1"/>
        <v>802</v>
      </c>
      <c r="F36" s="19">
        <f t="shared" si="2"/>
        <v>1.1688065639710275E-2</v>
      </c>
      <c r="G36" s="18">
        <v>1128</v>
      </c>
      <c r="H36" s="18">
        <v>106</v>
      </c>
      <c r="I36" s="18">
        <f t="shared" si="3"/>
        <v>1234</v>
      </c>
      <c r="J36" s="19">
        <f t="shared" si="4"/>
        <v>1.2226537729866836E-2</v>
      </c>
      <c r="K36" s="18">
        <f t="shared" si="0"/>
        <v>2036</v>
      </c>
      <c r="L36" s="18">
        <v>0</v>
      </c>
      <c r="M36" s="18">
        <f t="shared" si="5"/>
        <v>2036</v>
      </c>
      <c r="P36" s="31"/>
    </row>
    <row r="37" spans="2:16" x14ac:dyDescent="0.2">
      <c r="B37" s="20" t="s">
        <v>340</v>
      </c>
      <c r="C37" s="18">
        <v>1617</v>
      </c>
      <c r="D37" s="18">
        <v>1047</v>
      </c>
      <c r="E37" s="18">
        <f t="shared" si="1"/>
        <v>2664</v>
      </c>
      <c r="F37" s="19">
        <f t="shared" si="2"/>
        <v>3.882419808502266E-2</v>
      </c>
      <c r="G37" s="18">
        <v>4759</v>
      </c>
      <c r="H37" s="18">
        <v>270</v>
      </c>
      <c r="I37" s="18">
        <f t="shared" si="3"/>
        <v>5029</v>
      </c>
      <c r="J37" s="19">
        <f t="shared" si="4"/>
        <v>4.982759987317692E-2</v>
      </c>
      <c r="K37" s="18">
        <f t="shared" si="0"/>
        <v>7693</v>
      </c>
      <c r="L37" s="18">
        <v>1</v>
      </c>
      <c r="M37" s="18">
        <f t="shared" si="5"/>
        <v>7694</v>
      </c>
      <c r="P37" s="31"/>
    </row>
    <row r="38" spans="2:16" x14ac:dyDescent="0.2">
      <c r="B38" s="20" t="s">
        <v>341</v>
      </c>
      <c r="C38" s="18">
        <v>1766</v>
      </c>
      <c r="D38" s="18">
        <v>1209</v>
      </c>
      <c r="E38" s="18">
        <f t="shared" si="1"/>
        <v>2975</v>
      </c>
      <c r="F38" s="19">
        <f t="shared" si="2"/>
        <v>4.3356602591194601E-2</v>
      </c>
      <c r="G38" s="18">
        <v>3039</v>
      </c>
      <c r="H38" s="18">
        <v>234</v>
      </c>
      <c r="I38" s="18">
        <f t="shared" si="3"/>
        <v>3273</v>
      </c>
      <c r="J38" s="19">
        <f t="shared" si="4"/>
        <v>3.2429058338617631E-2</v>
      </c>
      <c r="K38" s="18">
        <f t="shared" si="0"/>
        <v>6248</v>
      </c>
      <c r="L38" s="18">
        <v>0</v>
      </c>
      <c r="M38" s="18">
        <f t="shared" si="5"/>
        <v>6248</v>
      </c>
      <c r="P38" s="31"/>
    </row>
    <row r="39" spans="2:16" x14ac:dyDescent="0.2">
      <c r="B39" s="20" t="s">
        <v>342</v>
      </c>
      <c r="C39" s="18">
        <v>869</v>
      </c>
      <c r="D39" s="18">
        <v>596</v>
      </c>
      <c r="E39" s="18">
        <f t="shared" si="1"/>
        <v>1465</v>
      </c>
      <c r="F39" s="19">
        <f t="shared" si="2"/>
        <v>2.1350394217176501E-2</v>
      </c>
      <c r="G39" s="18">
        <v>2099</v>
      </c>
      <c r="H39" s="18">
        <v>153</v>
      </c>
      <c r="I39" s="18">
        <f t="shared" si="3"/>
        <v>2252</v>
      </c>
      <c r="J39" s="19">
        <f t="shared" si="4"/>
        <v>2.231293595434369E-2</v>
      </c>
      <c r="K39" s="18">
        <f t="shared" si="0"/>
        <v>3717</v>
      </c>
      <c r="L39" s="18">
        <v>1</v>
      </c>
      <c r="M39" s="18">
        <f t="shared" si="5"/>
        <v>3718</v>
      </c>
      <c r="P39" s="31"/>
    </row>
    <row r="40" spans="2:16" x14ac:dyDescent="0.2">
      <c r="B40" s="20" t="s">
        <v>343</v>
      </c>
      <c r="C40" s="18">
        <v>677</v>
      </c>
      <c r="D40" s="18">
        <v>752</v>
      </c>
      <c r="E40" s="18">
        <f t="shared" si="1"/>
        <v>1429</v>
      </c>
      <c r="F40" s="19">
        <f t="shared" si="2"/>
        <v>2.0825742891703223E-2</v>
      </c>
      <c r="G40" s="18">
        <v>1159</v>
      </c>
      <c r="H40" s="18">
        <v>94</v>
      </c>
      <c r="I40" s="18">
        <f t="shared" si="3"/>
        <v>1253</v>
      </c>
      <c r="J40" s="19">
        <f t="shared" si="4"/>
        <v>1.2414790741915028E-2</v>
      </c>
      <c r="K40" s="18">
        <f t="shared" si="0"/>
        <v>2682</v>
      </c>
      <c r="L40" s="18">
        <v>0</v>
      </c>
      <c r="M40" s="18">
        <f t="shared" si="5"/>
        <v>2682</v>
      </c>
      <c r="P40" s="31"/>
    </row>
    <row r="41" spans="2:16" x14ac:dyDescent="0.2">
      <c r="B41" s="20" t="s">
        <v>344</v>
      </c>
      <c r="C41" s="18">
        <v>551</v>
      </c>
      <c r="D41" s="18">
        <v>419</v>
      </c>
      <c r="E41" s="18">
        <f t="shared" si="1"/>
        <v>970</v>
      </c>
      <c r="F41" s="19">
        <f t="shared" si="2"/>
        <v>1.4136438491918913E-2</v>
      </c>
      <c r="G41" s="18">
        <v>696</v>
      </c>
      <c r="H41" s="18">
        <v>67</v>
      </c>
      <c r="I41" s="18">
        <f t="shared" si="3"/>
        <v>763</v>
      </c>
      <c r="J41" s="19">
        <f t="shared" si="4"/>
        <v>7.5598446417247936E-3</v>
      </c>
      <c r="K41" s="18">
        <f t="shared" si="0"/>
        <v>1733</v>
      </c>
      <c r="L41" s="18">
        <v>0</v>
      </c>
      <c r="M41" s="18">
        <f t="shared" si="5"/>
        <v>1733</v>
      </c>
      <c r="P41" s="31"/>
    </row>
    <row r="42" spans="2:16" x14ac:dyDescent="0.2">
      <c r="B42" s="20" t="s">
        <v>345</v>
      </c>
      <c r="C42" s="18">
        <v>1033</v>
      </c>
      <c r="D42" s="18">
        <v>694</v>
      </c>
      <c r="E42" s="18">
        <f t="shared" si="1"/>
        <v>1727</v>
      </c>
      <c r="F42" s="19">
        <f t="shared" si="2"/>
        <v>2.5168689974787588E-2</v>
      </c>
      <c r="G42" s="18">
        <v>2663</v>
      </c>
      <c r="H42" s="18">
        <v>215</v>
      </c>
      <c r="I42" s="18">
        <f t="shared" si="3"/>
        <v>2878</v>
      </c>
      <c r="J42" s="19">
        <f t="shared" si="4"/>
        <v>2.8515377298668359E-2</v>
      </c>
      <c r="K42" s="18">
        <f t="shared" si="0"/>
        <v>4605</v>
      </c>
      <c r="L42" s="18">
        <v>2</v>
      </c>
      <c r="M42" s="18">
        <f t="shared" si="5"/>
        <v>4607</v>
      </c>
      <c r="P42" s="31"/>
    </row>
    <row r="43" spans="2:16" x14ac:dyDescent="0.2">
      <c r="B43" s="20" t="s">
        <v>47</v>
      </c>
      <c r="C43" s="18">
        <f t="shared" ref="C43:H43" si="6">SUM(C11:C42)</f>
        <v>41398</v>
      </c>
      <c r="D43" s="18">
        <f t="shared" si="6"/>
        <v>27219</v>
      </c>
      <c r="E43" s="20">
        <f t="shared" ref="E43" si="7">C43+D43</f>
        <v>68617</v>
      </c>
      <c r="F43" s="22">
        <f t="shared" ref="F43" si="8">E43/$E$43</f>
        <v>1</v>
      </c>
      <c r="G43" s="18">
        <f t="shared" si="6"/>
        <v>93917</v>
      </c>
      <c r="H43" s="18">
        <f t="shared" si="6"/>
        <v>7011</v>
      </c>
      <c r="I43" s="20">
        <f t="shared" ref="I43" si="9">G43+H43</f>
        <v>100928</v>
      </c>
      <c r="J43" s="22">
        <f t="shared" ref="J43" si="10">I43/$I$43</f>
        <v>1</v>
      </c>
      <c r="K43" s="20">
        <f t="shared" ref="K43" si="11">E43+I43</f>
        <v>169545</v>
      </c>
      <c r="L43" s="18">
        <f t="shared" ref="L43" si="12">SUM(L11:L42)</f>
        <v>41</v>
      </c>
      <c r="M43" s="20">
        <f t="shared" si="5"/>
        <v>169586</v>
      </c>
      <c r="P43" s="31"/>
    </row>
    <row r="44" spans="2:16" ht="25.5" customHeight="1" x14ac:dyDescent="0.2">
      <c r="B44" s="32" t="s">
        <v>62</v>
      </c>
      <c r="C44" s="33">
        <f>+C43/M43</f>
        <v>0.24411213189768025</v>
      </c>
      <c r="D44" s="33">
        <f>+D43/M43</f>
        <v>0.16050263583078792</v>
      </c>
      <c r="E44" s="34">
        <f>+E43/M43</f>
        <v>0.40461476772846816</v>
      </c>
      <c r="F44" s="34"/>
      <c r="G44" s="33">
        <f>+G43/M43</f>
        <v>0.55380161098203862</v>
      </c>
      <c r="H44" s="33">
        <f>+H43/M43</f>
        <v>4.134185604943804E-2</v>
      </c>
      <c r="I44" s="34">
        <f>+I43/M43</f>
        <v>0.59514346703147669</v>
      </c>
      <c r="J44" s="34"/>
      <c r="K44" s="34">
        <f>+K43/M43</f>
        <v>0.99975823475994485</v>
      </c>
      <c r="L44" s="34">
        <f>+L43/M43</f>
        <v>2.4176524005519324E-4</v>
      </c>
      <c r="M44" s="34">
        <f>K44+L44</f>
        <v>1</v>
      </c>
    </row>
    <row r="45" spans="2:16" x14ac:dyDescent="0.2">
      <c r="B45" s="25"/>
      <c r="C45" s="38"/>
      <c r="D45" s="38"/>
      <c r="E45" s="38"/>
      <c r="F45" s="38"/>
      <c r="G45" s="38"/>
      <c r="H45" s="38"/>
      <c r="I45" s="38"/>
      <c r="J45" s="38"/>
      <c r="K45" s="38"/>
    </row>
    <row r="46" spans="2:16" ht="12.75" x14ac:dyDescent="0.2">
      <c r="B46" s="368" t="s">
        <v>89</v>
      </c>
      <c r="C46" s="368"/>
      <c r="D46" s="368"/>
      <c r="E46" s="368"/>
      <c r="F46" s="368"/>
      <c r="G46" s="368"/>
      <c r="H46" s="368"/>
      <c r="I46" s="368"/>
      <c r="J46" s="368"/>
      <c r="K46" s="368"/>
    </row>
    <row r="47" spans="2:16" ht="12.75" x14ac:dyDescent="0.2">
      <c r="B47" s="397" t="str">
        <f>'Solicitudes Regiones'!$B$6:$R$6</f>
        <v>Julio de 2008 a febrero de 2022</v>
      </c>
      <c r="C47" s="397"/>
      <c r="D47" s="397"/>
      <c r="E47" s="397"/>
      <c r="F47" s="397"/>
      <c r="G47" s="397"/>
      <c r="H47" s="397"/>
      <c r="I47" s="397"/>
      <c r="J47" s="397"/>
      <c r="K47" s="397"/>
    </row>
    <row r="49" spans="2:13" ht="15" customHeight="1" x14ac:dyDescent="0.2">
      <c r="B49" s="395" t="s">
        <v>63</v>
      </c>
      <c r="C49" s="395"/>
      <c r="D49" s="395"/>
      <c r="E49" s="395"/>
      <c r="F49" s="395"/>
      <c r="G49" s="395"/>
      <c r="H49" s="395"/>
      <c r="I49" s="395"/>
      <c r="J49" s="395"/>
      <c r="K49" s="395"/>
      <c r="L49" s="395"/>
      <c r="M49" s="395"/>
    </row>
    <row r="50" spans="2:13" ht="15" customHeight="1" x14ac:dyDescent="0.2">
      <c r="B50" s="395" t="s">
        <v>54</v>
      </c>
      <c r="C50" s="395" t="s">
        <v>2</v>
      </c>
      <c r="D50" s="395"/>
      <c r="E50" s="395"/>
      <c r="F50" s="395"/>
      <c r="G50" s="395"/>
      <c r="H50" s="395"/>
      <c r="I50" s="395"/>
      <c r="J50" s="395"/>
      <c r="K50" s="395"/>
      <c r="L50" s="393"/>
      <c r="M50" s="394"/>
    </row>
    <row r="51" spans="2:13" ht="24" x14ac:dyDescent="0.2">
      <c r="B51" s="395"/>
      <c r="C51" s="23" t="s">
        <v>55</v>
      </c>
      <c r="D51" s="23" t="s">
        <v>56</v>
      </c>
      <c r="E51" s="23" t="s">
        <v>57</v>
      </c>
      <c r="F51" s="23" t="s">
        <v>58</v>
      </c>
      <c r="G51" s="23" t="s">
        <v>6</v>
      </c>
      <c r="H51" s="23" t="s">
        <v>59</v>
      </c>
      <c r="I51" s="23" t="s">
        <v>60</v>
      </c>
      <c r="J51" s="23" t="s">
        <v>61</v>
      </c>
      <c r="K51" s="24" t="s">
        <v>29</v>
      </c>
      <c r="L51" s="260" t="s">
        <v>591</v>
      </c>
      <c r="M51" s="260" t="s">
        <v>594</v>
      </c>
    </row>
    <row r="52" spans="2:13" x14ac:dyDescent="0.2">
      <c r="B52" s="20" t="s">
        <v>314</v>
      </c>
      <c r="C52" s="18">
        <v>1701</v>
      </c>
      <c r="D52" s="18">
        <v>572</v>
      </c>
      <c r="E52" s="18">
        <f>C52+D52</f>
        <v>2273</v>
      </c>
      <c r="F52" s="19">
        <f>E52/$E$84</f>
        <v>4.4696582373067999E-2</v>
      </c>
      <c r="G52" s="18">
        <v>1896</v>
      </c>
      <c r="H52" s="18">
        <v>175</v>
      </c>
      <c r="I52" s="18">
        <f>H52+G52</f>
        <v>2071</v>
      </c>
      <c r="J52" s="19">
        <f>I52/$I$84</f>
        <v>2.3767989533362406E-2</v>
      </c>
      <c r="K52" s="18">
        <f t="shared" ref="K52:K83" si="13">E52+I52</f>
        <v>4344</v>
      </c>
      <c r="L52" s="18">
        <v>0</v>
      </c>
      <c r="M52" s="18">
        <f>L52+K52</f>
        <v>4344</v>
      </c>
    </row>
    <row r="53" spans="2:13" x14ac:dyDescent="0.2">
      <c r="B53" s="20" t="s">
        <v>315</v>
      </c>
      <c r="C53" s="18">
        <v>596</v>
      </c>
      <c r="D53" s="18">
        <v>118</v>
      </c>
      <c r="E53" s="18">
        <f t="shared" ref="E53:E83" si="14">C53+D53</f>
        <v>714</v>
      </c>
      <c r="F53" s="19">
        <f t="shared" ref="F53:F83" si="15">E53/$E$84</f>
        <v>1.4040193495103629E-2</v>
      </c>
      <c r="G53" s="18">
        <v>444</v>
      </c>
      <c r="H53" s="18">
        <v>25</v>
      </c>
      <c r="I53" s="18">
        <f t="shared" ref="I53:I83" si="16">H53+G53</f>
        <v>469</v>
      </c>
      <c r="J53" s="19">
        <f t="shared" ref="J53:J83" si="17">I53/$I$84</f>
        <v>5.3825142883375029E-3</v>
      </c>
      <c r="K53" s="18">
        <f t="shared" si="13"/>
        <v>1183</v>
      </c>
      <c r="L53" s="18">
        <v>0</v>
      </c>
      <c r="M53" s="18">
        <f t="shared" ref="M53:M84" si="18">L53+K53</f>
        <v>1183</v>
      </c>
    </row>
    <row r="54" spans="2:13" x14ac:dyDescent="0.2">
      <c r="B54" s="20" t="s">
        <v>316</v>
      </c>
      <c r="C54" s="18">
        <v>1215</v>
      </c>
      <c r="D54" s="18">
        <v>369</v>
      </c>
      <c r="E54" s="18">
        <f t="shared" si="14"/>
        <v>1584</v>
      </c>
      <c r="F54" s="19">
        <f t="shared" si="15"/>
        <v>3.1147992291658474E-2</v>
      </c>
      <c r="G54" s="18">
        <v>2434</v>
      </c>
      <c r="H54" s="18">
        <v>180</v>
      </c>
      <c r="I54" s="18">
        <f t="shared" si="16"/>
        <v>2614</v>
      </c>
      <c r="J54" s="19">
        <f t="shared" si="17"/>
        <v>2.9999770468473845E-2</v>
      </c>
      <c r="K54" s="18">
        <f t="shared" si="13"/>
        <v>4198</v>
      </c>
      <c r="L54" s="18">
        <v>0</v>
      </c>
      <c r="M54" s="18">
        <f t="shared" si="18"/>
        <v>4198</v>
      </c>
    </row>
    <row r="55" spans="2:13" x14ac:dyDescent="0.2">
      <c r="B55" s="20" t="s">
        <v>317</v>
      </c>
      <c r="C55" s="18">
        <v>1080</v>
      </c>
      <c r="D55" s="18">
        <v>310</v>
      </c>
      <c r="E55" s="18">
        <f t="shared" si="14"/>
        <v>1390</v>
      </c>
      <c r="F55" s="19">
        <f t="shared" si="15"/>
        <v>2.7333149801392221E-2</v>
      </c>
      <c r="G55" s="18">
        <v>1047</v>
      </c>
      <c r="H55" s="18">
        <v>89</v>
      </c>
      <c r="I55" s="18">
        <f t="shared" si="16"/>
        <v>1136</v>
      </c>
      <c r="J55" s="19">
        <f t="shared" si="17"/>
        <v>1.3037390685610668E-2</v>
      </c>
      <c r="K55" s="18">
        <f t="shared" si="13"/>
        <v>2526</v>
      </c>
      <c r="L55" s="18">
        <v>0</v>
      </c>
      <c r="M55" s="18">
        <f t="shared" si="18"/>
        <v>2526</v>
      </c>
    </row>
    <row r="56" spans="2:13" x14ac:dyDescent="0.2">
      <c r="B56" s="20" t="s">
        <v>318</v>
      </c>
      <c r="C56" s="18">
        <v>2197</v>
      </c>
      <c r="D56" s="18">
        <v>639</v>
      </c>
      <c r="E56" s="18">
        <f t="shared" si="14"/>
        <v>2836</v>
      </c>
      <c r="F56" s="19">
        <f t="shared" si="15"/>
        <v>5.5767491249459233E-2</v>
      </c>
      <c r="G56" s="18">
        <v>5288</v>
      </c>
      <c r="H56" s="18">
        <v>356</v>
      </c>
      <c r="I56" s="18">
        <f t="shared" si="16"/>
        <v>5644</v>
      </c>
      <c r="J56" s="19">
        <f t="shared" si="17"/>
        <v>6.4773796680974133E-2</v>
      </c>
      <c r="K56" s="18">
        <f t="shared" si="13"/>
        <v>8480</v>
      </c>
      <c r="L56" s="18">
        <v>0</v>
      </c>
      <c r="M56" s="18">
        <f t="shared" si="18"/>
        <v>8480</v>
      </c>
    </row>
    <row r="57" spans="2:13" x14ac:dyDescent="0.2">
      <c r="B57" s="20" t="s">
        <v>319</v>
      </c>
      <c r="C57" s="18">
        <v>831</v>
      </c>
      <c r="D57" s="18">
        <v>310</v>
      </c>
      <c r="E57" s="18">
        <f t="shared" si="14"/>
        <v>1141</v>
      </c>
      <c r="F57" s="19">
        <f t="shared" si="15"/>
        <v>2.2436779800998938E-2</v>
      </c>
      <c r="G57" s="18">
        <v>2221</v>
      </c>
      <c r="H57" s="18">
        <v>164</v>
      </c>
      <c r="I57" s="18">
        <f t="shared" si="16"/>
        <v>2385</v>
      </c>
      <c r="J57" s="19">
        <f t="shared" si="17"/>
        <v>2.7371634493997751E-2</v>
      </c>
      <c r="K57" s="18">
        <f t="shared" si="13"/>
        <v>3526</v>
      </c>
      <c r="L57" s="18">
        <v>0</v>
      </c>
      <c r="M57" s="18">
        <f t="shared" si="18"/>
        <v>3526</v>
      </c>
    </row>
    <row r="58" spans="2:13" x14ac:dyDescent="0.2">
      <c r="B58" s="20" t="s">
        <v>320</v>
      </c>
      <c r="C58" s="18">
        <v>878</v>
      </c>
      <c r="D58" s="18">
        <v>352</v>
      </c>
      <c r="E58" s="18">
        <f t="shared" si="14"/>
        <v>1230</v>
      </c>
      <c r="F58" s="19">
        <f t="shared" si="15"/>
        <v>2.4186887953749951E-2</v>
      </c>
      <c r="G58" s="18">
        <v>2283</v>
      </c>
      <c r="H58" s="18">
        <v>122</v>
      </c>
      <c r="I58" s="18">
        <f t="shared" si="16"/>
        <v>2405</v>
      </c>
      <c r="J58" s="19">
        <f t="shared" si="17"/>
        <v>2.7601166020152869E-2</v>
      </c>
      <c r="K58" s="18">
        <f t="shared" si="13"/>
        <v>3635</v>
      </c>
      <c r="L58" s="18">
        <v>0</v>
      </c>
      <c r="M58" s="18">
        <f t="shared" si="18"/>
        <v>3635</v>
      </c>
    </row>
    <row r="59" spans="2:13" x14ac:dyDescent="0.2">
      <c r="B59" s="20" t="s">
        <v>321</v>
      </c>
      <c r="C59" s="18">
        <v>7873</v>
      </c>
      <c r="D59" s="18">
        <v>2738</v>
      </c>
      <c r="E59" s="18">
        <f t="shared" si="14"/>
        <v>10611</v>
      </c>
      <c r="F59" s="19">
        <f t="shared" si="15"/>
        <v>0.20865615290832579</v>
      </c>
      <c r="G59" s="18">
        <v>22704</v>
      </c>
      <c r="H59" s="18">
        <v>1560</v>
      </c>
      <c r="I59" s="18">
        <f t="shared" si="16"/>
        <v>24264</v>
      </c>
      <c r="J59" s="19">
        <f t="shared" si="17"/>
        <v>0.27846764753138842</v>
      </c>
      <c r="K59" s="18">
        <f t="shared" si="13"/>
        <v>34875</v>
      </c>
      <c r="L59" s="18">
        <v>1</v>
      </c>
      <c r="M59" s="18">
        <f t="shared" si="18"/>
        <v>34876</v>
      </c>
    </row>
    <row r="60" spans="2:13" x14ac:dyDescent="0.2">
      <c r="B60" s="20" t="s">
        <v>322</v>
      </c>
      <c r="C60" s="18">
        <v>1249</v>
      </c>
      <c r="D60" s="18">
        <v>308</v>
      </c>
      <c r="E60" s="18">
        <f t="shared" si="14"/>
        <v>1557</v>
      </c>
      <c r="F60" s="19">
        <f t="shared" si="15"/>
        <v>3.0617060604868841E-2</v>
      </c>
      <c r="G60" s="18">
        <v>1876</v>
      </c>
      <c r="H60" s="18">
        <v>111</v>
      </c>
      <c r="I60" s="18">
        <f t="shared" si="16"/>
        <v>1987</v>
      </c>
      <c r="J60" s="19">
        <f t="shared" si="17"/>
        <v>2.2803957123510913E-2</v>
      </c>
      <c r="K60" s="18">
        <f t="shared" si="13"/>
        <v>3544</v>
      </c>
      <c r="L60" s="18">
        <v>1</v>
      </c>
      <c r="M60" s="18">
        <f t="shared" si="18"/>
        <v>3545</v>
      </c>
    </row>
    <row r="61" spans="2:13" x14ac:dyDescent="0.2">
      <c r="B61" s="20" t="s">
        <v>323</v>
      </c>
      <c r="C61" s="18">
        <v>1178</v>
      </c>
      <c r="D61" s="18">
        <v>336</v>
      </c>
      <c r="E61" s="18">
        <f t="shared" si="14"/>
        <v>1514</v>
      </c>
      <c r="F61" s="19">
        <f t="shared" si="15"/>
        <v>2.977150273331498E-2</v>
      </c>
      <c r="G61" s="18">
        <v>2141</v>
      </c>
      <c r="H61" s="18">
        <v>158</v>
      </c>
      <c r="I61" s="18">
        <f t="shared" si="16"/>
        <v>2299</v>
      </c>
      <c r="J61" s="19">
        <f t="shared" si="17"/>
        <v>2.6384648931530745E-2</v>
      </c>
      <c r="K61" s="18">
        <f t="shared" si="13"/>
        <v>3813</v>
      </c>
      <c r="L61" s="18">
        <v>0</v>
      </c>
      <c r="M61" s="18">
        <f t="shared" si="18"/>
        <v>3813</v>
      </c>
    </row>
    <row r="62" spans="2:13" x14ac:dyDescent="0.2">
      <c r="B62" s="20" t="s">
        <v>324</v>
      </c>
      <c r="C62" s="18">
        <v>644</v>
      </c>
      <c r="D62" s="18">
        <v>279</v>
      </c>
      <c r="E62" s="18">
        <f t="shared" si="14"/>
        <v>923</v>
      </c>
      <c r="F62" s="19">
        <f t="shared" si="15"/>
        <v>1.8149998033586346E-2</v>
      </c>
      <c r="G62" s="18">
        <v>870</v>
      </c>
      <c r="H62" s="18">
        <v>99</v>
      </c>
      <c r="I62" s="18">
        <f t="shared" si="16"/>
        <v>969</v>
      </c>
      <c r="J62" s="19">
        <f t="shared" si="17"/>
        <v>1.1120802442215439E-2</v>
      </c>
      <c r="K62" s="18">
        <f t="shared" si="13"/>
        <v>1892</v>
      </c>
      <c r="L62" s="18">
        <v>0</v>
      </c>
      <c r="M62" s="18">
        <f t="shared" si="18"/>
        <v>1892</v>
      </c>
    </row>
    <row r="63" spans="2:13" x14ac:dyDescent="0.2">
      <c r="B63" s="20" t="s">
        <v>325</v>
      </c>
      <c r="C63" s="18">
        <v>1320</v>
      </c>
      <c r="D63" s="18">
        <v>462</v>
      </c>
      <c r="E63" s="18">
        <f t="shared" si="14"/>
        <v>1782</v>
      </c>
      <c r="F63" s="19">
        <f t="shared" si="15"/>
        <v>3.5041491328115786E-2</v>
      </c>
      <c r="G63" s="18">
        <v>2948</v>
      </c>
      <c r="H63" s="18">
        <v>218</v>
      </c>
      <c r="I63" s="18">
        <f t="shared" si="16"/>
        <v>3166</v>
      </c>
      <c r="J63" s="19">
        <f t="shared" si="17"/>
        <v>3.6334840590355084E-2</v>
      </c>
      <c r="K63" s="18">
        <f t="shared" si="13"/>
        <v>4948</v>
      </c>
      <c r="L63" s="18">
        <v>0</v>
      </c>
      <c r="M63" s="18">
        <f t="shared" si="18"/>
        <v>4948</v>
      </c>
    </row>
    <row r="64" spans="2:13" x14ac:dyDescent="0.2">
      <c r="B64" s="20" t="s">
        <v>326</v>
      </c>
      <c r="C64" s="18">
        <v>583</v>
      </c>
      <c r="D64" s="18">
        <v>127</v>
      </c>
      <c r="E64" s="18">
        <f t="shared" si="14"/>
        <v>710</v>
      </c>
      <c r="F64" s="19">
        <f t="shared" si="15"/>
        <v>1.3961536948912574E-2</v>
      </c>
      <c r="G64" s="18">
        <v>479</v>
      </c>
      <c r="H64" s="18">
        <v>43</v>
      </c>
      <c r="I64" s="18">
        <f t="shared" si="16"/>
        <v>522</v>
      </c>
      <c r="J64" s="19">
        <f t="shared" si="17"/>
        <v>5.9907728326485639E-3</v>
      </c>
      <c r="K64" s="18">
        <f t="shared" si="13"/>
        <v>1232</v>
      </c>
      <c r="L64" s="18">
        <v>0</v>
      </c>
      <c r="M64" s="18">
        <f t="shared" si="18"/>
        <v>1232</v>
      </c>
    </row>
    <row r="65" spans="2:13" x14ac:dyDescent="0.2">
      <c r="B65" s="20" t="s">
        <v>327</v>
      </c>
      <c r="C65" s="18">
        <v>2491</v>
      </c>
      <c r="D65" s="18">
        <v>980</v>
      </c>
      <c r="E65" s="18">
        <f t="shared" si="14"/>
        <v>3471</v>
      </c>
      <c r="F65" s="19">
        <f t="shared" si="15"/>
        <v>6.825421795728949E-2</v>
      </c>
      <c r="G65" s="18">
        <v>4563</v>
      </c>
      <c r="H65" s="18">
        <v>470</v>
      </c>
      <c r="I65" s="18">
        <f t="shared" si="16"/>
        <v>5033</v>
      </c>
      <c r="J65" s="19">
        <f t="shared" si="17"/>
        <v>5.7761608556935295E-2</v>
      </c>
      <c r="K65" s="18">
        <f t="shared" si="13"/>
        <v>8504</v>
      </c>
      <c r="L65" s="18">
        <v>0</v>
      </c>
      <c r="M65" s="18">
        <f t="shared" si="18"/>
        <v>8504</v>
      </c>
    </row>
    <row r="66" spans="2:13" x14ac:dyDescent="0.2">
      <c r="B66" s="20" t="s">
        <v>328</v>
      </c>
      <c r="C66" s="18">
        <v>244</v>
      </c>
      <c r="D66" s="18">
        <v>92</v>
      </c>
      <c r="E66" s="18">
        <f t="shared" si="14"/>
        <v>336</v>
      </c>
      <c r="F66" s="19">
        <f t="shared" si="15"/>
        <v>6.607149880048767E-3</v>
      </c>
      <c r="G66" s="18">
        <v>547</v>
      </c>
      <c r="H66" s="18">
        <v>35</v>
      </c>
      <c r="I66" s="18">
        <f t="shared" si="16"/>
        <v>582</v>
      </c>
      <c r="J66" s="19">
        <f t="shared" si="17"/>
        <v>6.6793674111139166E-3</v>
      </c>
      <c r="K66" s="18">
        <f t="shared" si="13"/>
        <v>918</v>
      </c>
      <c r="L66" s="18">
        <v>0</v>
      </c>
      <c r="M66" s="18">
        <f t="shared" si="18"/>
        <v>918</v>
      </c>
    </row>
    <row r="67" spans="2:13" x14ac:dyDescent="0.2">
      <c r="B67" s="20" t="s">
        <v>329</v>
      </c>
      <c r="C67" s="18">
        <v>830</v>
      </c>
      <c r="D67" s="18">
        <v>195</v>
      </c>
      <c r="E67" s="18">
        <f t="shared" si="14"/>
        <v>1025</v>
      </c>
      <c r="F67" s="19">
        <f t="shared" si="15"/>
        <v>2.0155739961458294E-2</v>
      </c>
      <c r="G67" s="18">
        <v>1702</v>
      </c>
      <c r="H67" s="18">
        <v>111</v>
      </c>
      <c r="I67" s="18">
        <f t="shared" si="16"/>
        <v>1813</v>
      </c>
      <c r="J67" s="19">
        <f t="shared" si="17"/>
        <v>2.0807032845961394E-2</v>
      </c>
      <c r="K67" s="18">
        <f t="shared" si="13"/>
        <v>2838</v>
      </c>
      <c r="L67" s="18">
        <v>0</v>
      </c>
      <c r="M67" s="18">
        <f t="shared" si="18"/>
        <v>2838</v>
      </c>
    </row>
    <row r="68" spans="2:13" x14ac:dyDescent="0.2">
      <c r="B68" s="20" t="s">
        <v>330</v>
      </c>
      <c r="C68" s="18">
        <v>789</v>
      </c>
      <c r="D68" s="18">
        <v>292</v>
      </c>
      <c r="E68" s="18">
        <f t="shared" si="14"/>
        <v>1081</v>
      </c>
      <c r="F68" s="19">
        <f t="shared" si="15"/>
        <v>2.1256931608133085E-2</v>
      </c>
      <c r="G68" s="18">
        <v>819</v>
      </c>
      <c r="H68" s="18">
        <v>113</v>
      </c>
      <c r="I68" s="18">
        <f t="shared" si="16"/>
        <v>932</v>
      </c>
      <c r="J68" s="19">
        <f t="shared" si="17"/>
        <v>1.0696169118828472E-2</v>
      </c>
      <c r="K68" s="18">
        <f t="shared" si="13"/>
        <v>2013</v>
      </c>
      <c r="L68" s="18">
        <v>0</v>
      </c>
      <c r="M68" s="18">
        <f t="shared" si="18"/>
        <v>2013</v>
      </c>
    </row>
    <row r="69" spans="2:13" x14ac:dyDescent="0.2">
      <c r="B69" s="20" t="s">
        <v>331</v>
      </c>
      <c r="C69" s="18">
        <v>630</v>
      </c>
      <c r="D69" s="18">
        <v>211</v>
      </c>
      <c r="E69" s="18">
        <f t="shared" si="14"/>
        <v>841</v>
      </c>
      <c r="F69" s="19">
        <f t="shared" si="15"/>
        <v>1.6537538836669682E-2</v>
      </c>
      <c r="G69" s="18">
        <v>749</v>
      </c>
      <c r="H69" s="18">
        <v>76</v>
      </c>
      <c r="I69" s="18">
        <f t="shared" si="16"/>
        <v>825</v>
      </c>
      <c r="J69" s="19">
        <f t="shared" si="17"/>
        <v>9.4681754538985929E-3</v>
      </c>
      <c r="K69" s="18">
        <f t="shared" si="13"/>
        <v>1666</v>
      </c>
      <c r="L69" s="18">
        <v>0</v>
      </c>
      <c r="M69" s="18">
        <f t="shared" si="18"/>
        <v>1666</v>
      </c>
    </row>
    <row r="70" spans="2:13" x14ac:dyDescent="0.2">
      <c r="B70" s="20" t="s">
        <v>332</v>
      </c>
      <c r="C70" s="18">
        <v>1002</v>
      </c>
      <c r="D70" s="18">
        <v>372</v>
      </c>
      <c r="E70" s="18">
        <f t="shared" si="14"/>
        <v>1374</v>
      </c>
      <c r="F70" s="19">
        <f t="shared" si="15"/>
        <v>2.7018523616627994E-2</v>
      </c>
      <c r="G70" s="18">
        <v>2134</v>
      </c>
      <c r="H70" s="18">
        <v>151</v>
      </c>
      <c r="I70" s="18">
        <f t="shared" si="16"/>
        <v>2285</v>
      </c>
      <c r="J70" s="19">
        <f t="shared" si="17"/>
        <v>2.6223976863222163E-2</v>
      </c>
      <c r="K70" s="18">
        <f t="shared" si="13"/>
        <v>3659</v>
      </c>
      <c r="L70" s="18">
        <v>0</v>
      </c>
      <c r="M70" s="18">
        <f t="shared" si="18"/>
        <v>3659</v>
      </c>
    </row>
    <row r="71" spans="2:13" x14ac:dyDescent="0.2">
      <c r="B71" s="20" t="s">
        <v>333</v>
      </c>
      <c r="C71" s="18">
        <v>621</v>
      </c>
      <c r="D71" s="18">
        <v>194</v>
      </c>
      <c r="E71" s="18">
        <f t="shared" si="14"/>
        <v>815</v>
      </c>
      <c r="F71" s="19">
        <f t="shared" si="15"/>
        <v>1.6026271286427814E-2</v>
      </c>
      <c r="G71" s="18">
        <v>729</v>
      </c>
      <c r="H71" s="18">
        <v>84</v>
      </c>
      <c r="I71" s="18">
        <f t="shared" si="16"/>
        <v>813</v>
      </c>
      <c r="J71" s="19">
        <f t="shared" si="17"/>
        <v>9.3304565382055227E-3</v>
      </c>
      <c r="K71" s="18">
        <f t="shared" si="13"/>
        <v>1628</v>
      </c>
      <c r="L71" s="18">
        <v>0</v>
      </c>
      <c r="M71" s="18">
        <f t="shared" si="18"/>
        <v>1628</v>
      </c>
    </row>
    <row r="72" spans="2:13" x14ac:dyDescent="0.2">
      <c r="B72" s="20" t="s">
        <v>334</v>
      </c>
      <c r="C72" s="18">
        <v>1660</v>
      </c>
      <c r="D72" s="18">
        <v>618</v>
      </c>
      <c r="E72" s="18">
        <f t="shared" si="14"/>
        <v>2278</v>
      </c>
      <c r="F72" s="19">
        <f t="shared" si="15"/>
        <v>4.4794903055806821E-2</v>
      </c>
      <c r="G72" s="18">
        <v>5378</v>
      </c>
      <c r="H72" s="18">
        <v>401</v>
      </c>
      <c r="I72" s="18">
        <f t="shared" si="16"/>
        <v>5779</v>
      </c>
      <c r="J72" s="19">
        <f t="shared" si="17"/>
        <v>6.6323134482521168E-2</v>
      </c>
      <c r="K72" s="18">
        <f t="shared" si="13"/>
        <v>8057</v>
      </c>
      <c r="L72" s="18">
        <v>0</v>
      </c>
      <c r="M72" s="18">
        <f t="shared" si="18"/>
        <v>8057</v>
      </c>
    </row>
    <row r="73" spans="2:13" x14ac:dyDescent="0.2">
      <c r="B73" s="20" t="s">
        <v>335</v>
      </c>
      <c r="C73" s="18">
        <v>918</v>
      </c>
      <c r="D73" s="18">
        <v>235</v>
      </c>
      <c r="E73" s="18">
        <f t="shared" si="14"/>
        <v>1153</v>
      </c>
      <c r="F73" s="19">
        <f t="shared" si="15"/>
        <v>2.2672749439572107E-2</v>
      </c>
      <c r="G73" s="18">
        <v>2104</v>
      </c>
      <c r="H73" s="18">
        <v>88</v>
      </c>
      <c r="I73" s="18">
        <f t="shared" si="16"/>
        <v>2192</v>
      </c>
      <c r="J73" s="19">
        <f t="shared" si="17"/>
        <v>2.5156655266600866E-2</v>
      </c>
      <c r="K73" s="18">
        <f t="shared" si="13"/>
        <v>3345</v>
      </c>
      <c r="L73" s="18">
        <v>0</v>
      </c>
      <c r="M73" s="18">
        <f t="shared" si="18"/>
        <v>3345</v>
      </c>
    </row>
    <row r="74" spans="2:13" x14ac:dyDescent="0.2">
      <c r="B74" s="20" t="s">
        <v>336</v>
      </c>
      <c r="C74" s="18">
        <v>290</v>
      </c>
      <c r="D74" s="18">
        <v>125</v>
      </c>
      <c r="E74" s="18">
        <f t="shared" si="14"/>
        <v>415</v>
      </c>
      <c r="F74" s="19">
        <f t="shared" si="15"/>
        <v>8.1606166673221375E-3</v>
      </c>
      <c r="G74" s="18">
        <v>710</v>
      </c>
      <c r="H74" s="18">
        <v>34</v>
      </c>
      <c r="I74" s="18">
        <f t="shared" si="16"/>
        <v>744</v>
      </c>
      <c r="J74" s="19">
        <f t="shared" si="17"/>
        <v>8.5385727729703677E-3</v>
      </c>
      <c r="K74" s="18">
        <f t="shared" si="13"/>
        <v>1159</v>
      </c>
      <c r="L74" s="18">
        <v>0</v>
      </c>
      <c r="M74" s="18">
        <f t="shared" si="18"/>
        <v>1159</v>
      </c>
    </row>
    <row r="75" spans="2:13" x14ac:dyDescent="0.2">
      <c r="B75" s="20" t="s">
        <v>337</v>
      </c>
      <c r="C75" s="18">
        <v>369</v>
      </c>
      <c r="D75" s="18">
        <v>110</v>
      </c>
      <c r="E75" s="18">
        <f t="shared" si="14"/>
        <v>479</v>
      </c>
      <c r="F75" s="19">
        <f t="shared" si="15"/>
        <v>9.4191214063790458E-3</v>
      </c>
      <c r="G75" s="18">
        <v>730</v>
      </c>
      <c r="H75" s="18">
        <v>49</v>
      </c>
      <c r="I75" s="18">
        <f t="shared" si="16"/>
        <v>779</v>
      </c>
      <c r="J75" s="19">
        <f t="shared" si="17"/>
        <v>8.9402529437418235E-3</v>
      </c>
      <c r="K75" s="18">
        <f t="shared" si="13"/>
        <v>1258</v>
      </c>
      <c r="L75" s="18">
        <v>0</v>
      </c>
      <c r="M75" s="18">
        <f t="shared" si="18"/>
        <v>1258</v>
      </c>
    </row>
    <row r="76" spans="2:13" x14ac:dyDescent="0.2">
      <c r="B76" s="20" t="s">
        <v>338</v>
      </c>
      <c r="C76" s="18">
        <v>462</v>
      </c>
      <c r="D76" s="18">
        <v>205</v>
      </c>
      <c r="E76" s="18">
        <f t="shared" si="14"/>
        <v>667</v>
      </c>
      <c r="F76" s="19">
        <f t="shared" si="15"/>
        <v>1.3115979077358713E-2</v>
      </c>
      <c r="G76" s="18">
        <v>632</v>
      </c>
      <c r="H76" s="18">
        <v>68</v>
      </c>
      <c r="I76" s="18">
        <f t="shared" si="16"/>
        <v>700</v>
      </c>
      <c r="J76" s="19">
        <f t="shared" si="17"/>
        <v>8.0336034154291098E-3</v>
      </c>
      <c r="K76" s="18">
        <f t="shared" si="13"/>
        <v>1367</v>
      </c>
      <c r="L76" s="18">
        <v>0</v>
      </c>
      <c r="M76" s="18">
        <f t="shared" si="18"/>
        <v>1367</v>
      </c>
    </row>
    <row r="77" spans="2:13" x14ac:dyDescent="0.2">
      <c r="B77" s="20" t="s">
        <v>339</v>
      </c>
      <c r="C77" s="18">
        <v>364</v>
      </c>
      <c r="D77" s="18">
        <v>157</v>
      </c>
      <c r="E77" s="18">
        <f t="shared" si="14"/>
        <v>521</v>
      </c>
      <c r="F77" s="19">
        <f t="shared" si="15"/>
        <v>1.0245015141385141E-2</v>
      </c>
      <c r="G77" s="18">
        <v>998</v>
      </c>
      <c r="H77" s="18">
        <v>86</v>
      </c>
      <c r="I77" s="18">
        <f t="shared" si="16"/>
        <v>1084</v>
      </c>
      <c r="J77" s="19">
        <f t="shared" si="17"/>
        <v>1.2440608717607363E-2</v>
      </c>
      <c r="K77" s="18">
        <f t="shared" si="13"/>
        <v>1605</v>
      </c>
      <c r="L77" s="18">
        <v>0</v>
      </c>
      <c r="M77" s="18">
        <f t="shared" si="18"/>
        <v>1605</v>
      </c>
    </row>
    <row r="78" spans="2:13" x14ac:dyDescent="0.2">
      <c r="B78" s="20" t="s">
        <v>340</v>
      </c>
      <c r="C78" s="18">
        <v>1431</v>
      </c>
      <c r="D78" s="18">
        <v>519</v>
      </c>
      <c r="E78" s="18">
        <f t="shared" si="14"/>
        <v>1950</v>
      </c>
      <c r="F78" s="19">
        <f t="shared" si="15"/>
        <v>3.8345066268140167E-2</v>
      </c>
      <c r="G78" s="18">
        <v>4057</v>
      </c>
      <c r="H78" s="18">
        <v>222</v>
      </c>
      <c r="I78" s="18">
        <f t="shared" si="16"/>
        <v>4279</v>
      </c>
      <c r="J78" s="19">
        <f t="shared" si="17"/>
        <v>4.9108270020887371E-2</v>
      </c>
      <c r="K78" s="18">
        <f t="shared" si="13"/>
        <v>6229</v>
      </c>
      <c r="L78" s="18">
        <v>0</v>
      </c>
      <c r="M78" s="18">
        <f t="shared" si="18"/>
        <v>6229</v>
      </c>
    </row>
    <row r="79" spans="2:13" x14ac:dyDescent="0.2">
      <c r="B79" s="20" t="s">
        <v>341</v>
      </c>
      <c r="C79" s="18">
        <v>1681</v>
      </c>
      <c r="D79" s="18">
        <v>564</v>
      </c>
      <c r="E79" s="18">
        <f t="shared" si="14"/>
        <v>2245</v>
      </c>
      <c r="F79" s="19">
        <f t="shared" si="15"/>
        <v>4.4145986549730599E-2</v>
      </c>
      <c r="G79" s="18">
        <v>2724</v>
      </c>
      <c r="H79" s="18">
        <v>205</v>
      </c>
      <c r="I79" s="18">
        <f t="shared" si="16"/>
        <v>2929</v>
      </c>
      <c r="J79" s="19">
        <f t="shared" si="17"/>
        <v>3.3614892005416945E-2</v>
      </c>
      <c r="K79" s="18">
        <f t="shared" si="13"/>
        <v>5174</v>
      </c>
      <c r="L79" s="18">
        <v>0</v>
      </c>
      <c r="M79" s="18">
        <f t="shared" si="18"/>
        <v>5174</v>
      </c>
    </row>
    <row r="80" spans="2:13" x14ac:dyDescent="0.2">
      <c r="B80" s="20" t="s">
        <v>342</v>
      </c>
      <c r="C80" s="18">
        <v>761</v>
      </c>
      <c r="D80" s="18">
        <v>256</v>
      </c>
      <c r="E80" s="18">
        <f t="shared" si="14"/>
        <v>1017</v>
      </c>
      <c r="F80" s="19">
        <f t="shared" si="15"/>
        <v>1.9998426869076179E-2</v>
      </c>
      <c r="G80" s="18">
        <v>1871</v>
      </c>
      <c r="H80" s="18">
        <v>130</v>
      </c>
      <c r="I80" s="18">
        <f t="shared" si="16"/>
        <v>2001</v>
      </c>
      <c r="J80" s="19">
        <f t="shared" si="17"/>
        <v>2.2964629191819498E-2</v>
      </c>
      <c r="K80" s="18">
        <f t="shared" si="13"/>
        <v>3018</v>
      </c>
      <c r="L80" s="18">
        <v>0</v>
      </c>
      <c r="M80" s="18">
        <f t="shared" si="18"/>
        <v>3018</v>
      </c>
    </row>
    <row r="81" spans="2:13" x14ac:dyDescent="0.2">
      <c r="B81" s="20" t="s">
        <v>343</v>
      </c>
      <c r="C81" s="18">
        <v>639</v>
      </c>
      <c r="D81" s="18">
        <v>285</v>
      </c>
      <c r="E81" s="18">
        <f t="shared" si="14"/>
        <v>924</v>
      </c>
      <c r="F81" s="19">
        <f t="shared" si="15"/>
        <v>1.8169662170134108E-2</v>
      </c>
      <c r="G81" s="18">
        <v>1074</v>
      </c>
      <c r="H81" s="18">
        <v>85</v>
      </c>
      <c r="I81" s="18">
        <f t="shared" si="16"/>
        <v>1159</v>
      </c>
      <c r="J81" s="19">
        <f t="shared" si="17"/>
        <v>1.3301351940689054E-2</v>
      </c>
      <c r="K81" s="18">
        <f t="shared" si="13"/>
        <v>2083</v>
      </c>
      <c r="L81" s="18">
        <v>0</v>
      </c>
      <c r="M81" s="18">
        <f t="shared" si="18"/>
        <v>2083</v>
      </c>
    </row>
    <row r="82" spans="2:13" x14ac:dyDescent="0.2">
      <c r="B82" s="20" t="s">
        <v>344</v>
      </c>
      <c r="C82" s="18">
        <v>526</v>
      </c>
      <c r="D82" s="18">
        <v>192</v>
      </c>
      <c r="E82" s="18">
        <f t="shared" si="14"/>
        <v>718</v>
      </c>
      <c r="F82" s="19">
        <f t="shared" si="15"/>
        <v>1.4118850041294687E-2</v>
      </c>
      <c r="G82" s="18">
        <v>640</v>
      </c>
      <c r="H82" s="18">
        <v>52</v>
      </c>
      <c r="I82" s="18">
        <f t="shared" si="16"/>
        <v>692</v>
      </c>
      <c r="J82" s="19">
        <f t="shared" si="17"/>
        <v>7.9417908049670624E-3</v>
      </c>
      <c r="K82" s="18">
        <f t="shared" si="13"/>
        <v>1410</v>
      </c>
      <c r="L82" s="18">
        <v>0</v>
      </c>
      <c r="M82" s="18">
        <f t="shared" si="18"/>
        <v>1410</v>
      </c>
    </row>
    <row r="83" spans="2:13" x14ac:dyDescent="0.2">
      <c r="B83" s="20" t="s">
        <v>345</v>
      </c>
      <c r="C83" s="18">
        <v>974</v>
      </c>
      <c r="D83" s="18">
        <v>305</v>
      </c>
      <c r="E83" s="18">
        <f t="shared" si="14"/>
        <v>1279</v>
      </c>
      <c r="F83" s="19">
        <f t="shared" si="15"/>
        <v>2.5150430644590396E-2</v>
      </c>
      <c r="G83" s="18">
        <v>2397</v>
      </c>
      <c r="H83" s="18">
        <v>185</v>
      </c>
      <c r="I83" s="18">
        <f t="shared" si="16"/>
        <v>2582</v>
      </c>
      <c r="J83" s="19">
        <f t="shared" si="17"/>
        <v>2.9632520026625656E-2</v>
      </c>
      <c r="K83" s="18">
        <f t="shared" si="13"/>
        <v>3861</v>
      </c>
      <c r="L83" s="18">
        <v>0</v>
      </c>
      <c r="M83" s="18">
        <f t="shared" si="18"/>
        <v>3861</v>
      </c>
    </row>
    <row r="84" spans="2:13" x14ac:dyDescent="0.2">
      <c r="B84" s="20" t="s">
        <v>47</v>
      </c>
      <c r="C84" s="18">
        <f t="shared" ref="C84:H84" si="19">SUM(C52:C83)</f>
        <v>38027</v>
      </c>
      <c r="D84" s="18">
        <f t="shared" si="19"/>
        <v>12827</v>
      </c>
      <c r="E84" s="20">
        <f t="shared" ref="E84" si="20">C84+D84</f>
        <v>50854</v>
      </c>
      <c r="F84" s="22">
        <f t="shared" ref="F84" si="21">E84/$E$84</f>
        <v>1</v>
      </c>
      <c r="G84" s="18">
        <f t="shared" si="19"/>
        <v>81189</v>
      </c>
      <c r="H84" s="18">
        <f t="shared" si="19"/>
        <v>5945</v>
      </c>
      <c r="I84" s="20">
        <f t="shared" ref="I84" si="22">H84+G84</f>
        <v>87134</v>
      </c>
      <c r="J84" s="22">
        <f t="shared" ref="J84" si="23">I84/$I$84</f>
        <v>1</v>
      </c>
      <c r="K84" s="20">
        <f>E84+I84</f>
        <v>137988</v>
      </c>
      <c r="L84" s="18">
        <f t="shared" ref="L84" si="24">SUM(L52:L83)</f>
        <v>2</v>
      </c>
      <c r="M84" s="20">
        <f t="shared" si="18"/>
        <v>137990</v>
      </c>
    </row>
    <row r="85" spans="2:13" ht="24" x14ac:dyDescent="0.2">
      <c r="B85" s="32" t="s">
        <v>64</v>
      </c>
      <c r="C85" s="33">
        <f>+C84/M84</f>
        <v>0.27557794043046596</v>
      </c>
      <c r="D85" s="33">
        <f>+D84/M84</f>
        <v>9.2956011305167036E-2</v>
      </c>
      <c r="E85" s="34">
        <f>+E84/M84</f>
        <v>0.36853395173563303</v>
      </c>
      <c r="F85" s="34"/>
      <c r="G85" s="33">
        <f>+G84/M84</f>
        <v>0.58836872237118631</v>
      </c>
      <c r="H85" s="33">
        <f>+H84/M84</f>
        <v>4.3082832089281833E-2</v>
      </c>
      <c r="I85" s="34">
        <f>+I84/M84</f>
        <v>0.63145155446046819</v>
      </c>
      <c r="J85" s="34"/>
      <c r="K85" s="34">
        <f>+K84/M84</f>
        <v>0.99998550619610116</v>
      </c>
      <c r="L85" s="34">
        <f>+L84/M84</f>
        <v>1.4493803898833249E-5</v>
      </c>
      <c r="M85" s="34">
        <f>K85+L85</f>
        <v>1</v>
      </c>
    </row>
    <row r="86" spans="2:13" x14ac:dyDescent="0.2">
      <c r="B86" s="25" t="s">
        <v>127</v>
      </c>
    </row>
    <row r="87" spans="2:13" x14ac:dyDescent="0.2">
      <c r="B87" s="25" t="s">
        <v>128</v>
      </c>
    </row>
  </sheetData>
  <mergeCells count="12">
    <mergeCell ref="L50:M50"/>
    <mergeCell ref="B49:M49"/>
    <mergeCell ref="B6:K6"/>
    <mergeCell ref="B5:K5"/>
    <mergeCell ref="B47:K47"/>
    <mergeCell ref="B46:K46"/>
    <mergeCell ref="B8:M8"/>
    <mergeCell ref="L9:M9"/>
    <mergeCell ref="B50:B51"/>
    <mergeCell ref="C50:K50"/>
    <mergeCell ref="B9:B10"/>
    <mergeCell ref="C9:K9"/>
  </mergeCells>
  <hyperlinks>
    <hyperlink ref="M5" location="'Índice Pensiones Solidarias'!A1" display="Volver Sistema de Pensiones Solidadias" xr:uid="{00000000-0004-0000-1100-000000000000}"/>
  </hyperlinks>
  <pageMargins left="0.74803149606299213" right="0.74803149606299213" top="0.98425196850393704" bottom="0.98425196850393704" header="0" footer="0"/>
  <pageSetup scale="77" fitToHeight="2" orientation="portrait" r:id="rId1"/>
  <headerFooter alignWithMargins="0"/>
  <rowBreaks count="1" manualBreakCount="1">
    <brk id="49" min="1"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8">
    <pageSetUpPr fitToPage="1"/>
  </sheetPr>
  <dimension ref="A1:P47"/>
  <sheetViews>
    <sheetView showGridLines="0" zoomScaleNormal="100" workbookViewId="0">
      <selection activeCell="D12" sqref="D12"/>
    </sheetView>
  </sheetViews>
  <sheetFormatPr baseColWidth="10" defaultRowHeight="12" x14ac:dyDescent="0.2"/>
  <cols>
    <col min="1" max="1" width="6" style="26" customWidth="1"/>
    <col min="2" max="2" width="18.140625" style="26" customWidth="1"/>
    <col min="3" max="4" width="8.42578125" style="26" bestFit="1" customWidth="1"/>
    <col min="5" max="6" width="8.42578125" style="26" customWidth="1"/>
    <col min="7" max="7" width="9.140625" style="26" bestFit="1" customWidth="1"/>
    <col min="8" max="8" width="8.28515625" style="26" bestFit="1" customWidth="1"/>
    <col min="9" max="11" width="8.28515625" style="26" customWidth="1"/>
    <col min="12" max="12" width="8.42578125" style="26" customWidth="1"/>
    <col min="13" max="251" width="11.42578125" style="26"/>
    <col min="252" max="252" width="18.140625" style="26" customWidth="1"/>
    <col min="253" max="254" width="8.42578125" style="26" bestFit="1" customWidth="1"/>
    <col min="255" max="256" width="8.42578125" style="26" customWidth="1"/>
    <col min="257" max="257" width="9.140625" style="26" bestFit="1" customWidth="1"/>
    <col min="258" max="258" width="8.28515625" style="26" bestFit="1" customWidth="1"/>
    <col min="259" max="261" width="8.28515625" style="26" customWidth="1"/>
    <col min="262" max="267" width="0" style="26" hidden="1" customWidth="1"/>
    <col min="268" max="268" width="8.42578125" style="26" customWidth="1"/>
    <col min="269" max="507" width="11.42578125" style="26"/>
    <col min="508" max="508" width="18.140625" style="26" customWidth="1"/>
    <col min="509" max="510" width="8.42578125" style="26" bestFit="1" customWidth="1"/>
    <col min="511" max="512" width="8.42578125" style="26" customWidth="1"/>
    <col min="513" max="513" width="9.140625" style="26" bestFit="1" customWidth="1"/>
    <col min="514" max="514" width="8.28515625" style="26" bestFit="1" customWidth="1"/>
    <col min="515" max="517" width="8.28515625" style="26" customWidth="1"/>
    <col min="518" max="523" width="0" style="26" hidden="1" customWidth="1"/>
    <col min="524" max="524" width="8.42578125" style="26" customWidth="1"/>
    <col min="525" max="763" width="11.42578125" style="26"/>
    <col min="764" max="764" width="18.140625" style="26" customWidth="1"/>
    <col min="765" max="766" width="8.42578125" style="26" bestFit="1" customWidth="1"/>
    <col min="767" max="768" width="8.42578125" style="26" customWidth="1"/>
    <col min="769" max="769" width="9.140625" style="26" bestFit="1" customWidth="1"/>
    <col min="770" max="770" width="8.28515625" style="26" bestFit="1" customWidth="1"/>
    <col min="771" max="773" width="8.28515625" style="26" customWidth="1"/>
    <col min="774" max="779" width="0" style="26" hidden="1" customWidth="1"/>
    <col min="780" max="780" width="8.42578125" style="26" customWidth="1"/>
    <col min="781" max="1019" width="11.42578125" style="26"/>
    <col min="1020" max="1020" width="18.140625" style="26" customWidth="1"/>
    <col min="1021" max="1022" width="8.42578125" style="26" bestFit="1" customWidth="1"/>
    <col min="1023" max="1024" width="8.42578125" style="26" customWidth="1"/>
    <col min="1025" max="1025" width="9.140625" style="26" bestFit="1" customWidth="1"/>
    <col min="1026" max="1026" width="8.28515625" style="26" bestFit="1" customWidth="1"/>
    <col min="1027" max="1029" width="8.28515625" style="26" customWidth="1"/>
    <col min="1030" max="1035" width="0" style="26" hidden="1" customWidth="1"/>
    <col min="1036" max="1036" width="8.42578125" style="26" customWidth="1"/>
    <col min="1037" max="1275" width="11.42578125" style="26"/>
    <col min="1276" max="1276" width="18.140625" style="26" customWidth="1"/>
    <col min="1277" max="1278" width="8.42578125" style="26" bestFit="1" customWidth="1"/>
    <col min="1279" max="1280" width="8.42578125" style="26" customWidth="1"/>
    <col min="1281" max="1281" width="9.140625" style="26" bestFit="1" customWidth="1"/>
    <col min="1282" max="1282" width="8.28515625" style="26" bestFit="1" customWidth="1"/>
    <col min="1283" max="1285" width="8.28515625" style="26" customWidth="1"/>
    <col min="1286" max="1291" width="0" style="26" hidden="1" customWidth="1"/>
    <col min="1292" max="1292" width="8.42578125" style="26" customWidth="1"/>
    <col min="1293" max="1531" width="11.42578125" style="26"/>
    <col min="1532" max="1532" width="18.140625" style="26" customWidth="1"/>
    <col min="1533" max="1534" width="8.42578125" style="26" bestFit="1" customWidth="1"/>
    <col min="1535" max="1536" width="8.42578125" style="26" customWidth="1"/>
    <col min="1537" max="1537" width="9.140625" style="26" bestFit="1" customWidth="1"/>
    <col min="1538" max="1538" width="8.28515625" style="26" bestFit="1" customWidth="1"/>
    <col min="1539" max="1541" width="8.28515625" style="26" customWidth="1"/>
    <col min="1542" max="1547" width="0" style="26" hidden="1" customWidth="1"/>
    <col min="1548" max="1548" width="8.42578125" style="26" customWidth="1"/>
    <col min="1549" max="1787" width="11.42578125" style="26"/>
    <col min="1788" max="1788" width="18.140625" style="26" customWidth="1"/>
    <col min="1789" max="1790" width="8.42578125" style="26" bestFit="1" customWidth="1"/>
    <col min="1791" max="1792" width="8.42578125" style="26" customWidth="1"/>
    <col min="1793" max="1793" width="9.140625" style="26" bestFit="1" customWidth="1"/>
    <col min="1794" max="1794" width="8.28515625" style="26" bestFit="1" customWidth="1"/>
    <col min="1795" max="1797" width="8.28515625" style="26" customWidth="1"/>
    <col min="1798" max="1803" width="0" style="26" hidden="1" customWidth="1"/>
    <col min="1804" max="1804" width="8.42578125" style="26" customWidth="1"/>
    <col min="1805" max="2043" width="11.42578125" style="26"/>
    <col min="2044" max="2044" width="18.140625" style="26" customWidth="1"/>
    <col min="2045" max="2046" width="8.42578125" style="26" bestFit="1" customWidth="1"/>
    <col min="2047" max="2048" width="8.42578125" style="26" customWidth="1"/>
    <col min="2049" max="2049" width="9.140625" style="26" bestFit="1" customWidth="1"/>
    <col min="2050" max="2050" width="8.28515625" style="26" bestFit="1" customWidth="1"/>
    <col min="2051" max="2053" width="8.28515625" style="26" customWidth="1"/>
    <col min="2054" max="2059" width="0" style="26" hidden="1" customWidth="1"/>
    <col min="2060" max="2060" width="8.42578125" style="26" customWidth="1"/>
    <col min="2061" max="2299" width="11.42578125" style="26"/>
    <col min="2300" max="2300" width="18.140625" style="26" customWidth="1"/>
    <col min="2301" max="2302" width="8.42578125" style="26" bestFit="1" customWidth="1"/>
    <col min="2303" max="2304" width="8.42578125" style="26" customWidth="1"/>
    <col min="2305" max="2305" width="9.140625" style="26" bestFit="1" customWidth="1"/>
    <col min="2306" max="2306" width="8.28515625" style="26" bestFit="1" customWidth="1"/>
    <col min="2307" max="2309" width="8.28515625" style="26" customWidth="1"/>
    <col min="2310" max="2315" width="0" style="26" hidden="1" customWidth="1"/>
    <col min="2316" max="2316" width="8.42578125" style="26" customWidth="1"/>
    <col min="2317" max="2555" width="11.42578125" style="26"/>
    <col min="2556" max="2556" width="18.140625" style="26" customWidth="1"/>
    <col min="2557" max="2558" width="8.42578125" style="26" bestFit="1" customWidth="1"/>
    <col min="2559" max="2560" width="8.42578125" style="26" customWidth="1"/>
    <col min="2561" max="2561" width="9.140625" style="26" bestFit="1" customWidth="1"/>
    <col min="2562" max="2562" width="8.28515625" style="26" bestFit="1" customWidth="1"/>
    <col min="2563" max="2565" width="8.28515625" style="26" customWidth="1"/>
    <col min="2566" max="2571" width="0" style="26" hidden="1" customWidth="1"/>
    <col min="2572" max="2572" width="8.42578125" style="26" customWidth="1"/>
    <col min="2573" max="2811" width="11.42578125" style="26"/>
    <col min="2812" max="2812" width="18.140625" style="26" customWidth="1"/>
    <col min="2813" max="2814" width="8.42578125" style="26" bestFit="1" customWidth="1"/>
    <col min="2815" max="2816" width="8.42578125" style="26" customWidth="1"/>
    <col min="2817" max="2817" width="9.140625" style="26" bestFit="1" customWidth="1"/>
    <col min="2818" max="2818" width="8.28515625" style="26" bestFit="1" customWidth="1"/>
    <col min="2819" max="2821" width="8.28515625" style="26" customWidth="1"/>
    <col min="2822" max="2827" width="0" style="26" hidden="1" customWidth="1"/>
    <col min="2828" max="2828" width="8.42578125" style="26" customWidth="1"/>
    <col min="2829" max="3067" width="11.42578125" style="26"/>
    <col min="3068" max="3068" width="18.140625" style="26" customWidth="1"/>
    <col min="3069" max="3070" width="8.42578125" style="26" bestFit="1" customWidth="1"/>
    <col min="3071" max="3072" width="8.42578125" style="26" customWidth="1"/>
    <col min="3073" max="3073" width="9.140625" style="26" bestFit="1" customWidth="1"/>
    <col min="3074" max="3074" width="8.28515625" style="26" bestFit="1" customWidth="1"/>
    <col min="3075" max="3077" width="8.28515625" style="26" customWidth="1"/>
    <col min="3078" max="3083" width="0" style="26" hidden="1" customWidth="1"/>
    <col min="3084" max="3084" width="8.42578125" style="26" customWidth="1"/>
    <col min="3085" max="3323" width="11.42578125" style="26"/>
    <col min="3324" max="3324" width="18.140625" style="26" customWidth="1"/>
    <col min="3325" max="3326" width="8.42578125" style="26" bestFit="1" customWidth="1"/>
    <col min="3327" max="3328" width="8.42578125" style="26" customWidth="1"/>
    <col min="3329" max="3329" width="9.140625" style="26" bestFit="1" customWidth="1"/>
    <col min="3330" max="3330" width="8.28515625" style="26" bestFit="1" customWidth="1"/>
    <col min="3331" max="3333" width="8.28515625" style="26" customWidth="1"/>
    <col min="3334" max="3339" width="0" style="26" hidden="1" customWidth="1"/>
    <col min="3340" max="3340" width="8.42578125" style="26" customWidth="1"/>
    <col min="3341" max="3579" width="11.42578125" style="26"/>
    <col min="3580" max="3580" width="18.140625" style="26" customWidth="1"/>
    <col min="3581" max="3582" width="8.42578125" style="26" bestFit="1" customWidth="1"/>
    <col min="3583" max="3584" width="8.42578125" style="26" customWidth="1"/>
    <col min="3585" max="3585" width="9.140625" style="26" bestFit="1" customWidth="1"/>
    <col min="3586" max="3586" width="8.28515625" style="26" bestFit="1" customWidth="1"/>
    <col min="3587" max="3589" width="8.28515625" style="26" customWidth="1"/>
    <col min="3590" max="3595" width="0" style="26" hidden="1" customWidth="1"/>
    <col min="3596" max="3596" width="8.42578125" style="26" customWidth="1"/>
    <col min="3597" max="3835" width="11.42578125" style="26"/>
    <col min="3836" max="3836" width="18.140625" style="26" customWidth="1"/>
    <col min="3837" max="3838" width="8.42578125" style="26" bestFit="1" customWidth="1"/>
    <col min="3839" max="3840" width="8.42578125" style="26" customWidth="1"/>
    <col min="3841" max="3841" width="9.140625" style="26" bestFit="1" customWidth="1"/>
    <col min="3842" max="3842" width="8.28515625" style="26" bestFit="1" customWidth="1"/>
    <col min="3843" max="3845" width="8.28515625" style="26" customWidth="1"/>
    <col min="3846" max="3851" width="0" style="26" hidden="1" customWidth="1"/>
    <col min="3852" max="3852" width="8.42578125" style="26" customWidth="1"/>
    <col min="3853" max="4091" width="11.42578125" style="26"/>
    <col min="4092" max="4092" width="18.140625" style="26" customWidth="1"/>
    <col min="4093" max="4094" width="8.42578125" style="26" bestFit="1" customWidth="1"/>
    <col min="4095" max="4096" width="8.42578125" style="26" customWidth="1"/>
    <col min="4097" max="4097" width="9.140625" style="26" bestFit="1" customWidth="1"/>
    <col min="4098" max="4098" width="8.28515625" style="26" bestFit="1" customWidth="1"/>
    <col min="4099" max="4101" width="8.28515625" style="26" customWidth="1"/>
    <col min="4102" max="4107" width="0" style="26" hidden="1" customWidth="1"/>
    <col min="4108" max="4108" width="8.42578125" style="26" customWidth="1"/>
    <col min="4109" max="4347" width="11.42578125" style="26"/>
    <col min="4348" max="4348" width="18.140625" style="26" customWidth="1"/>
    <col min="4349" max="4350" width="8.42578125" style="26" bestFit="1" customWidth="1"/>
    <col min="4351" max="4352" width="8.42578125" style="26" customWidth="1"/>
    <col min="4353" max="4353" width="9.140625" style="26" bestFit="1" customWidth="1"/>
    <col min="4354" max="4354" width="8.28515625" style="26" bestFit="1" customWidth="1"/>
    <col min="4355" max="4357" width="8.28515625" style="26" customWidth="1"/>
    <col min="4358" max="4363" width="0" style="26" hidden="1" customWidth="1"/>
    <col min="4364" max="4364" width="8.42578125" style="26" customWidth="1"/>
    <col min="4365" max="4603" width="11.42578125" style="26"/>
    <col min="4604" max="4604" width="18.140625" style="26" customWidth="1"/>
    <col min="4605" max="4606" width="8.42578125" style="26" bestFit="1" customWidth="1"/>
    <col min="4607" max="4608" width="8.42578125" style="26" customWidth="1"/>
    <col min="4609" max="4609" width="9.140625" style="26" bestFit="1" customWidth="1"/>
    <col min="4610" max="4610" width="8.28515625" style="26" bestFit="1" customWidth="1"/>
    <col min="4611" max="4613" width="8.28515625" style="26" customWidth="1"/>
    <col min="4614" max="4619" width="0" style="26" hidden="1" customWidth="1"/>
    <col min="4620" max="4620" width="8.42578125" style="26" customWidth="1"/>
    <col min="4621" max="4859" width="11.42578125" style="26"/>
    <col min="4860" max="4860" width="18.140625" style="26" customWidth="1"/>
    <col min="4861" max="4862" width="8.42578125" style="26" bestFit="1" customWidth="1"/>
    <col min="4863" max="4864" width="8.42578125" style="26" customWidth="1"/>
    <col min="4865" max="4865" width="9.140625" style="26" bestFit="1" customWidth="1"/>
    <col min="4866" max="4866" width="8.28515625" style="26" bestFit="1" customWidth="1"/>
    <col min="4867" max="4869" width="8.28515625" style="26" customWidth="1"/>
    <col min="4870" max="4875" width="0" style="26" hidden="1" customWidth="1"/>
    <col min="4876" max="4876" width="8.42578125" style="26" customWidth="1"/>
    <col min="4877" max="5115" width="11.42578125" style="26"/>
    <col min="5116" max="5116" width="18.140625" style="26" customWidth="1"/>
    <col min="5117" max="5118" width="8.42578125" style="26" bestFit="1" customWidth="1"/>
    <col min="5119" max="5120" width="8.42578125" style="26" customWidth="1"/>
    <col min="5121" max="5121" width="9.140625" style="26" bestFit="1" customWidth="1"/>
    <col min="5122" max="5122" width="8.28515625" style="26" bestFit="1" customWidth="1"/>
    <col min="5123" max="5125" width="8.28515625" style="26" customWidth="1"/>
    <col min="5126" max="5131" width="0" style="26" hidden="1" customWidth="1"/>
    <col min="5132" max="5132" width="8.42578125" style="26" customWidth="1"/>
    <col min="5133" max="5371" width="11.42578125" style="26"/>
    <col min="5372" max="5372" width="18.140625" style="26" customWidth="1"/>
    <col min="5373" max="5374" width="8.42578125" style="26" bestFit="1" customWidth="1"/>
    <col min="5375" max="5376" width="8.42578125" style="26" customWidth="1"/>
    <col min="5377" max="5377" width="9.140625" style="26" bestFit="1" customWidth="1"/>
    <col min="5378" max="5378" width="8.28515625" style="26" bestFit="1" customWidth="1"/>
    <col min="5379" max="5381" width="8.28515625" style="26" customWidth="1"/>
    <col min="5382" max="5387" width="0" style="26" hidden="1" customWidth="1"/>
    <col min="5388" max="5388" width="8.42578125" style="26" customWidth="1"/>
    <col min="5389" max="5627" width="11.42578125" style="26"/>
    <col min="5628" max="5628" width="18.140625" style="26" customWidth="1"/>
    <col min="5629" max="5630" width="8.42578125" style="26" bestFit="1" customWidth="1"/>
    <col min="5631" max="5632" width="8.42578125" style="26" customWidth="1"/>
    <col min="5633" max="5633" width="9.140625" style="26" bestFit="1" customWidth="1"/>
    <col min="5634" max="5634" width="8.28515625" style="26" bestFit="1" customWidth="1"/>
    <col min="5635" max="5637" width="8.28515625" style="26" customWidth="1"/>
    <col min="5638" max="5643" width="0" style="26" hidden="1" customWidth="1"/>
    <col min="5644" max="5644" width="8.42578125" style="26" customWidth="1"/>
    <col min="5645" max="5883" width="11.42578125" style="26"/>
    <col min="5884" max="5884" width="18.140625" style="26" customWidth="1"/>
    <col min="5885" max="5886" width="8.42578125" style="26" bestFit="1" customWidth="1"/>
    <col min="5887" max="5888" width="8.42578125" style="26" customWidth="1"/>
    <col min="5889" max="5889" width="9.140625" style="26" bestFit="1" customWidth="1"/>
    <col min="5890" max="5890" width="8.28515625" style="26" bestFit="1" customWidth="1"/>
    <col min="5891" max="5893" width="8.28515625" style="26" customWidth="1"/>
    <col min="5894" max="5899" width="0" style="26" hidden="1" customWidth="1"/>
    <col min="5900" max="5900" width="8.42578125" style="26" customWidth="1"/>
    <col min="5901" max="6139" width="11.42578125" style="26"/>
    <col min="6140" max="6140" width="18.140625" style="26" customWidth="1"/>
    <col min="6141" max="6142" width="8.42578125" style="26" bestFit="1" customWidth="1"/>
    <col min="6143" max="6144" width="8.42578125" style="26" customWidth="1"/>
    <col min="6145" max="6145" width="9.140625" style="26" bestFit="1" customWidth="1"/>
    <col min="6146" max="6146" width="8.28515625" style="26" bestFit="1" customWidth="1"/>
    <col min="6147" max="6149" width="8.28515625" style="26" customWidth="1"/>
    <col min="6150" max="6155" width="0" style="26" hidden="1" customWidth="1"/>
    <col min="6156" max="6156" width="8.42578125" style="26" customWidth="1"/>
    <col min="6157" max="6395" width="11.42578125" style="26"/>
    <col min="6396" max="6396" width="18.140625" style="26" customWidth="1"/>
    <col min="6397" max="6398" width="8.42578125" style="26" bestFit="1" customWidth="1"/>
    <col min="6399" max="6400" width="8.42578125" style="26" customWidth="1"/>
    <col min="6401" max="6401" width="9.140625" style="26" bestFit="1" customWidth="1"/>
    <col min="6402" max="6402" width="8.28515625" style="26" bestFit="1" customWidth="1"/>
    <col min="6403" max="6405" width="8.28515625" style="26" customWidth="1"/>
    <col min="6406" max="6411" width="0" style="26" hidden="1" customWidth="1"/>
    <col min="6412" max="6412" width="8.42578125" style="26" customWidth="1"/>
    <col min="6413" max="6651" width="11.42578125" style="26"/>
    <col min="6652" max="6652" width="18.140625" style="26" customWidth="1"/>
    <col min="6653" max="6654" width="8.42578125" style="26" bestFit="1" customWidth="1"/>
    <col min="6655" max="6656" width="8.42578125" style="26" customWidth="1"/>
    <col min="6657" max="6657" width="9.140625" style="26" bestFit="1" customWidth="1"/>
    <col min="6658" max="6658" width="8.28515625" style="26" bestFit="1" customWidth="1"/>
    <col min="6659" max="6661" width="8.28515625" style="26" customWidth="1"/>
    <col min="6662" max="6667" width="0" style="26" hidden="1" customWidth="1"/>
    <col min="6668" max="6668" width="8.42578125" style="26" customWidth="1"/>
    <col min="6669" max="6907" width="11.42578125" style="26"/>
    <col min="6908" max="6908" width="18.140625" style="26" customWidth="1"/>
    <col min="6909" max="6910" width="8.42578125" style="26" bestFit="1" customWidth="1"/>
    <col min="6911" max="6912" width="8.42578125" style="26" customWidth="1"/>
    <col min="6913" max="6913" width="9.140625" style="26" bestFit="1" customWidth="1"/>
    <col min="6914" max="6914" width="8.28515625" style="26" bestFit="1" customWidth="1"/>
    <col min="6915" max="6917" width="8.28515625" style="26" customWidth="1"/>
    <col min="6918" max="6923" width="0" style="26" hidden="1" customWidth="1"/>
    <col min="6924" max="6924" width="8.42578125" style="26" customWidth="1"/>
    <col min="6925" max="7163" width="11.42578125" style="26"/>
    <col min="7164" max="7164" width="18.140625" style="26" customWidth="1"/>
    <col min="7165" max="7166" width="8.42578125" style="26" bestFit="1" customWidth="1"/>
    <col min="7167" max="7168" width="8.42578125" style="26" customWidth="1"/>
    <col min="7169" max="7169" width="9.140625" style="26" bestFit="1" customWidth="1"/>
    <col min="7170" max="7170" width="8.28515625" style="26" bestFit="1" customWidth="1"/>
    <col min="7171" max="7173" width="8.28515625" style="26" customWidth="1"/>
    <col min="7174" max="7179" width="0" style="26" hidden="1" customWidth="1"/>
    <col min="7180" max="7180" width="8.42578125" style="26" customWidth="1"/>
    <col min="7181" max="7419" width="11.42578125" style="26"/>
    <col min="7420" max="7420" width="18.140625" style="26" customWidth="1"/>
    <col min="7421" max="7422" width="8.42578125" style="26" bestFit="1" customWidth="1"/>
    <col min="7423" max="7424" width="8.42578125" style="26" customWidth="1"/>
    <col min="7425" max="7425" width="9.140625" style="26" bestFit="1" customWidth="1"/>
    <col min="7426" max="7426" width="8.28515625" style="26" bestFit="1" customWidth="1"/>
    <col min="7427" max="7429" width="8.28515625" style="26" customWidth="1"/>
    <col min="7430" max="7435" width="0" style="26" hidden="1" customWidth="1"/>
    <col min="7436" max="7436" width="8.42578125" style="26" customWidth="1"/>
    <col min="7437" max="7675" width="11.42578125" style="26"/>
    <col min="7676" max="7676" width="18.140625" style="26" customWidth="1"/>
    <col min="7677" max="7678" width="8.42578125" style="26" bestFit="1" customWidth="1"/>
    <col min="7679" max="7680" width="8.42578125" style="26" customWidth="1"/>
    <col min="7681" max="7681" width="9.140625" style="26" bestFit="1" customWidth="1"/>
    <col min="7682" max="7682" width="8.28515625" style="26" bestFit="1" customWidth="1"/>
    <col min="7683" max="7685" width="8.28515625" style="26" customWidth="1"/>
    <col min="7686" max="7691" width="0" style="26" hidden="1" customWidth="1"/>
    <col min="7692" max="7692" width="8.42578125" style="26" customWidth="1"/>
    <col min="7693" max="7931" width="11.42578125" style="26"/>
    <col min="7932" max="7932" width="18.140625" style="26" customWidth="1"/>
    <col min="7933" max="7934" width="8.42578125" style="26" bestFit="1" customWidth="1"/>
    <col min="7935" max="7936" width="8.42578125" style="26" customWidth="1"/>
    <col min="7937" max="7937" width="9.140625" style="26" bestFit="1" customWidth="1"/>
    <col min="7938" max="7938" width="8.28515625" style="26" bestFit="1" customWidth="1"/>
    <col min="7939" max="7941" width="8.28515625" style="26" customWidth="1"/>
    <col min="7942" max="7947" width="0" style="26" hidden="1" customWidth="1"/>
    <col min="7948" max="7948" width="8.42578125" style="26" customWidth="1"/>
    <col min="7949" max="8187" width="11.42578125" style="26"/>
    <col min="8188" max="8188" width="18.140625" style="26" customWidth="1"/>
    <col min="8189" max="8190" width="8.42578125" style="26" bestFit="1" customWidth="1"/>
    <col min="8191" max="8192" width="8.42578125" style="26" customWidth="1"/>
    <col min="8193" max="8193" width="9.140625" style="26" bestFit="1" customWidth="1"/>
    <col min="8194" max="8194" width="8.28515625" style="26" bestFit="1" customWidth="1"/>
    <col min="8195" max="8197" width="8.28515625" style="26" customWidth="1"/>
    <col min="8198" max="8203" width="0" style="26" hidden="1" customWidth="1"/>
    <col min="8204" max="8204" width="8.42578125" style="26" customWidth="1"/>
    <col min="8205" max="8443" width="11.42578125" style="26"/>
    <col min="8444" max="8444" width="18.140625" style="26" customWidth="1"/>
    <col min="8445" max="8446" width="8.42578125" style="26" bestFit="1" customWidth="1"/>
    <col min="8447" max="8448" width="8.42578125" style="26" customWidth="1"/>
    <col min="8449" max="8449" width="9.140625" style="26" bestFit="1" customWidth="1"/>
    <col min="8450" max="8450" width="8.28515625" style="26" bestFit="1" customWidth="1"/>
    <col min="8451" max="8453" width="8.28515625" style="26" customWidth="1"/>
    <col min="8454" max="8459" width="0" style="26" hidden="1" customWidth="1"/>
    <col min="8460" max="8460" width="8.42578125" style="26" customWidth="1"/>
    <col min="8461" max="8699" width="11.42578125" style="26"/>
    <col min="8700" max="8700" width="18.140625" style="26" customWidth="1"/>
    <col min="8701" max="8702" width="8.42578125" style="26" bestFit="1" customWidth="1"/>
    <col min="8703" max="8704" width="8.42578125" style="26" customWidth="1"/>
    <col min="8705" max="8705" width="9.140625" style="26" bestFit="1" customWidth="1"/>
    <col min="8706" max="8706" width="8.28515625" style="26" bestFit="1" customWidth="1"/>
    <col min="8707" max="8709" width="8.28515625" style="26" customWidth="1"/>
    <col min="8710" max="8715" width="0" style="26" hidden="1" customWidth="1"/>
    <col min="8716" max="8716" width="8.42578125" style="26" customWidth="1"/>
    <col min="8717" max="8955" width="11.42578125" style="26"/>
    <col min="8956" max="8956" width="18.140625" style="26" customWidth="1"/>
    <col min="8957" max="8958" width="8.42578125" style="26" bestFit="1" customWidth="1"/>
    <col min="8959" max="8960" width="8.42578125" style="26" customWidth="1"/>
    <col min="8961" max="8961" width="9.140625" style="26" bestFit="1" customWidth="1"/>
    <col min="8962" max="8962" width="8.28515625" style="26" bestFit="1" customWidth="1"/>
    <col min="8963" max="8965" width="8.28515625" style="26" customWidth="1"/>
    <col min="8966" max="8971" width="0" style="26" hidden="1" customWidth="1"/>
    <col min="8972" max="8972" width="8.42578125" style="26" customWidth="1"/>
    <col min="8973" max="9211" width="11.42578125" style="26"/>
    <col min="9212" max="9212" width="18.140625" style="26" customWidth="1"/>
    <col min="9213" max="9214" width="8.42578125" style="26" bestFit="1" customWidth="1"/>
    <col min="9215" max="9216" width="8.42578125" style="26" customWidth="1"/>
    <col min="9217" max="9217" width="9.140625" style="26" bestFit="1" customWidth="1"/>
    <col min="9218" max="9218" width="8.28515625" style="26" bestFit="1" customWidth="1"/>
    <col min="9219" max="9221" width="8.28515625" style="26" customWidth="1"/>
    <col min="9222" max="9227" width="0" style="26" hidden="1" customWidth="1"/>
    <col min="9228" max="9228" width="8.42578125" style="26" customWidth="1"/>
    <col min="9229" max="9467" width="11.42578125" style="26"/>
    <col min="9468" max="9468" width="18.140625" style="26" customWidth="1"/>
    <col min="9469" max="9470" width="8.42578125" style="26" bestFit="1" customWidth="1"/>
    <col min="9471" max="9472" width="8.42578125" style="26" customWidth="1"/>
    <col min="9473" max="9473" width="9.140625" style="26" bestFit="1" customWidth="1"/>
    <col min="9474" max="9474" width="8.28515625" style="26" bestFit="1" customWidth="1"/>
    <col min="9475" max="9477" width="8.28515625" style="26" customWidth="1"/>
    <col min="9478" max="9483" width="0" style="26" hidden="1" customWidth="1"/>
    <col min="9484" max="9484" width="8.42578125" style="26" customWidth="1"/>
    <col min="9485" max="9723" width="11.42578125" style="26"/>
    <col min="9724" max="9724" width="18.140625" style="26" customWidth="1"/>
    <col min="9725" max="9726" width="8.42578125" style="26" bestFit="1" customWidth="1"/>
    <col min="9727" max="9728" width="8.42578125" style="26" customWidth="1"/>
    <col min="9729" max="9729" width="9.140625" style="26" bestFit="1" customWidth="1"/>
    <col min="9730" max="9730" width="8.28515625" style="26" bestFit="1" customWidth="1"/>
    <col min="9731" max="9733" width="8.28515625" style="26" customWidth="1"/>
    <col min="9734" max="9739" width="0" style="26" hidden="1" customWidth="1"/>
    <col min="9740" max="9740" width="8.42578125" style="26" customWidth="1"/>
    <col min="9741" max="9979" width="11.42578125" style="26"/>
    <col min="9980" max="9980" width="18.140625" style="26" customWidth="1"/>
    <col min="9981" max="9982" width="8.42578125" style="26" bestFit="1" customWidth="1"/>
    <col min="9983" max="9984" width="8.42578125" style="26" customWidth="1"/>
    <col min="9985" max="9985" width="9.140625" style="26" bestFit="1" customWidth="1"/>
    <col min="9986" max="9986" width="8.28515625" style="26" bestFit="1" customWidth="1"/>
    <col min="9987" max="9989" width="8.28515625" style="26" customWidth="1"/>
    <col min="9990" max="9995" width="0" style="26" hidden="1" customWidth="1"/>
    <col min="9996" max="9996" width="8.42578125" style="26" customWidth="1"/>
    <col min="9997" max="10235" width="11.42578125" style="26"/>
    <col min="10236" max="10236" width="18.140625" style="26" customWidth="1"/>
    <col min="10237" max="10238" width="8.42578125" style="26" bestFit="1" customWidth="1"/>
    <col min="10239" max="10240" width="8.42578125" style="26" customWidth="1"/>
    <col min="10241" max="10241" width="9.140625" style="26" bestFit="1" customWidth="1"/>
    <col min="10242" max="10242" width="8.28515625" style="26" bestFit="1" customWidth="1"/>
    <col min="10243" max="10245" width="8.28515625" style="26" customWidth="1"/>
    <col min="10246" max="10251" width="0" style="26" hidden="1" customWidth="1"/>
    <col min="10252" max="10252" width="8.42578125" style="26" customWidth="1"/>
    <col min="10253" max="10491" width="11.42578125" style="26"/>
    <col min="10492" max="10492" width="18.140625" style="26" customWidth="1"/>
    <col min="10493" max="10494" width="8.42578125" style="26" bestFit="1" customWidth="1"/>
    <col min="10495" max="10496" width="8.42578125" style="26" customWidth="1"/>
    <col min="10497" max="10497" width="9.140625" style="26" bestFit="1" customWidth="1"/>
    <col min="10498" max="10498" width="8.28515625" style="26" bestFit="1" customWidth="1"/>
    <col min="10499" max="10501" width="8.28515625" style="26" customWidth="1"/>
    <col min="10502" max="10507" width="0" style="26" hidden="1" customWidth="1"/>
    <col min="10508" max="10508" width="8.42578125" style="26" customWidth="1"/>
    <col min="10509" max="10747" width="11.42578125" style="26"/>
    <col min="10748" max="10748" width="18.140625" style="26" customWidth="1"/>
    <col min="10749" max="10750" width="8.42578125" style="26" bestFit="1" customWidth="1"/>
    <col min="10751" max="10752" width="8.42578125" style="26" customWidth="1"/>
    <col min="10753" max="10753" width="9.140625" style="26" bestFit="1" customWidth="1"/>
    <col min="10754" max="10754" width="8.28515625" style="26" bestFit="1" customWidth="1"/>
    <col min="10755" max="10757" width="8.28515625" style="26" customWidth="1"/>
    <col min="10758" max="10763" width="0" style="26" hidden="1" customWidth="1"/>
    <col min="10764" max="10764" width="8.42578125" style="26" customWidth="1"/>
    <col min="10765" max="11003" width="11.42578125" style="26"/>
    <col min="11004" max="11004" width="18.140625" style="26" customWidth="1"/>
    <col min="11005" max="11006" width="8.42578125" style="26" bestFit="1" customWidth="1"/>
    <col min="11007" max="11008" width="8.42578125" style="26" customWidth="1"/>
    <col min="11009" max="11009" width="9.140625" style="26" bestFit="1" customWidth="1"/>
    <col min="11010" max="11010" width="8.28515625" style="26" bestFit="1" customWidth="1"/>
    <col min="11011" max="11013" width="8.28515625" style="26" customWidth="1"/>
    <col min="11014" max="11019" width="0" style="26" hidden="1" customWidth="1"/>
    <col min="11020" max="11020" width="8.42578125" style="26" customWidth="1"/>
    <col min="11021" max="11259" width="11.42578125" style="26"/>
    <col min="11260" max="11260" width="18.140625" style="26" customWidth="1"/>
    <col min="11261" max="11262" width="8.42578125" style="26" bestFit="1" customWidth="1"/>
    <col min="11263" max="11264" width="8.42578125" style="26" customWidth="1"/>
    <col min="11265" max="11265" width="9.140625" style="26" bestFit="1" customWidth="1"/>
    <col min="11266" max="11266" width="8.28515625" style="26" bestFit="1" customWidth="1"/>
    <col min="11267" max="11269" width="8.28515625" style="26" customWidth="1"/>
    <col min="11270" max="11275" width="0" style="26" hidden="1" customWidth="1"/>
    <col min="11276" max="11276" width="8.42578125" style="26" customWidth="1"/>
    <col min="11277" max="11515" width="11.42578125" style="26"/>
    <col min="11516" max="11516" width="18.140625" style="26" customWidth="1"/>
    <col min="11517" max="11518" width="8.42578125" style="26" bestFit="1" customWidth="1"/>
    <col min="11519" max="11520" width="8.42578125" style="26" customWidth="1"/>
    <col min="11521" max="11521" width="9.140625" style="26" bestFit="1" customWidth="1"/>
    <col min="11522" max="11522" width="8.28515625" style="26" bestFit="1" customWidth="1"/>
    <col min="11523" max="11525" width="8.28515625" style="26" customWidth="1"/>
    <col min="11526" max="11531" width="0" style="26" hidden="1" customWidth="1"/>
    <col min="11532" max="11532" width="8.42578125" style="26" customWidth="1"/>
    <col min="11533" max="11771" width="11.42578125" style="26"/>
    <col min="11772" max="11772" width="18.140625" style="26" customWidth="1"/>
    <col min="11773" max="11774" width="8.42578125" style="26" bestFit="1" customWidth="1"/>
    <col min="11775" max="11776" width="8.42578125" style="26" customWidth="1"/>
    <col min="11777" max="11777" width="9.140625" style="26" bestFit="1" customWidth="1"/>
    <col min="11778" max="11778" width="8.28515625" style="26" bestFit="1" customWidth="1"/>
    <col min="11779" max="11781" width="8.28515625" style="26" customWidth="1"/>
    <col min="11782" max="11787" width="0" style="26" hidden="1" customWidth="1"/>
    <col min="11788" max="11788" width="8.42578125" style="26" customWidth="1"/>
    <col min="11789" max="12027" width="11.42578125" style="26"/>
    <col min="12028" max="12028" width="18.140625" style="26" customWidth="1"/>
    <col min="12029" max="12030" width="8.42578125" style="26" bestFit="1" customWidth="1"/>
    <col min="12031" max="12032" width="8.42578125" style="26" customWidth="1"/>
    <col min="12033" max="12033" width="9.140625" style="26" bestFit="1" customWidth="1"/>
    <col min="12034" max="12034" width="8.28515625" style="26" bestFit="1" customWidth="1"/>
    <col min="12035" max="12037" width="8.28515625" style="26" customWidth="1"/>
    <col min="12038" max="12043" width="0" style="26" hidden="1" customWidth="1"/>
    <col min="12044" max="12044" width="8.42578125" style="26" customWidth="1"/>
    <col min="12045" max="12283" width="11.42578125" style="26"/>
    <col min="12284" max="12284" width="18.140625" style="26" customWidth="1"/>
    <col min="12285" max="12286" width="8.42578125" style="26" bestFit="1" customWidth="1"/>
    <col min="12287" max="12288" width="8.42578125" style="26" customWidth="1"/>
    <col min="12289" max="12289" width="9.140625" style="26" bestFit="1" customWidth="1"/>
    <col min="12290" max="12290" width="8.28515625" style="26" bestFit="1" customWidth="1"/>
    <col min="12291" max="12293" width="8.28515625" style="26" customWidth="1"/>
    <col min="12294" max="12299" width="0" style="26" hidden="1" customWidth="1"/>
    <col min="12300" max="12300" width="8.42578125" style="26" customWidth="1"/>
    <col min="12301" max="12539" width="11.42578125" style="26"/>
    <col min="12540" max="12540" width="18.140625" style="26" customWidth="1"/>
    <col min="12541" max="12542" width="8.42578125" style="26" bestFit="1" customWidth="1"/>
    <col min="12543" max="12544" width="8.42578125" style="26" customWidth="1"/>
    <col min="12545" max="12545" width="9.140625" style="26" bestFit="1" customWidth="1"/>
    <col min="12546" max="12546" width="8.28515625" style="26" bestFit="1" customWidth="1"/>
    <col min="12547" max="12549" width="8.28515625" style="26" customWidth="1"/>
    <col min="12550" max="12555" width="0" style="26" hidden="1" customWidth="1"/>
    <col min="12556" max="12556" width="8.42578125" style="26" customWidth="1"/>
    <col min="12557" max="12795" width="11.42578125" style="26"/>
    <col min="12796" max="12796" width="18.140625" style="26" customWidth="1"/>
    <col min="12797" max="12798" width="8.42578125" style="26" bestFit="1" customWidth="1"/>
    <col min="12799" max="12800" width="8.42578125" style="26" customWidth="1"/>
    <col min="12801" max="12801" width="9.140625" style="26" bestFit="1" customWidth="1"/>
    <col min="12802" max="12802" width="8.28515625" style="26" bestFit="1" customWidth="1"/>
    <col min="12803" max="12805" width="8.28515625" style="26" customWidth="1"/>
    <col min="12806" max="12811" width="0" style="26" hidden="1" customWidth="1"/>
    <col min="12812" max="12812" width="8.42578125" style="26" customWidth="1"/>
    <col min="12813" max="13051" width="11.42578125" style="26"/>
    <col min="13052" max="13052" width="18.140625" style="26" customWidth="1"/>
    <col min="13053" max="13054" width="8.42578125" style="26" bestFit="1" customWidth="1"/>
    <col min="13055" max="13056" width="8.42578125" style="26" customWidth="1"/>
    <col min="13057" max="13057" width="9.140625" style="26" bestFit="1" customWidth="1"/>
    <col min="13058" max="13058" width="8.28515625" style="26" bestFit="1" customWidth="1"/>
    <col min="13059" max="13061" width="8.28515625" style="26" customWidth="1"/>
    <col min="13062" max="13067" width="0" style="26" hidden="1" customWidth="1"/>
    <col min="13068" max="13068" width="8.42578125" style="26" customWidth="1"/>
    <col min="13069" max="13307" width="11.42578125" style="26"/>
    <col min="13308" max="13308" width="18.140625" style="26" customWidth="1"/>
    <col min="13309" max="13310" width="8.42578125" style="26" bestFit="1" customWidth="1"/>
    <col min="13311" max="13312" width="8.42578125" style="26" customWidth="1"/>
    <col min="13313" max="13313" width="9.140625" style="26" bestFit="1" customWidth="1"/>
    <col min="13314" max="13314" width="8.28515625" style="26" bestFit="1" customWidth="1"/>
    <col min="13315" max="13317" width="8.28515625" style="26" customWidth="1"/>
    <col min="13318" max="13323" width="0" style="26" hidden="1" customWidth="1"/>
    <col min="13324" max="13324" width="8.42578125" style="26" customWidth="1"/>
    <col min="13325" max="13563" width="11.42578125" style="26"/>
    <col min="13564" max="13564" width="18.140625" style="26" customWidth="1"/>
    <col min="13565" max="13566" width="8.42578125" style="26" bestFit="1" customWidth="1"/>
    <col min="13567" max="13568" width="8.42578125" style="26" customWidth="1"/>
    <col min="13569" max="13569" width="9.140625" style="26" bestFit="1" customWidth="1"/>
    <col min="13570" max="13570" width="8.28515625" style="26" bestFit="1" customWidth="1"/>
    <col min="13571" max="13573" width="8.28515625" style="26" customWidth="1"/>
    <col min="13574" max="13579" width="0" style="26" hidden="1" customWidth="1"/>
    <col min="13580" max="13580" width="8.42578125" style="26" customWidth="1"/>
    <col min="13581" max="13819" width="11.42578125" style="26"/>
    <col min="13820" max="13820" width="18.140625" style="26" customWidth="1"/>
    <col min="13821" max="13822" width="8.42578125" style="26" bestFit="1" customWidth="1"/>
    <col min="13823" max="13824" width="8.42578125" style="26" customWidth="1"/>
    <col min="13825" max="13825" width="9.140625" style="26" bestFit="1" customWidth="1"/>
    <col min="13826" max="13826" width="8.28515625" style="26" bestFit="1" customWidth="1"/>
    <col min="13827" max="13829" width="8.28515625" style="26" customWidth="1"/>
    <col min="13830" max="13835" width="0" style="26" hidden="1" customWidth="1"/>
    <col min="13836" max="13836" width="8.42578125" style="26" customWidth="1"/>
    <col min="13837" max="14075" width="11.42578125" style="26"/>
    <col min="14076" max="14076" width="18.140625" style="26" customWidth="1"/>
    <col min="14077" max="14078" width="8.42578125" style="26" bestFit="1" customWidth="1"/>
    <col min="14079" max="14080" width="8.42578125" style="26" customWidth="1"/>
    <col min="14081" max="14081" width="9.140625" style="26" bestFit="1" customWidth="1"/>
    <col min="14082" max="14082" width="8.28515625" style="26" bestFit="1" customWidth="1"/>
    <col min="14083" max="14085" width="8.28515625" style="26" customWidth="1"/>
    <col min="14086" max="14091" width="0" style="26" hidden="1" customWidth="1"/>
    <col min="14092" max="14092" width="8.42578125" style="26" customWidth="1"/>
    <col min="14093" max="14331" width="11.42578125" style="26"/>
    <col min="14332" max="14332" width="18.140625" style="26" customWidth="1"/>
    <col min="14333" max="14334" width="8.42578125" style="26" bestFit="1" customWidth="1"/>
    <col min="14335" max="14336" width="8.42578125" style="26" customWidth="1"/>
    <col min="14337" max="14337" width="9.140625" style="26" bestFit="1" customWidth="1"/>
    <col min="14338" max="14338" width="8.28515625" style="26" bestFit="1" customWidth="1"/>
    <col min="14339" max="14341" width="8.28515625" style="26" customWidth="1"/>
    <col min="14342" max="14347" width="0" style="26" hidden="1" customWidth="1"/>
    <col min="14348" max="14348" width="8.42578125" style="26" customWidth="1"/>
    <col min="14349" max="14587" width="11.42578125" style="26"/>
    <col min="14588" max="14588" width="18.140625" style="26" customWidth="1"/>
    <col min="14589" max="14590" width="8.42578125" style="26" bestFit="1" customWidth="1"/>
    <col min="14591" max="14592" width="8.42578125" style="26" customWidth="1"/>
    <col min="14593" max="14593" width="9.140625" style="26" bestFit="1" customWidth="1"/>
    <col min="14594" max="14594" width="8.28515625" style="26" bestFit="1" customWidth="1"/>
    <col min="14595" max="14597" width="8.28515625" style="26" customWidth="1"/>
    <col min="14598" max="14603" width="0" style="26" hidden="1" customWidth="1"/>
    <col min="14604" max="14604" width="8.42578125" style="26" customWidth="1"/>
    <col min="14605" max="14843" width="11.42578125" style="26"/>
    <col min="14844" max="14844" width="18.140625" style="26" customWidth="1"/>
    <col min="14845" max="14846" width="8.42578125" style="26" bestFit="1" customWidth="1"/>
    <col min="14847" max="14848" width="8.42578125" style="26" customWidth="1"/>
    <col min="14849" max="14849" width="9.140625" style="26" bestFit="1" customWidth="1"/>
    <col min="14850" max="14850" width="8.28515625" style="26" bestFit="1" customWidth="1"/>
    <col min="14851" max="14853" width="8.28515625" style="26" customWidth="1"/>
    <col min="14854" max="14859" width="0" style="26" hidden="1" customWidth="1"/>
    <col min="14860" max="14860" width="8.42578125" style="26" customWidth="1"/>
    <col min="14861" max="15099" width="11.42578125" style="26"/>
    <col min="15100" max="15100" width="18.140625" style="26" customWidth="1"/>
    <col min="15101" max="15102" width="8.42578125" style="26" bestFit="1" customWidth="1"/>
    <col min="15103" max="15104" width="8.42578125" style="26" customWidth="1"/>
    <col min="15105" max="15105" width="9.140625" style="26" bestFit="1" customWidth="1"/>
    <col min="15106" max="15106" width="8.28515625" style="26" bestFit="1" customWidth="1"/>
    <col min="15107" max="15109" width="8.28515625" style="26" customWidth="1"/>
    <col min="15110" max="15115" width="0" style="26" hidden="1" customWidth="1"/>
    <col min="15116" max="15116" width="8.42578125" style="26" customWidth="1"/>
    <col min="15117" max="15355" width="11.42578125" style="26"/>
    <col min="15356" max="15356" width="18.140625" style="26" customWidth="1"/>
    <col min="15357" max="15358" width="8.42578125" style="26" bestFit="1" customWidth="1"/>
    <col min="15359" max="15360" width="8.42578125" style="26" customWidth="1"/>
    <col min="15361" max="15361" width="9.140625" style="26" bestFit="1" customWidth="1"/>
    <col min="15362" max="15362" width="8.28515625" style="26" bestFit="1" customWidth="1"/>
    <col min="15363" max="15365" width="8.28515625" style="26" customWidth="1"/>
    <col min="15366" max="15371" width="0" style="26" hidden="1" customWidth="1"/>
    <col min="15372" max="15372" width="8.42578125" style="26" customWidth="1"/>
    <col min="15373" max="15611" width="11.42578125" style="26"/>
    <col min="15612" max="15612" width="18.140625" style="26" customWidth="1"/>
    <col min="15613" max="15614" width="8.42578125" style="26" bestFit="1" customWidth="1"/>
    <col min="15615" max="15616" width="8.42578125" style="26" customWidth="1"/>
    <col min="15617" max="15617" width="9.140625" style="26" bestFit="1" customWidth="1"/>
    <col min="15618" max="15618" width="8.28515625" style="26" bestFit="1" customWidth="1"/>
    <col min="15619" max="15621" width="8.28515625" style="26" customWidth="1"/>
    <col min="15622" max="15627" width="0" style="26" hidden="1" customWidth="1"/>
    <col min="15628" max="15628" width="8.42578125" style="26" customWidth="1"/>
    <col min="15629" max="15867" width="11.42578125" style="26"/>
    <col min="15868" max="15868" width="18.140625" style="26" customWidth="1"/>
    <col min="15869" max="15870" width="8.42578125" style="26" bestFit="1" customWidth="1"/>
    <col min="15871" max="15872" width="8.42578125" style="26" customWidth="1"/>
    <col min="15873" max="15873" width="9.140625" style="26" bestFit="1" customWidth="1"/>
    <col min="15874" max="15874" width="8.28515625" style="26" bestFit="1" customWidth="1"/>
    <col min="15875" max="15877" width="8.28515625" style="26" customWidth="1"/>
    <col min="15878" max="15883" width="0" style="26" hidden="1" customWidth="1"/>
    <col min="15884" max="15884" width="8.42578125" style="26" customWidth="1"/>
    <col min="15885" max="16123" width="11.42578125" style="26"/>
    <col min="16124" max="16124" width="18.140625" style="26" customWidth="1"/>
    <col min="16125" max="16126" width="8.42578125" style="26" bestFit="1" customWidth="1"/>
    <col min="16127" max="16128" width="8.42578125" style="26" customWidth="1"/>
    <col min="16129" max="16129" width="9.140625" style="26" bestFit="1" customWidth="1"/>
    <col min="16130" max="16130" width="8.28515625" style="26" bestFit="1" customWidth="1"/>
    <col min="16131" max="16133" width="8.28515625" style="26" customWidth="1"/>
    <col min="16134" max="16139" width="0" style="26" hidden="1" customWidth="1"/>
    <col min="16140" max="16140" width="8.42578125" style="26" customWidth="1"/>
    <col min="16141" max="16384" width="11.42578125" style="26"/>
  </cols>
  <sheetData>
    <row r="1" spans="1:16" s="27" customFormat="1" x14ac:dyDescent="0.2"/>
    <row r="2" spans="1:16" s="27" customFormat="1" x14ac:dyDescent="0.2">
      <c r="A2" s="47" t="s">
        <v>99</v>
      </c>
    </row>
    <row r="3" spans="1:16" s="27" customFormat="1" ht="15" x14ac:dyDescent="0.25">
      <c r="A3" s="47" t="s">
        <v>100</v>
      </c>
      <c r="J3" s="101"/>
    </row>
    <row r="4" spans="1:16" s="27" customFormat="1" x14ac:dyDescent="0.2"/>
    <row r="5" spans="1:16" s="27" customFormat="1" ht="12.75" x14ac:dyDescent="0.2">
      <c r="B5" s="368" t="s">
        <v>90</v>
      </c>
      <c r="C5" s="368"/>
      <c r="D5" s="368"/>
      <c r="E5" s="368"/>
      <c r="F5" s="368"/>
      <c r="G5" s="368"/>
      <c r="H5" s="368"/>
      <c r="I5" s="368"/>
      <c r="J5" s="368"/>
      <c r="K5" s="368"/>
      <c r="M5" s="128" t="s">
        <v>570</v>
      </c>
      <c r="O5" s="102"/>
    </row>
    <row r="6" spans="1:16" s="27" customFormat="1" ht="12.75" x14ac:dyDescent="0.2">
      <c r="B6" s="397" t="str">
        <f>'Solicitudes Regiones'!$B$6:$R$6</f>
        <v>Julio de 2008 a febrero de 2022</v>
      </c>
      <c r="C6" s="397"/>
      <c r="D6" s="397"/>
      <c r="E6" s="397"/>
      <c r="F6" s="397"/>
      <c r="G6" s="397"/>
      <c r="H6" s="397"/>
      <c r="I6" s="397"/>
      <c r="J6" s="397"/>
      <c r="K6" s="397"/>
      <c r="L6" s="62"/>
    </row>
    <row r="7" spans="1:16" s="30" customFormat="1" x14ac:dyDescent="0.2">
      <c r="B7" s="28"/>
      <c r="C7" s="29"/>
      <c r="D7" s="29"/>
      <c r="E7" s="29"/>
      <c r="F7" s="29"/>
      <c r="G7" s="29"/>
      <c r="H7" s="29"/>
      <c r="I7" s="29"/>
      <c r="J7" s="29"/>
      <c r="K7" s="29"/>
      <c r="L7" s="29"/>
    </row>
    <row r="8" spans="1:16" ht="15" customHeight="1" x14ac:dyDescent="0.2">
      <c r="B8" s="395" t="s">
        <v>53</v>
      </c>
      <c r="C8" s="395"/>
      <c r="D8" s="395"/>
      <c r="E8" s="395"/>
      <c r="F8" s="395"/>
      <c r="G8" s="395"/>
      <c r="H8" s="395"/>
      <c r="I8" s="395"/>
      <c r="J8" s="395"/>
      <c r="K8" s="395"/>
      <c r="L8" s="395"/>
      <c r="M8" s="395"/>
    </row>
    <row r="9" spans="1:16" ht="20.25" customHeight="1" x14ac:dyDescent="0.2">
      <c r="B9" s="395" t="s">
        <v>54</v>
      </c>
      <c r="C9" s="393" t="s">
        <v>2</v>
      </c>
      <c r="D9" s="396"/>
      <c r="E9" s="396"/>
      <c r="F9" s="396"/>
      <c r="G9" s="396"/>
      <c r="H9" s="396"/>
      <c r="I9" s="396"/>
      <c r="J9" s="396"/>
      <c r="K9" s="394"/>
      <c r="L9" s="393"/>
      <c r="M9" s="394"/>
    </row>
    <row r="10" spans="1:16" ht="24" x14ac:dyDescent="0.2">
      <c r="B10" s="395"/>
      <c r="C10" s="23" t="s">
        <v>55</v>
      </c>
      <c r="D10" s="23" t="s">
        <v>56</v>
      </c>
      <c r="E10" s="23" t="s">
        <v>57</v>
      </c>
      <c r="F10" s="23" t="s">
        <v>58</v>
      </c>
      <c r="G10" s="23" t="s">
        <v>6</v>
      </c>
      <c r="H10" s="23" t="s">
        <v>59</v>
      </c>
      <c r="I10" s="23" t="s">
        <v>60</v>
      </c>
      <c r="J10" s="23" t="s">
        <v>61</v>
      </c>
      <c r="K10" s="260" t="s">
        <v>29</v>
      </c>
      <c r="L10" s="260" t="s">
        <v>591</v>
      </c>
      <c r="M10" s="260" t="s">
        <v>594</v>
      </c>
    </row>
    <row r="11" spans="1:16" x14ac:dyDescent="0.2">
      <c r="B11" s="18" t="s">
        <v>346</v>
      </c>
      <c r="C11" s="18">
        <v>4580</v>
      </c>
      <c r="D11" s="18">
        <v>3050</v>
      </c>
      <c r="E11" s="18">
        <f>C11+D11</f>
        <v>7630</v>
      </c>
      <c r="F11" s="19">
        <f>E11/$E$23</f>
        <v>0.30712876866723021</v>
      </c>
      <c r="G11" s="18">
        <v>17666</v>
      </c>
      <c r="H11" s="18">
        <v>1600</v>
      </c>
      <c r="I11" s="18">
        <f>G11+H11</f>
        <v>19266</v>
      </c>
      <c r="J11" s="19">
        <f>I11/$I$23</f>
        <v>0.41171065284752645</v>
      </c>
      <c r="K11" s="18">
        <f t="shared" ref="K11:K22" si="0">E11+I11</f>
        <v>26896</v>
      </c>
      <c r="L11" s="18">
        <v>11</v>
      </c>
      <c r="M11" s="18">
        <f>K11+L11</f>
        <v>26907</v>
      </c>
      <c r="P11" s="31"/>
    </row>
    <row r="12" spans="1:16" x14ac:dyDescent="0.2">
      <c r="B12" s="18" t="s">
        <v>347</v>
      </c>
      <c r="C12" s="18">
        <v>202</v>
      </c>
      <c r="D12" s="18">
        <v>158</v>
      </c>
      <c r="E12" s="18">
        <f t="shared" ref="E12:E22" si="1">C12+D12</f>
        <v>360</v>
      </c>
      <c r="F12" s="19">
        <f t="shared" ref="F12:F22" si="2">E12/$E$23</f>
        <v>1.4491003501992512E-2</v>
      </c>
      <c r="G12" s="18">
        <v>630</v>
      </c>
      <c r="H12" s="18">
        <v>56</v>
      </c>
      <c r="I12" s="18">
        <f t="shared" ref="I12:I22" si="3">G12+H12</f>
        <v>686</v>
      </c>
      <c r="J12" s="19">
        <f t="shared" ref="J12:J22" si="4">I12/$I$23</f>
        <v>1.4659685863874346E-2</v>
      </c>
      <c r="K12" s="18">
        <f t="shared" si="0"/>
        <v>1046</v>
      </c>
      <c r="L12" s="18">
        <v>0</v>
      </c>
      <c r="M12" s="18">
        <f t="shared" ref="M12:M23" si="5">K12+L12</f>
        <v>1046</v>
      </c>
      <c r="P12" s="31"/>
    </row>
    <row r="13" spans="1:16" x14ac:dyDescent="0.2">
      <c r="B13" s="18" t="s">
        <v>348</v>
      </c>
      <c r="C13" s="18">
        <v>770</v>
      </c>
      <c r="D13" s="18">
        <v>578</v>
      </c>
      <c r="E13" s="18">
        <f t="shared" si="1"/>
        <v>1348</v>
      </c>
      <c r="F13" s="19">
        <f t="shared" si="2"/>
        <v>5.4260757557460855E-2</v>
      </c>
      <c r="G13" s="18">
        <v>1917</v>
      </c>
      <c r="H13" s="18">
        <v>224</v>
      </c>
      <c r="I13" s="18">
        <f t="shared" si="3"/>
        <v>2141</v>
      </c>
      <c r="J13" s="19">
        <f t="shared" si="4"/>
        <v>4.5752751362325032E-2</v>
      </c>
      <c r="K13" s="18">
        <f t="shared" si="0"/>
        <v>3489</v>
      </c>
      <c r="L13" s="18">
        <v>2</v>
      </c>
      <c r="M13" s="18">
        <f t="shared" si="5"/>
        <v>3491</v>
      </c>
      <c r="P13" s="31"/>
    </row>
    <row r="14" spans="1:16" x14ac:dyDescent="0.2">
      <c r="B14" s="18" t="s">
        <v>43</v>
      </c>
      <c r="C14" s="18">
        <v>814</v>
      </c>
      <c r="D14" s="18">
        <v>597</v>
      </c>
      <c r="E14" s="18">
        <f t="shared" si="1"/>
        <v>1411</v>
      </c>
      <c r="F14" s="19">
        <f t="shared" si="2"/>
        <v>5.6796683170309545E-2</v>
      </c>
      <c r="G14" s="18">
        <v>2209</v>
      </c>
      <c r="H14" s="18">
        <v>210</v>
      </c>
      <c r="I14" s="18">
        <f t="shared" si="3"/>
        <v>2419</v>
      </c>
      <c r="J14" s="19">
        <f t="shared" si="4"/>
        <v>5.1693557003953415E-2</v>
      </c>
      <c r="K14" s="18">
        <f t="shared" si="0"/>
        <v>3830</v>
      </c>
      <c r="L14" s="18">
        <v>4</v>
      </c>
      <c r="M14" s="18">
        <f t="shared" si="5"/>
        <v>3834</v>
      </c>
      <c r="P14" s="31"/>
    </row>
    <row r="15" spans="1:16" x14ac:dyDescent="0.2">
      <c r="B15" s="18" t="s">
        <v>349</v>
      </c>
      <c r="C15" s="18">
        <v>266</v>
      </c>
      <c r="D15" s="18">
        <v>261</v>
      </c>
      <c r="E15" s="18">
        <f t="shared" si="1"/>
        <v>527</v>
      </c>
      <c r="F15" s="19">
        <f t="shared" si="2"/>
        <v>2.1213219015416819E-2</v>
      </c>
      <c r="G15" s="18">
        <v>888</v>
      </c>
      <c r="H15" s="18">
        <v>95</v>
      </c>
      <c r="I15" s="18">
        <f t="shared" si="3"/>
        <v>983</v>
      </c>
      <c r="J15" s="19">
        <f t="shared" si="4"/>
        <v>2.1006517790362219E-2</v>
      </c>
      <c r="K15" s="18">
        <f t="shared" si="0"/>
        <v>1510</v>
      </c>
      <c r="L15" s="18">
        <v>2</v>
      </c>
      <c r="M15" s="18">
        <f t="shared" si="5"/>
        <v>1512</v>
      </c>
      <c r="P15" s="31"/>
    </row>
    <row r="16" spans="1:16" ht="24" x14ac:dyDescent="0.2">
      <c r="B16" s="18" t="s">
        <v>350</v>
      </c>
      <c r="C16" s="18">
        <v>795</v>
      </c>
      <c r="D16" s="18">
        <v>677</v>
      </c>
      <c r="E16" s="18">
        <f t="shared" si="1"/>
        <v>1472</v>
      </c>
      <c r="F16" s="19">
        <f t="shared" si="2"/>
        <v>5.9252103208147167E-2</v>
      </c>
      <c r="G16" s="18">
        <v>1973</v>
      </c>
      <c r="H16" s="18">
        <v>283</v>
      </c>
      <c r="I16" s="18">
        <f t="shared" si="3"/>
        <v>2256</v>
      </c>
      <c r="J16" s="19">
        <f t="shared" si="4"/>
        <v>4.8210278875948288E-2</v>
      </c>
      <c r="K16" s="18">
        <f t="shared" si="0"/>
        <v>3728</v>
      </c>
      <c r="L16" s="18">
        <v>1</v>
      </c>
      <c r="M16" s="18">
        <f t="shared" si="5"/>
        <v>3729</v>
      </c>
      <c r="P16" s="31"/>
    </row>
    <row r="17" spans="2:16" x14ac:dyDescent="0.2">
      <c r="B17" s="18" t="s">
        <v>351</v>
      </c>
      <c r="C17" s="18">
        <v>991</v>
      </c>
      <c r="D17" s="18">
        <v>889</v>
      </c>
      <c r="E17" s="18">
        <f t="shared" si="1"/>
        <v>1880</v>
      </c>
      <c r="F17" s="19">
        <f t="shared" si="2"/>
        <v>7.5675240510405348E-2</v>
      </c>
      <c r="G17" s="18">
        <v>2588</v>
      </c>
      <c r="H17" s="18">
        <v>274</v>
      </c>
      <c r="I17" s="18">
        <f t="shared" si="3"/>
        <v>2862</v>
      </c>
      <c r="J17" s="19">
        <f t="shared" si="4"/>
        <v>6.1160380382519502E-2</v>
      </c>
      <c r="K17" s="18">
        <f t="shared" si="0"/>
        <v>4742</v>
      </c>
      <c r="L17" s="18">
        <v>2</v>
      </c>
      <c r="M17" s="18">
        <f t="shared" si="5"/>
        <v>4744</v>
      </c>
      <c r="P17" s="283"/>
    </row>
    <row r="18" spans="2:16" x14ac:dyDescent="0.2">
      <c r="B18" s="18" t="s">
        <v>352</v>
      </c>
      <c r="C18" s="18">
        <v>1658</v>
      </c>
      <c r="D18" s="18">
        <v>1169</v>
      </c>
      <c r="E18" s="18">
        <f t="shared" si="1"/>
        <v>2827</v>
      </c>
      <c r="F18" s="19">
        <f t="shared" si="2"/>
        <v>0.11379463027814676</v>
      </c>
      <c r="G18" s="18">
        <v>3087</v>
      </c>
      <c r="H18" s="18">
        <v>385</v>
      </c>
      <c r="I18" s="18">
        <f t="shared" si="3"/>
        <v>3472</v>
      </c>
      <c r="J18" s="19">
        <f t="shared" si="4"/>
        <v>7.4195961106955866E-2</v>
      </c>
      <c r="K18" s="18">
        <f t="shared" si="0"/>
        <v>6299</v>
      </c>
      <c r="L18" s="18">
        <v>0</v>
      </c>
      <c r="M18" s="18">
        <f t="shared" si="5"/>
        <v>6299</v>
      </c>
      <c r="P18" s="31"/>
    </row>
    <row r="19" spans="2:16" x14ac:dyDescent="0.2">
      <c r="B19" s="18" t="s">
        <v>353</v>
      </c>
      <c r="C19" s="18">
        <v>1612</v>
      </c>
      <c r="D19" s="18">
        <v>1004</v>
      </c>
      <c r="E19" s="18">
        <f t="shared" si="1"/>
        <v>2616</v>
      </c>
      <c r="F19" s="19">
        <f t="shared" si="2"/>
        <v>0.10530129211447893</v>
      </c>
      <c r="G19" s="18">
        <v>5373</v>
      </c>
      <c r="H19" s="18">
        <v>540</v>
      </c>
      <c r="I19" s="18">
        <f t="shared" si="3"/>
        <v>5913</v>
      </c>
      <c r="J19" s="19">
        <f t="shared" si="4"/>
        <v>0.12635965380916764</v>
      </c>
      <c r="K19" s="18">
        <f t="shared" si="0"/>
        <v>8529</v>
      </c>
      <c r="L19" s="18">
        <v>4</v>
      </c>
      <c r="M19" s="18">
        <f t="shared" si="5"/>
        <v>8533</v>
      </c>
      <c r="P19" s="31"/>
    </row>
    <row r="20" spans="2:16" x14ac:dyDescent="0.2">
      <c r="B20" s="18" t="s">
        <v>354</v>
      </c>
      <c r="C20" s="18">
        <v>667</v>
      </c>
      <c r="D20" s="18">
        <v>463</v>
      </c>
      <c r="E20" s="18">
        <f t="shared" si="1"/>
        <v>1130</v>
      </c>
      <c r="F20" s="19">
        <f t="shared" si="2"/>
        <v>4.5485649881254274E-2</v>
      </c>
      <c r="G20" s="18">
        <v>1292</v>
      </c>
      <c r="H20" s="18">
        <v>125</v>
      </c>
      <c r="I20" s="18">
        <f t="shared" si="3"/>
        <v>1417</v>
      </c>
      <c r="J20" s="19">
        <f t="shared" si="4"/>
        <v>3.0281012928731702E-2</v>
      </c>
      <c r="K20" s="18">
        <f t="shared" si="0"/>
        <v>2547</v>
      </c>
      <c r="L20" s="18">
        <v>1</v>
      </c>
      <c r="M20" s="18">
        <f t="shared" si="5"/>
        <v>2548</v>
      </c>
      <c r="P20" s="31"/>
    </row>
    <row r="21" spans="2:16" x14ac:dyDescent="0.2">
      <c r="B21" s="18" t="s">
        <v>355</v>
      </c>
      <c r="C21" s="18">
        <v>521</v>
      </c>
      <c r="D21" s="18">
        <v>380</v>
      </c>
      <c r="E21" s="18">
        <f t="shared" si="1"/>
        <v>901</v>
      </c>
      <c r="F21" s="19">
        <f t="shared" si="2"/>
        <v>3.6267761542486815E-2</v>
      </c>
      <c r="G21" s="18">
        <v>927</v>
      </c>
      <c r="H21" s="18">
        <v>112</v>
      </c>
      <c r="I21" s="18">
        <f t="shared" si="3"/>
        <v>1039</v>
      </c>
      <c r="J21" s="19">
        <f t="shared" si="4"/>
        <v>2.2203226840474408E-2</v>
      </c>
      <c r="K21" s="18">
        <f t="shared" si="0"/>
        <v>1940</v>
      </c>
      <c r="L21" s="18">
        <v>0</v>
      </c>
      <c r="M21" s="18">
        <f t="shared" si="5"/>
        <v>1940</v>
      </c>
      <c r="P21" s="31"/>
    </row>
    <row r="22" spans="2:16" x14ac:dyDescent="0.2">
      <c r="B22" s="18" t="s">
        <v>356</v>
      </c>
      <c r="C22" s="18">
        <v>1691</v>
      </c>
      <c r="D22" s="18">
        <v>1050</v>
      </c>
      <c r="E22" s="18">
        <f t="shared" si="1"/>
        <v>2741</v>
      </c>
      <c r="F22" s="19">
        <f t="shared" si="2"/>
        <v>0.11033289055267077</v>
      </c>
      <c r="G22" s="18">
        <v>3891</v>
      </c>
      <c r="H22" s="18">
        <v>450</v>
      </c>
      <c r="I22" s="18">
        <f t="shared" si="3"/>
        <v>4341</v>
      </c>
      <c r="J22" s="19">
        <f t="shared" si="4"/>
        <v>9.2766321188161124E-2</v>
      </c>
      <c r="K22" s="18">
        <f t="shared" si="0"/>
        <v>7082</v>
      </c>
      <c r="L22" s="18">
        <v>2</v>
      </c>
      <c r="M22" s="18">
        <f t="shared" si="5"/>
        <v>7084</v>
      </c>
      <c r="P22" s="31"/>
    </row>
    <row r="23" spans="2:16" x14ac:dyDescent="0.2">
      <c r="B23" s="20" t="s">
        <v>47</v>
      </c>
      <c r="C23" s="18">
        <f t="shared" ref="C23:H23" si="6">SUM(C11:C22)</f>
        <v>14567</v>
      </c>
      <c r="D23" s="18">
        <f t="shared" si="6"/>
        <v>10276</v>
      </c>
      <c r="E23" s="20">
        <f t="shared" ref="E23" si="7">C23+D23</f>
        <v>24843</v>
      </c>
      <c r="F23" s="22">
        <f t="shared" ref="F23" si="8">E23/$E$23</f>
        <v>1</v>
      </c>
      <c r="G23" s="18">
        <f t="shared" si="6"/>
        <v>42441</v>
      </c>
      <c r="H23" s="18">
        <f t="shared" si="6"/>
        <v>4354</v>
      </c>
      <c r="I23" s="20">
        <f t="shared" ref="I23" si="9">G23+H23</f>
        <v>46795</v>
      </c>
      <c r="J23" s="22">
        <f t="shared" ref="J23" si="10">I23/$I$23</f>
        <v>1</v>
      </c>
      <c r="K23" s="20">
        <f t="shared" ref="K23" si="11">E23+I23</f>
        <v>71638</v>
      </c>
      <c r="L23" s="18">
        <f t="shared" ref="L23" si="12">SUM(L11:L22)</f>
        <v>29</v>
      </c>
      <c r="M23" s="20">
        <f t="shared" si="5"/>
        <v>71667</v>
      </c>
      <c r="P23" s="31"/>
    </row>
    <row r="24" spans="2:16" ht="25.5" customHeight="1" x14ac:dyDescent="0.2">
      <c r="B24" s="32" t="s">
        <v>62</v>
      </c>
      <c r="C24" s="33">
        <f>+C23/M23</f>
        <v>0.20325951972316408</v>
      </c>
      <c r="D24" s="33">
        <f>+D23/M23</f>
        <v>0.14338537960288555</v>
      </c>
      <c r="E24" s="34">
        <f>+E23/M23</f>
        <v>0.34664489932604964</v>
      </c>
      <c r="F24" s="34"/>
      <c r="G24" s="33">
        <f>+G23/M23</f>
        <v>0.5921972455942065</v>
      </c>
      <c r="H24" s="33">
        <f>+H23/M23</f>
        <v>6.0753205799042795E-2</v>
      </c>
      <c r="I24" s="34">
        <f>+I23/M23</f>
        <v>0.65295045139324936</v>
      </c>
      <c r="J24" s="34"/>
      <c r="K24" s="34">
        <f>+K23/M23</f>
        <v>0.99959535071929895</v>
      </c>
      <c r="L24" s="34">
        <f>+L23/M23</f>
        <v>4.0464928070101997E-4</v>
      </c>
      <c r="M24" s="34">
        <f>K24+L24</f>
        <v>1</v>
      </c>
    </row>
    <row r="25" spans="2:16" x14ac:dyDescent="0.2">
      <c r="B25" s="35"/>
      <c r="C25" s="36"/>
      <c r="D25" s="36"/>
      <c r="E25" s="37"/>
      <c r="F25" s="37"/>
      <c r="G25" s="36"/>
      <c r="H25" s="36"/>
      <c r="I25" s="37"/>
      <c r="J25" s="37"/>
      <c r="K25" s="37"/>
      <c r="L25" s="37"/>
    </row>
    <row r="26" spans="2:16" ht="12.75" x14ac:dyDescent="0.2">
      <c r="B26" s="368" t="s">
        <v>91</v>
      </c>
      <c r="C26" s="368"/>
      <c r="D26" s="368"/>
      <c r="E26" s="368"/>
      <c r="F26" s="368"/>
      <c r="G26" s="368"/>
      <c r="H26" s="368"/>
      <c r="I26" s="368"/>
      <c r="J26" s="368"/>
      <c r="K26" s="368"/>
      <c r="L26" s="37"/>
    </row>
    <row r="27" spans="2:16" ht="12.75" x14ac:dyDescent="0.2">
      <c r="B27" s="397" t="str">
        <f>'Solicitudes Regiones'!$B$6:$R$6</f>
        <v>Julio de 2008 a febrero de 2022</v>
      </c>
      <c r="C27" s="397"/>
      <c r="D27" s="397"/>
      <c r="E27" s="397"/>
      <c r="F27" s="397"/>
      <c r="G27" s="397"/>
      <c r="H27" s="397"/>
      <c r="I27" s="397"/>
      <c r="J27" s="397"/>
      <c r="K27" s="397"/>
      <c r="L27" s="37"/>
    </row>
    <row r="28" spans="2:16" x14ac:dyDescent="0.2">
      <c r="B28" s="25"/>
      <c r="C28" s="38"/>
      <c r="D28" s="38"/>
      <c r="E28" s="38"/>
      <c r="F28" s="38"/>
      <c r="G28" s="38"/>
      <c r="H28" s="38"/>
      <c r="I28" s="38"/>
      <c r="J28" s="38"/>
      <c r="K28" s="38"/>
    </row>
    <row r="29" spans="2:16" ht="15" customHeight="1" x14ac:dyDescent="0.2">
      <c r="B29" s="395" t="s">
        <v>63</v>
      </c>
      <c r="C29" s="395"/>
      <c r="D29" s="395"/>
      <c r="E29" s="395"/>
      <c r="F29" s="395"/>
      <c r="G29" s="395"/>
      <c r="H29" s="395"/>
      <c r="I29" s="395"/>
      <c r="J29" s="395"/>
      <c r="K29" s="395"/>
      <c r="L29" s="395"/>
      <c r="M29" s="395"/>
    </row>
    <row r="30" spans="2:16" ht="15" customHeight="1" x14ac:dyDescent="0.2">
      <c r="B30" s="395" t="s">
        <v>54</v>
      </c>
      <c r="C30" s="395" t="s">
        <v>2</v>
      </c>
      <c r="D30" s="395"/>
      <c r="E30" s="395"/>
      <c r="F30" s="395"/>
      <c r="G30" s="395"/>
      <c r="H30" s="395"/>
      <c r="I30" s="395"/>
      <c r="J30" s="395"/>
      <c r="K30" s="395"/>
      <c r="L30" s="393"/>
      <c r="M30" s="394"/>
    </row>
    <row r="31" spans="2:16" ht="24" x14ac:dyDescent="0.2">
      <c r="B31" s="395"/>
      <c r="C31" s="23" t="s">
        <v>55</v>
      </c>
      <c r="D31" s="23" t="s">
        <v>56</v>
      </c>
      <c r="E31" s="23" t="s">
        <v>57</v>
      </c>
      <c r="F31" s="23" t="s">
        <v>58</v>
      </c>
      <c r="G31" s="23" t="s">
        <v>6</v>
      </c>
      <c r="H31" s="23" t="s">
        <v>59</v>
      </c>
      <c r="I31" s="23" t="s">
        <v>60</v>
      </c>
      <c r="J31" s="23" t="s">
        <v>61</v>
      </c>
      <c r="K31" s="24" t="s">
        <v>29</v>
      </c>
      <c r="L31" s="260" t="s">
        <v>591</v>
      </c>
      <c r="M31" s="260" t="s">
        <v>594</v>
      </c>
    </row>
    <row r="32" spans="2:16" x14ac:dyDescent="0.2">
      <c r="B32" s="18" t="s">
        <v>346</v>
      </c>
      <c r="C32" s="18">
        <v>4146</v>
      </c>
      <c r="D32" s="18">
        <v>2236</v>
      </c>
      <c r="E32" s="18">
        <f>C32+D32</f>
        <v>6382</v>
      </c>
      <c r="F32" s="19">
        <f>E32/$E$44</f>
        <v>0.3143687503078666</v>
      </c>
      <c r="G32" s="18">
        <v>15069</v>
      </c>
      <c r="H32" s="18">
        <v>1372</v>
      </c>
      <c r="I32" s="18">
        <f>G32+H32</f>
        <v>16441</v>
      </c>
      <c r="J32" s="19">
        <f>I32/$I$44</f>
        <v>0.40764157492809677</v>
      </c>
      <c r="K32" s="18">
        <f t="shared" ref="K32:K43" si="13">E32+I32</f>
        <v>22823</v>
      </c>
      <c r="L32" s="18">
        <v>0</v>
      </c>
      <c r="M32" s="18">
        <f>K32+L32</f>
        <v>22823</v>
      </c>
    </row>
    <row r="33" spans="2:13" x14ac:dyDescent="0.2">
      <c r="B33" s="18" t="s">
        <v>347</v>
      </c>
      <c r="C33" s="18">
        <v>188</v>
      </c>
      <c r="D33" s="18">
        <v>102</v>
      </c>
      <c r="E33" s="18">
        <f t="shared" ref="E33:E43" si="14">C33+D33</f>
        <v>290</v>
      </c>
      <c r="F33" s="19">
        <f t="shared" ref="F33:F43" si="15">E33/$E$44</f>
        <v>1.42850105906113E-2</v>
      </c>
      <c r="G33" s="18">
        <v>558</v>
      </c>
      <c r="H33" s="18">
        <v>48</v>
      </c>
      <c r="I33" s="18">
        <f t="shared" ref="I33:I43" si="16">G33+H33</f>
        <v>606</v>
      </c>
      <c r="J33" s="19">
        <f t="shared" ref="J33:J43" si="17">I33/$I$44</f>
        <v>1.5025290092234455E-2</v>
      </c>
      <c r="K33" s="18">
        <f t="shared" si="13"/>
        <v>896</v>
      </c>
      <c r="L33" s="18">
        <v>0</v>
      </c>
      <c r="M33" s="18">
        <f t="shared" ref="M33:M44" si="18">K33+L33</f>
        <v>896</v>
      </c>
    </row>
    <row r="34" spans="2:13" x14ac:dyDescent="0.2">
      <c r="B34" s="18" t="s">
        <v>348</v>
      </c>
      <c r="C34" s="18">
        <v>723</v>
      </c>
      <c r="D34" s="18">
        <v>340</v>
      </c>
      <c r="E34" s="18">
        <f t="shared" si="14"/>
        <v>1063</v>
      </c>
      <c r="F34" s="19">
        <f t="shared" si="15"/>
        <v>5.2361952613171767E-2</v>
      </c>
      <c r="G34" s="18">
        <v>1689</v>
      </c>
      <c r="H34" s="18">
        <v>190</v>
      </c>
      <c r="I34" s="18">
        <f t="shared" si="16"/>
        <v>1879</v>
      </c>
      <c r="J34" s="19">
        <f t="shared" si="17"/>
        <v>4.6588316969156003E-2</v>
      </c>
      <c r="K34" s="18">
        <f t="shared" si="13"/>
        <v>2942</v>
      </c>
      <c r="L34" s="18">
        <v>0</v>
      </c>
      <c r="M34" s="18">
        <f t="shared" si="18"/>
        <v>2942</v>
      </c>
    </row>
    <row r="35" spans="2:13" x14ac:dyDescent="0.2">
      <c r="B35" s="18" t="s">
        <v>43</v>
      </c>
      <c r="C35" s="18">
        <v>761</v>
      </c>
      <c r="D35" s="18">
        <v>401</v>
      </c>
      <c r="E35" s="18">
        <f t="shared" si="14"/>
        <v>1162</v>
      </c>
      <c r="F35" s="19">
        <f t="shared" si="15"/>
        <v>5.7238559676863206E-2</v>
      </c>
      <c r="G35" s="18">
        <v>1979</v>
      </c>
      <c r="H35" s="18">
        <v>177</v>
      </c>
      <c r="I35" s="18">
        <f t="shared" si="16"/>
        <v>2156</v>
      </c>
      <c r="J35" s="19">
        <f t="shared" si="17"/>
        <v>5.3456312605375388E-2</v>
      </c>
      <c r="K35" s="18">
        <f t="shared" si="13"/>
        <v>3318</v>
      </c>
      <c r="L35" s="18">
        <v>0</v>
      </c>
      <c r="M35" s="18">
        <f t="shared" si="18"/>
        <v>3318</v>
      </c>
    </row>
    <row r="36" spans="2:13" x14ac:dyDescent="0.2">
      <c r="B36" s="18" t="s">
        <v>349</v>
      </c>
      <c r="C36" s="18">
        <v>238</v>
      </c>
      <c r="D36" s="18">
        <v>140</v>
      </c>
      <c r="E36" s="18">
        <f t="shared" si="14"/>
        <v>378</v>
      </c>
      <c r="F36" s="19">
        <f t="shared" si="15"/>
        <v>1.8619772425003695E-2</v>
      </c>
      <c r="G36" s="18">
        <v>805</v>
      </c>
      <c r="H36" s="18">
        <v>82</v>
      </c>
      <c r="I36" s="18">
        <f t="shared" si="16"/>
        <v>887</v>
      </c>
      <c r="J36" s="19">
        <f t="shared" si="17"/>
        <v>2.1992462560745808E-2</v>
      </c>
      <c r="K36" s="18">
        <f t="shared" si="13"/>
        <v>1265</v>
      </c>
      <c r="L36" s="18">
        <v>0</v>
      </c>
      <c r="M36" s="18">
        <f t="shared" si="18"/>
        <v>1265</v>
      </c>
    </row>
    <row r="37" spans="2:13" ht="24" x14ac:dyDescent="0.2">
      <c r="B37" s="18" t="s">
        <v>350</v>
      </c>
      <c r="C37" s="18">
        <v>763</v>
      </c>
      <c r="D37" s="18">
        <v>427</v>
      </c>
      <c r="E37" s="18">
        <f t="shared" si="14"/>
        <v>1190</v>
      </c>
      <c r="F37" s="19">
        <f t="shared" si="15"/>
        <v>5.8617802078715336E-2</v>
      </c>
      <c r="G37" s="18">
        <v>1775</v>
      </c>
      <c r="H37" s="18">
        <v>244</v>
      </c>
      <c r="I37" s="18">
        <f t="shared" si="16"/>
        <v>2019</v>
      </c>
      <c r="J37" s="19">
        <f t="shared" si="17"/>
        <v>5.0059506099375185E-2</v>
      </c>
      <c r="K37" s="18">
        <f t="shared" si="13"/>
        <v>3209</v>
      </c>
      <c r="L37" s="18">
        <v>1</v>
      </c>
      <c r="M37" s="18">
        <f t="shared" si="18"/>
        <v>3210</v>
      </c>
    </row>
    <row r="38" spans="2:13" x14ac:dyDescent="0.2">
      <c r="B38" s="18" t="s">
        <v>351</v>
      </c>
      <c r="C38" s="18">
        <v>897</v>
      </c>
      <c r="D38" s="18">
        <v>521</v>
      </c>
      <c r="E38" s="18">
        <f t="shared" si="14"/>
        <v>1418</v>
      </c>
      <c r="F38" s="19">
        <f t="shared" si="15"/>
        <v>6.984877592236835E-2</v>
      </c>
      <c r="G38" s="18">
        <v>2200</v>
      </c>
      <c r="H38" s="18">
        <v>234</v>
      </c>
      <c r="I38" s="18">
        <f t="shared" si="16"/>
        <v>2434</v>
      </c>
      <c r="J38" s="19">
        <f t="shared" si="17"/>
        <v>6.0349102449667756E-2</v>
      </c>
      <c r="K38" s="18">
        <f t="shared" si="13"/>
        <v>3852</v>
      </c>
      <c r="L38" s="18">
        <v>0</v>
      </c>
      <c r="M38" s="18">
        <f t="shared" si="18"/>
        <v>3852</v>
      </c>
    </row>
    <row r="39" spans="2:13" x14ac:dyDescent="0.2">
      <c r="B39" s="18" t="s">
        <v>352</v>
      </c>
      <c r="C39" s="18">
        <v>1544</v>
      </c>
      <c r="D39" s="18">
        <v>785</v>
      </c>
      <c r="E39" s="18">
        <f t="shared" si="14"/>
        <v>2329</v>
      </c>
      <c r="F39" s="19">
        <f t="shared" si="15"/>
        <v>0.11472341263977144</v>
      </c>
      <c r="G39" s="18">
        <v>2639</v>
      </c>
      <c r="H39" s="18">
        <v>331</v>
      </c>
      <c r="I39" s="18">
        <f t="shared" si="16"/>
        <v>2970</v>
      </c>
      <c r="J39" s="19">
        <f t="shared" si="17"/>
        <v>7.3638797976792625E-2</v>
      </c>
      <c r="K39" s="18">
        <f t="shared" si="13"/>
        <v>5299</v>
      </c>
      <c r="L39" s="18">
        <v>0</v>
      </c>
      <c r="M39" s="18">
        <f t="shared" si="18"/>
        <v>5299</v>
      </c>
    </row>
    <row r="40" spans="2:13" x14ac:dyDescent="0.2">
      <c r="B40" s="18" t="s">
        <v>353</v>
      </c>
      <c r="C40" s="18">
        <v>1465</v>
      </c>
      <c r="D40" s="18">
        <v>704</v>
      </c>
      <c r="E40" s="18">
        <f t="shared" si="14"/>
        <v>2169</v>
      </c>
      <c r="F40" s="19">
        <f t="shared" si="15"/>
        <v>0.10684202748633072</v>
      </c>
      <c r="G40" s="18">
        <v>4539</v>
      </c>
      <c r="H40" s="18">
        <v>482</v>
      </c>
      <c r="I40" s="18">
        <f t="shared" si="16"/>
        <v>5021</v>
      </c>
      <c r="J40" s="19">
        <f t="shared" si="17"/>
        <v>0.12449171873450363</v>
      </c>
      <c r="K40" s="18">
        <f t="shared" si="13"/>
        <v>7190</v>
      </c>
      <c r="L40" s="18">
        <v>0</v>
      </c>
      <c r="M40" s="18">
        <f t="shared" si="18"/>
        <v>7190</v>
      </c>
    </row>
    <row r="41" spans="2:13" x14ac:dyDescent="0.2">
      <c r="B41" s="18" t="s">
        <v>354</v>
      </c>
      <c r="C41" s="18">
        <v>604</v>
      </c>
      <c r="D41" s="18">
        <v>311</v>
      </c>
      <c r="E41" s="18">
        <f t="shared" si="14"/>
        <v>915</v>
      </c>
      <c r="F41" s="19">
        <f t="shared" si="15"/>
        <v>4.5071671346239101E-2</v>
      </c>
      <c r="G41" s="18">
        <v>1123</v>
      </c>
      <c r="H41" s="18">
        <v>113</v>
      </c>
      <c r="I41" s="18">
        <f t="shared" si="16"/>
        <v>1236</v>
      </c>
      <c r="J41" s="19">
        <f t="shared" si="17"/>
        <v>3.0645641178220769E-2</v>
      </c>
      <c r="K41" s="18">
        <f t="shared" si="13"/>
        <v>2151</v>
      </c>
      <c r="L41" s="18">
        <v>0</v>
      </c>
      <c r="M41" s="18">
        <f t="shared" si="18"/>
        <v>2151</v>
      </c>
    </row>
    <row r="42" spans="2:13" x14ac:dyDescent="0.2">
      <c r="B42" s="18" t="s">
        <v>355</v>
      </c>
      <c r="C42" s="18">
        <v>500</v>
      </c>
      <c r="D42" s="18">
        <v>245</v>
      </c>
      <c r="E42" s="18">
        <f t="shared" si="14"/>
        <v>745</v>
      </c>
      <c r="F42" s="19">
        <f t="shared" si="15"/>
        <v>3.6697699620708339E-2</v>
      </c>
      <c r="G42" s="18">
        <v>830</v>
      </c>
      <c r="H42" s="18">
        <v>102</v>
      </c>
      <c r="I42" s="18">
        <f t="shared" si="16"/>
        <v>932</v>
      </c>
      <c r="J42" s="19">
        <f t="shared" si="17"/>
        <v>2.3108201924030545E-2</v>
      </c>
      <c r="K42" s="18">
        <f t="shared" si="13"/>
        <v>1677</v>
      </c>
      <c r="L42" s="18">
        <v>0</v>
      </c>
      <c r="M42" s="18">
        <f t="shared" si="18"/>
        <v>1677</v>
      </c>
    </row>
    <row r="43" spans="2:13" x14ac:dyDescent="0.2">
      <c r="B43" s="18" t="s">
        <v>356</v>
      </c>
      <c r="C43" s="18">
        <v>1554</v>
      </c>
      <c r="D43" s="18">
        <v>706</v>
      </c>
      <c r="E43" s="18">
        <f t="shared" si="14"/>
        <v>2260</v>
      </c>
      <c r="F43" s="19">
        <f t="shared" si="15"/>
        <v>0.11132456529235013</v>
      </c>
      <c r="G43" s="18">
        <v>3356</v>
      </c>
      <c r="H43" s="18">
        <v>395</v>
      </c>
      <c r="I43" s="18">
        <f t="shared" si="16"/>
        <v>3751</v>
      </c>
      <c r="J43" s="19">
        <f t="shared" si="17"/>
        <v>9.3003074481801049E-2</v>
      </c>
      <c r="K43" s="18">
        <f t="shared" si="13"/>
        <v>6011</v>
      </c>
      <c r="L43" s="18">
        <v>0</v>
      </c>
      <c r="M43" s="18">
        <f t="shared" si="18"/>
        <v>6011</v>
      </c>
    </row>
    <row r="44" spans="2:13" x14ac:dyDescent="0.2">
      <c r="B44" s="20" t="s">
        <v>47</v>
      </c>
      <c r="C44" s="18">
        <f t="shared" ref="C44:H44" si="19">SUM(C32:C43)</f>
        <v>13383</v>
      </c>
      <c r="D44" s="18">
        <f t="shared" si="19"/>
        <v>6918</v>
      </c>
      <c r="E44" s="20">
        <f t="shared" ref="E44" si="20">C44+D44</f>
        <v>20301</v>
      </c>
      <c r="F44" s="22">
        <f t="shared" ref="F44" si="21">E44/$E$44</f>
        <v>1</v>
      </c>
      <c r="G44" s="18">
        <f t="shared" si="19"/>
        <v>36562</v>
      </c>
      <c r="H44" s="18">
        <f t="shared" si="19"/>
        <v>3770</v>
      </c>
      <c r="I44" s="20">
        <f t="shared" ref="I44" si="22">G44+H44</f>
        <v>40332</v>
      </c>
      <c r="J44" s="22">
        <f t="shared" ref="J44" si="23">I44/$I$44</f>
        <v>1</v>
      </c>
      <c r="K44" s="20">
        <f t="shared" ref="K44" si="24">E44+I44</f>
        <v>60633</v>
      </c>
      <c r="L44" s="18">
        <f t="shared" ref="L44" si="25">SUM(L32:L43)</f>
        <v>1</v>
      </c>
      <c r="M44" s="20">
        <f t="shared" si="18"/>
        <v>60634</v>
      </c>
    </row>
    <row r="45" spans="2:13" ht="24" x14ac:dyDescent="0.2">
      <c r="B45" s="32" t="s">
        <v>64</v>
      </c>
      <c r="C45" s="33">
        <f>+C44/M44</f>
        <v>0.22071774911765676</v>
      </c>
      <c r="D45" s="33">
        <f>+D44/M44</f>
        <v>0.11409440248045651</v>
      </c>
      <c r="E45" s="34">
        <f>+E44/M44</f>
        <v>0.33481215159811328</v>
      </c>
      <c r="F45" s="34"/>
      <c r="G45" s="33">
        <f>+G44/M44</f>
        <v>0.60299501929610455</v>
      </c>
      <c r="H45" s="33">
        <f>+H44/M44</f>
        <v>6.2176336708777251E-2</v>
      </c>
      <c r="I45" s="34">
        <f>+I44/M44</f>
        <v>0.66517135600488175</v>
      </c>
      <c r="J45" s="34"/>
      <c r="K45" s="34">
        <f>+K44/M44</f>
        <v>0.99998350760299504</v>
      </c>
      <c r="L45" s="34">
        <f>+L44/M44</f>
        <v>1.6492397004980703E-5</v>
      </c>
      <c r="M45" s="34">
        <f>K45+L45</f>
        <v>1</v>
      </c>
    </row>
    <row r="46" spans="2:13" x14ac:dyDescent="0.2">
      <c r="B46" s="25" t="s">
        <v>127</v>
      </c>
    </row>
    <row r="47" spans="2:13" x14ac:dyDescent="0.2">
      <c r="B47" s="25" t="s">
        <v>128</v>
      </c>
    </row>
  </sheetData>
  <mergeCells count="12">
    <mergeCell ref="L30:M30"/>
    <mergeCell ref="B29:M29"/>
    <mergeCell ref="B6:K6"/>
    <mergeCell ref="B5:K5"/>
    <mergeCell ref="B27:K27"/>
    <mergeCell ref="B26:K26"/>
    <mergeCell ref="B8:M8"/>
    <mergeCell ref="L9:M9"/>
    <mergeCell ref="B30:B31"/>
    <mergeCell ref="C30:K30"/>
    <mergeCell ref="B9:B10"/>
    <mergeCell ref="C9:K9"/>
  </mergeCells>
  <hyperlinks>
    <hyperlink ref="M5" location="'Índice Pensiones Solidarias'!A1" display="Volver Sistema de Pensiones Solidadias" xr:uid="{00000000-0004-0000-1200-000000000000}"/>
  </hyperlinks>
  <pageMargins left="0.74803149606299213" right="0.74803149606299213" top="0.98425196850393704" bottom="0.98425196850393704" header="0" footer="0"/>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504D"/>
  </sheetPr>
  <dimension ref="A1:N16"/>
  <sheetViews>
    <sheetView showGridLines="0" tabSelected="1" workbookViewId="0">
      <selection activeCell="B1" sqref="B1"/>
    </sheetView>
  </sheetViews>
  <sheetFormatPr baseColWidth="10" defaultRowHeight="15" x14ac:dyDescent="0.25"/>
  <cols>
    <col min="1" max="1" width="13.5703125" customWidth="1"/>
    <col min="2" max="2" width="62.7109375" customWidth="1"/>
  </cols>
  <sheetData>
    <row r="1" spans="1:14" ht="62.25" customHeight="1" x14ac:dyDescent="0.25">
      <c r="B1" s="110" t="s">
        <v>575</v>
      </c>
    </row>
    <row r="2" spans="1:14" x14ac:dyDescent="0.25">
      <c r="A2" s="109"/>
      <c r="B2" s="25"/>
      <c r="C2" s="25"/>
    </row>
    <row r="3" spans="1:14" x14ac:dyDescent="0.25">
      <c r="A3" s="109"/>
      <c r="B3" s="25"/>
      <c r="C3" s="25"/>
    </row>
    <row r="4" spans="1:14" x14ac:dyDescent="0.25">
      <c r="A4" s="47"/>
      <c r="B4" s="25"/>
      <c r="C4" s="25"/>
    </row>
    <row r="5" spans="1:14" ht="15.75" x14ac:dyDescent="0.25">
      <c r="A5" s="47"/>
      <c r="B5" s="104" t="s">
        <v>460</v>
      </c>
      <c r="C5" s="25"/>
    </row>
    <row r="7" spans="1:14" s="25" customFormat="1" x14ac:dyDescent="0.25">
      <c r="B7" s="105" t="s">
        <v>122</v>
      </c>
      <c r="C7" s="39"/>
      <c r="D7" s="39"/>
      <c r="E7" s="39"/>
      <c r="F7" s="39"/>
      <c r="G7" s="39"/>
      <c r="H7" s="39"/>
      <c r="I7" s="39"/>
      <c r="J7" s="39"/>
      <c r="K7" s="39"/>
      <c r="L7" s="39"/>
      <c r="M7" s="39"/>
    </row>
    <row r="8" spans="1:14" s="25" customFormat="1" ht="47.25" customHeight="1" x14ac:dyDescent="0.2">
      <c r="B8" s="147" t="s">
        <v>613</v>
      </c>
      <c r="C8" s="72"/>
      <c r="D8" s="72"/>
      <c r="E8" s="72"/>
      <c r="F8" s="72"/>
      <c r="G8" s="72"/>
      <c r="H8" s="72"/>
      <c r="I8" s="72"/>
      <c r="J8" s="72"/>
      <c r="K8" s="72"/>
      <c r="L8" s="72"/>
      <c r="M8" s="72"/>
      <c r="N8" s="39"/>
    </row>
    <row r="9" spans="1:14" s="25" customFormat="1" ht="15" customHeight="1" x14ac:dyDescent="0.2">
      <c r="B9" s="72"/>
      <c r="C9" s="72"/>
      <c r="D9" s="72"/>
      <c r="E9" s="72"/>
      <c r="F9" s="72"/>
      <c r="G9" s="72"/>
      <c r="H9" s="72"/>
      <c r="I9" s="72"/>
      <c r="J9" s="72"/>
      <c r="K9" s="72"/>
      <c r="L9" s="72"/>
      <c r="M9" s="72"/>
      <c r="N9" s="98"/>
    </row>
    <row r="10" spans="1:14" s="25" customFormat="1" x14ac:dyDescent="0.2">
      <c r="B10" s="106" t="s">
        <v>563</v>
      </c>
      <c r="C10" s="98"/>
      <c r="D10" s="98"/>
      <c r="E10" s="98"/>
      <c r="F10" s="98"/>
      <c r="G10" s="98"/>
      <c r="H10" s="98"/>
      <c r="I10" s="98"/>
      <c r="J10" s="98"/>
      <c r="K10" s="98"/>
      <c r="L10" s="98"/>
      <c r="M10" s="98"/>
      <c r="N10" s="98"/>
    </row>
    <row r="11" spans="1:14" s="25" customFormat="1" x14ac:dyDescent="0.25">
      <c r="B11" s="107" t="s">
        <v>565</v>
      </c>
      <c r="C11" s="39"/>
      <c r="D11" s="39"/>
      <c r="E11" s="39"/>
      <c r="F11" s="39"/>
      <c r="G11" s="39"/>
      <c r="H11" s="39"/>
      <c r="I11" s="39"/>
      <c r="J11" s="39"/>
      <c r="K11" s="39"/>
      <c r="L11" s="39"/>
      <c r="M11" s="39"/>
      <c r="N11" s="98"/>
    </row>
    <row r="12" spans="1:14" s="25" customFormat="1" x14ac:dyDescent="0.25">
      <c r="B12" s="108" t="s">
        <v>564</v>
      </c>
      <c r="N12" s="39"/>
    </row>
    <row r="13" spans="1:14" s="25" customFormat="1" ht="12" x14ac:dyDescent="0.2"/>
    <row r="14" spans="1:14" s="25" customFormat="1" ht="12" x14ac:dyDescent="0.2"/>
    <row r="15" spans="1:14" s="25" customFormat="1" ht="12" x14ac:dyDescent="0.2"/>
    <row r="16" spans="1:14" s="25" customFormat="1" ht="12" x14ac:dyDescent="0.2"/>
  </sheetData>
  <hyperlinks>
    <hyperlink ref="B10" location="'Índice Pensiones Solidarias'!A1" display="'Índice Pensiones Solidarias'!A1" xr:uid="{00000000-0004-0000-0100-000000000000}"/>
    <hyperlink ref="B11" location="'Índice BxH'!A1" display="'Índice BxH'!A1" xr:uid="{00000000-0004-0000-0100-000001000000}"/>
    <hyperlink ref="B12" location="'Índice STJ'!A1" display="'Índice STJ'!A1" xr:uid="{00000000-0004-0000-0100-000002000000}"/>
  </hyperlinks>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9"/>
  <dimension ref="A1:P83"/>
  <sheetViews>
    <sheetView showGridLines="0" topLeftCell="A34" zoomScaleNormal="100" workbookViewId="0">
      <selection activeCell="L19" sqref="L19"/>
    </sheetView>
  </sheetViews>
  <sheetFormatPr baseColWidth="10" defaultRowHeight="12" x14ac:dyDescent="0.2"/>
  <cols>
    <col min="1" max="1" width="6" style="26" customWidth="1"/>
    <col min="2" max="2" width="18.140625" style="26" customWidth="1"/>
    <col min="3" max="3" width="7.85546875" style="26" bestFit="1" customWidth="1"/>
    <col min="4" max="4" width="7.28515625" style="26" bestFit="1" customWidth="1"/>
    <col min="5" max="6" width="7.28515625" style="26" customWidth="1"/>
    <col min="7" max="8" width="7.28515625" style="26" bestFit="1" customWidth="1"/>
    <col min="9" max="11" width="7.28515625" style="26" customWidth="1"/>
    <col min="12" max="12" width="7.85546875" style="26" customWidth="1"/>
    <col min="13" max="251" width="11.42578125" style="26"/>
    <col min="252" max="252" width="18.140625" style="26" customWidth="1"/>
    <col min="253" max="253" width="7.85546875" style="26" bestFit="1" customWidth="1"/>
    <col min="254" max="254" width="7.28515625" style="26" bestFit="1" customWidth="1"/>
    <col min="255" max="256" width="7.28515625" style="26" customWidth="1"/>
    <col min="257" max="258" width="7.28515625" style="26" bestFit="1" customWidth="1"/>
    <col min="259" max="261" width="7.28515625" style="26" customWidth="1"/>
    <col min="262" max="267" width="0" style="26" hidden="1" customWidth="1"/>
    <col min="268" max="268" width="7.85546875" style="26" customWidth="1"/>
    <col min="269" max="507" width="11.42578125" style="26"/>
    <col min="508" max="508" width="18.140625" style="26" customWidth="1"/>
    <col min="509" max="509" width="7.85546875" style="26" bestFit="1" customWidth="1"/>
    <col min="510" max="510" width="7.28515625" style="26" bestFit="1" customWidth="1"/>
    <col min="511" max="512" width="7.28515625" style="26" customWidth="1"/>
    <col min="513" max="514" width="7.28515625" style="26" bestFit="1" customWidth="1"/>
    <col min="515" max="517" width="7.28515625" style="26" customWidth="1"/>
    <col min="518" max="523" width="0" style="26" hidden="1" customWidth="1"/>
    <col min="524" max="524" width="7.85546875" style="26" customWidth="1"/>
    <col min="525" max="763" width="11.42578125" style="26"/>
    <col min="764" max="764" width="18.140625" style="26" customWidth="1"/>
    <col min="765" max="765" width="7.85546875" style="26" bestFit="1" customWidth="1"/>
    <col min="766" max="766" width="7.28515625" style="26" bestFit="1" customWidth="1"/>
    <col min="767" max="768" width="7.28515625" style="26" customWidth="1"/>
    <col min="769" max="770" width="7.28515625" style="26" bestFit="1" customWidth="1"/>
    <col min="771" max="773" width="7.28515625" style="26" customWidth="1"/>
    <col min="774" max="779" width="0" style="26" hidden="1" customWidth="1"/>
    <col min="780" max="780" width="7.85546875" style="26" customWidth="1"/>
    <col min="781" max="1019" width="11.42578125" style="26"/>
    <col min="1020" max="1020" width="18.140625" style="26" customWidth="1"/>
    <col min="1021" max="1021" width="7.85546875" style="26" bestFit="1" customWidth="1"/>
    <col min="1022" max="1022" width="7.28515625" style="26" bestFit="1" customWidth="1"/>
    <col min="1023" max="1024" width="7.28515625" style="26" customWidth="1"/>
    <col min="1025" max="1026" width="7.28515625" style="26" bestFit="1" customWidth="1"/>
    <col min="1027" max="1029" width="7.28515625" style="26" customWidth="1"/>
    <col min="1030" max="1035" width="0" style="26" hidden="1" customWidth="1"/>
    <col min="1036" max="1036" width="7.85546875" style="26" customWidth="1"/>
    <col min="1037" max="1275" width="11.42578125" style="26"/>
    <col min="1276" max="1276" width="18.140625" style="26" customWidth="1"/>
    <col min="1277" max="1277" width="7.85546875" style="26" bestFit="1" customWidth="1"/>
    <col min="1278" max="1278" width="7.28515625" style="26" bestFit="1" customWidth="1"/>
    <col min="1279" max="1280" width="7.28515625" style="26" customWidth="1"/>
    <col min="1281" max="1282" width="7.28515625" style="26" bestFit="1" customWidth="1"/>
    <col min="1283" max="1285" width="7.28515625" style="26" customWidth="1"/>
    <col min="1286" max="1291" width="0" style="26" hidden="1" customWidth="1"/>
    <col min="1292" max="1292" width="7.85546875" style="26" customWidth="1"/>
    <col min="1293" max="1531" width="11.42578125" style="26"/>
    <col min="1532" max="1532" width="18.140625" style="26" customWidth="1"/>
    <col min="1533" max="1533" width="7.85546875" style="26" bestFit="1" customWidth="1"/>
    <col min="1534" max="1534" width="7.28515625" style="26" bestFit="1" customWidth="1"/>
    <col min="1535" max="1536" width="7.28515625" style="26" customWidth="1"/>
    <col min="1537" max="1538" width="7.28515625" style="26" bestFit="1" customWidth="1"/>
    <col min="1539" max="1541" width="7.28515625" style="26" customWidth="1"/>
    <col min="1542" max="1547" width="0" style="26" hidden="1" customWidth="1"/>
    <col min="1548" max="1548" width="7.85546875" style="26" customWidth="1"/>
    <col min="1549" max="1787" width="11.42578125" style="26"/>
    <col min="1788" max="1788" width="18.140625" style="26" customWidth="1"/>
    <col min="1789" max="1789" width="7.85546875" style="26" bestFit="1" customWidth="1"/>
    <col min="1790" max="1790" width="7.28515625" style="26" bestFit="1" customWidth="1"/>
    <col min="1791" max="1792" width="7.28515625" style="26" customWidth="1"/>
    <col min="1793" max="1794" width="7.28515625" style="26" bestFit="1" customWidth="1"/>
    <col min="1795" max="1797" width="7.28515625" style="26" customWidth="1"/>
    <col min="1798" max="1803" width="0" style="26" hidden="1" customWidth="1"/>
    <col min="1804" max="1804" width="7.85546875" style="26" customWidth="1"/>
    <col min="1805" max="2043" width="11.42578125" style="26"/>
    <col min="2044" max="2044" width="18.140625" style="26" customWidth="1"/>
    <col min="2045" max="2045" width="7.85546875" style="26" bestFit="1" customWidth="1"/>
    <col min="2046" max="2046" width="7.28515625" style="26" bestFit="1" customWidth="1"/>
    <col min="2047" max="2048" width="7.28515625" style="26" customWidth="1"/>
    <col min="2049" max="2050" width="7.28515625" style="26" bestFit="1" customWidth="1"/>
    <col min="2051" max="2053" width="7.28515625" style="26" customWidth="1"/>
    <col min="2054" max="2059" width="0" style="26" hidden="1" customWidth="1"/>
    <col min="2060" max="2060" width="7.85546875" style="26" customWidth="1"/>
    <col min="2061" max="2299" width="11.42578125" style="26"/>
    <col min="2300" max="2300" width="18.140625" style="26" customWidth="1"/>
    <col min="2301" max="2301" width="7.85546875" style="26" bestFit="1" customWidth="1"/>
    <col min="2302" max="2302" width="7.28515625" style="26" bestFit="1" customWidth="1"/>
    <col min="2303" max="2304" width="7.28515625" style="26" customWidth="1"/>
    <col min="2305" max="2306" width="7.28515625" style="26" bestFit="1" customWidth="1"/>
    <col min="2307" max="2309" width="7.28515625" style="26" customWidth="1"/>
    <col min="2310" max="2315" width="0" style="26" hidden="1" customWidth="1"/>
    <col min="2316" max="2316" width="7.85546875" style="26" customWidth="1"/>
    <col min="2317" max="2555" width="11.42578125" style="26"/>
    <col min="2556" max="2556" width="18.140625" style="26" customWidth="1"/>
    <col min="2557" max="2557" width="7.85546875" style="26" bestFit="1" customWidth="1"/>
    <col min="2558" max="2558" width="7.28515625" style="26" bestFit="1" customWidth="1"/>
    <col min="2559" max="2560" width="7.28515625" style="26" customWidth="1"/>
    <col min="2561" max="2562" width="7.28515625" style="26" bestFit="1" customWidth="1"/>
    <col min="2563" max="2565" width="7.28515625" style="26" customWidth="1"/>
    <col min="2566" max="2571" width="0" style="26" hidden="1" customWidth="1"/>
    <col min="2572" max="2572" width="7.85546875" style="26" customWidth="1"/>
    <col min="2573" max="2811" width="11.42578125" style="26"/>
    <col min="2812" max="2812" width="18.140625" style="26" customWidth="1"/>
    <col min="2813" max="2813" width="7.85546875" style="26" bestFit="1" customWidth="1"/>
    <col min="2814" max="2814" width="7.28515625" style="26" bestFit="1" customWidth="1"/>
    <col min="2815" max="2816" width="7.28515625" style="26" customWidth="1"/>
    <col min="2817" max="2818" width="7.28515625" style="26" bestFit="1" customWidth="1"/>
    <col min="2819" max="2821" width="7.28515625" style="26" customWidth="1"/>
    <col min="2822" max="2827" width="0" style="26" hidden="1" customWidth="1"/>
    <col min="2828" max="2828" width="7.85546875" style="26" customWidth="1"/>
    <col min="2829" max="3067" width="11.42578125" style="26"/>
    <col min="3068" max="3068" width="18.140625" style="26" customWidth="1"/>
    <col min="3069" max="3069" width="7.85546875" style="26" bestFit="1" customWidth="1"/>
    <col min="3070" max="3070" width="7.28515625" style="26" bestFit="1" customWidth="1"/>
    <col min="3071" max="3072" width="7.28515625" style="26" customWidth="1"/>
    <col min="3073" max="3074" width="7.28515625" style="26" bestFit="1" customWidth="1"/>
    <col min="3075" max="3077" width="7.28515625" style="26" customWidth="1"/>
    <col min="3078" max="3083" width="0" style="26" hidden="1" customWidth="1"/>
    <col min="3084" max="3084" width="7.85546875" style="26" customWidth="1"/>
    <col min="3085" max="3323" width="11.42578125" style="26"/>
    <col min="3324" max="3324" width="18.140625" style="26" customWidth="1"/>
    <col min="3325" max="3325" width="7.85546875" style="26" bestFit="1" customWidth="1"/>
    <col min="3326" max="3326" width="7.28515625" style="26" bestFit="1" customWidth="1"/>
    <col min="3327" max="3328" width="7.28515625" style="26" customWidth="1"/>
    <col min="3329" max="3330" width="7.28515625" style="26" bestFit="1" customWidth="1"/>
    <col min="3331" max="3333" width="7.28515625" style="26" customWidth="1"/>
    <col min="3334" max="3339" width="0" style="26" hidden="1" customWidth="1"/>
    <col min="3340" max="3340" width="7.85546875" style="26" customWidth="1"/>
    <col min="3341" max="3579" width="11.42578125" style="26"/>
    <col min="3580" max="3580" width="18.140625" style="26" customWidth="1"/>
    <col min="3581" max="3581" width="7.85546875" style="26" bestFit="1" customWidth="1"/>
    <col min="3582" max="3582" width="7.28515625" style="26" bestFit="1" customWidth="1"/>
    <col min="3583" max="3584" width="7.28515625" style="26" customWidth="1"/>
    <col min="3585" max="3586" width="7.28515625" style="26" bestFit="1" customWidth="1"/>
    <col min="3587" max="3589" width="7.28515625" style="26" customWidth="1"/>
    <col min="3590" max="3595" width="0" style="26" hidden="1" customWidth="1"/>
    <col min="3596" max="3596" width="7.85546875" style="26" customWidth="1"/>
    <col min="3597" max="3835" width="11.42578125" style="26"/>
    <col min="3836" max="3836" width="18.140625" style="26" customWidth="1"/>
    <col min="3837" max="3837" width="7.85546875" style="26" bestFit="1" customWidth="1"/>
    <col min="3838" max="3838" width="7.28515625" style="26" bestFit="1" customWidth="1"/>
    <col min="3839" max="3840" width="7.28515625" style="26" customWidth="1"/>
    <col min="3841" max="3842" width="7.28515625" style="26" bestFit="1" customWidth="1"/>
    <col min="3843" max="3845" width="7.28515625" style="26" customWidth="1"/>
    <col min="3846" max="3851" width="0" style="26" hidden="1" customWidth="1"/>
    <col min="3852" max="3852" width="7.85546875" style="26" customWidth="1"/>
    <col min="3853" max="4091" width="11.42578125" style="26"/>
    <col min="4092" max="4092" width="18.140625" style="26" customWidth="1"/>
    <col min="4093" max="4093" width="7.85546875" style="26" bestFit="1" customWidth="1"/>
    <col min="4094" max="4094" width="7.28515625" style="26" bestFit="1" customWidth="1"/>
    <col min="4095" max="4096" width="7.28515625" style="26" customWidth="1"/>
    <col min="4097" max="4098" width="7.28515625" style="26" bestFit="1" customWidth="1"/>
    <col min="4099" max="4101" width="7.28515625" style="26" customWidth="1"/>
    <col min="4102" max="4107" width="0" style="26" hidden="1" customWidth="1"/>
    <col min="4108" max="4108" width="7.85546875" style="26" customWidth="1"/>
    <col min="4109" max="4347" width="11.42578125" style="26"/>
    <col min="4348" max="4348" width="18.140625" style="26" customWidth="1"/>
    <col min="4349" max="4349" width="7.85546875" style="26" bestFit="1" customWidth="1"/>
    <col min="4350" max="4350" width="7.28515625" style="26" bestFit="1" customWidth="1"/>
    <col min="4351" max="4352" width="7.28515625" style="26" customWidth="1"/>
    <col min="4353" max="4354" width="7.28515625" style="26" bestFit="1" customWidth="1"/>
    <col min="4355" max="4357" width="7.28515625" style="26" customWidth="1"/>
    <col min="4358" max="4363" width="0" style="26" hidden="1" customWidth="1"/>
    <col min="4364" max="4364" width="7.85546875" style="26" customWidth="1"/>
    <col min="4365" max="4603" width="11.42578125" style="26"/>
    <col min="4604" max="4604" width="18.140625" style="26" customWidth="1"/>
    <col min="4605" max="4605" width="7.85546875" style="26" bestFit="1" customWidth="1"/>
    <col min="4606" max="4606" width="7.28515625" style="26" bestFit="1" customWidth="1"/>
    <col min="4607" max="4608" width="7.28515625" style="26" customWidth="1"/>
    <col min="4609" max="4610" width="7.28515625" style="26" bestFit="1" customWidth="1"/>
    <col min="4611" max="4613" width="7.28515625" style="26" customWidth="1"/>
    <col min="4614" max="4619" width="0" style="26" hidden="1" customWidth="1"/>
    <col min="4620" max="4620" width="7.85546875" style="26" customWidth="1"/>
    <col min="4621" max="4859" width="11.42578125" style="26"/>
    <col min="4860" max="4860" width="18.140625" style="26" customWidth="1"/>
    <col min="4861" max="4861" width="7.85546875" style="26" bestFit="1" customWidth="1"/>
    <col min="4862" max="4862" width="7.28515625" style="26" bestFit="1" customWidth="1"/>
    <col min="4863" max="4864" width="7.28515625" style="26" customWidth="1"/>
    <col min="4865" max="4866" width="7.28515625" style="26" bestFit="1" customWidth="1"/>
    <col min="4867" max="4869" width="7.28515625" style="26" customWidth="1"/>
    <col min="4870" max="4875" width="0" style="26" hidden="1" customWidth="1"/>
    <col min="4876" max="4876" width="7.85546875" style="26" customWidth="1"/>
    <col min="4877" max="5115" width="11.42578125" style="26"/>
    <col min="5116" max="5116" width="18.140625" style="26" customWidth="1"/>
    <col min="5117" max="5117" width="7.85546875" style="26" bestFit="1" customWidth="1"/>
    <col min="5118" max="5118" width="7.28515625" style="26" bestFit="1" customWidth="1"/>
    <col min="5119" max="5120" width="7.28515625" style="26" customWidth="1"/>
    <col min="5121" max="5122" width="7.28515625" style="26" bestFit="1" customWidth="1"/>
    <col min="5123" max="5125" width="7.28515625" style="26" customWidth="1"/>
    <col min="5126" max="5131" width="0" style="26" hidden="1" customWidth="1"/>
    <col min="5132" max="5132" width="7.85546875" style="26" customWidth="1"/>
    <col min="5133" max="5371" width="11.42578125" style="26"/>
    <col min="5372" max="5372" width="18.140625" style="26" customWidth="1"/>
    <col min="5373" max="5373" width="7.85546875" style="26" bestFit="1" customWidth="1"/>
    <col min="5374" max="5374" width="7.28515625" style="26" bestFit="1" customWidth="1"/>
    <col min="5375" max="5376" width="7.28515625" style="26" customWidth="1"/>
    <col min="5377" max="5378" width="7.28515625" style="26" bestFit="1" customWidth="1"/>
    <col min="5379" max="5381" width="7.28515625" style="26" customWidth="1"/>
    <col min="5382" max="5387" width="0" style="26" hidden="1" customWidth="1"/>
    <col min="5388" max="5388" width="7.85546875" style="26" customWidth="1"/>
    <col min="5389" max="5627" width="11.42578125" style="26"/>
    <col min="5628" max="5628" width="18.140625" style="26" customWidth="1"/>
    <col min="5629" max="5629" width="7.85546875" style="26" bestFit="1" customWidth="1"/>
    <col min="5630" max="5630" width="7.28515625" style="26" bestFit="1" customWidth="1"/>
    <col min="5631" max="5632" width="7.28515625" style="26" customWidth="1"/>
    <col min="5633" max="5634" width="7.28515625" style="26" bestFit="1" customWidth="1"/>
    <col min="5635" max="5637" width="7.28515625" style="26" customWidth="1"/>
    <col min="5638" max="5643" width="0" style="26" hidden="1" customWidth="1"/>
    <col min="5644" max="5644" width="7.85546875" style="26" customWidth="1"/>
    <col min="5645" max="5883" width="11.42578125" style="26"/>
    <col min="5884" max="5884" width="18.140625" style="26" customWidth="1"/>
    <col min="5885" max="5885" width="7.85546875" style="26" bestFit="1" customWidth="1"/>
    <col min="5886" max="5886" width="7.28515625" style="26" bestFit="1" customWidth="1"/>
    <col min="5887" max="5888" width="7.28515625" style="26" customWidth="1"/>
    <col min="5889" max="5890" width="7.28515625" style="26" bestFit="1" customWidth="1"/>
    <col min="5891" max="5893" width="7.28515625" style="26" customWidth="1"/>
    <col min="5894" max="5899" width="0" style="26" hidden="1" customWidth="1"/>
    <col min="5900" max="5900" width="7.85546875" style="26" customWidth="1"/>
    <col min="5901" max="6139" width="11.42578125" style="26"/>
    <col min="6140" max="6140" width="18.140625" style="26" customWidth="1"/>
    <col min="6141" max="6141" width="7.85546875" style="26" bestFit="1" customWidth="1"/>
    <col min="6142" max="6142" width="7.28515625" style="26" bestFit="1" customWidth="1"/>
    <col min="6143" max="6144" width="7.28515625" style="26" customWidth="1"/>
    <col min="6145" max="6146" width="7.28515625" style="26" bestFit="1" customWidth="1"/>
    <col min="6147" max="6149" width="7.28515625" style="26" customWidth="1"/>
    <col min="6150" max="6155" width="0" style="26" hidden="1" customWidth="1"/>
    <col min="6156" max="6156" width="7.85546875" style="26" customWidth="1"/>
    <col min="6157" max="6395" width="11.42578125" style="26"/>
    <col min="6396" max="6396" width="18.140625" style="26" customWidth="1"/>
    <col min="6397" max="6397" width="7.85546875" style="26" bestFit="1" customWidth="1"/>
    <col min="6398" max="6398" width="7.28515625" style="26" bestFit="1" customWidth="1"/>
    <col min="6399" max="6400" width="7.28515625" style="26" customWidth="1"/>
    <col min="6401" max="6402" width="7.28515625" style="26" bestFit="1" customWidth="1"/>
    <col min="6403" max="6405" width="7.28515625" style="26" customWidth="1"/>
    <col min="6406" max="6411" width="0" style="26" hidden="1" customWidth="1"/>
    <col min="6412" max="6412" width="7.85546875" style="26" customWidth="1"/>
    <col min="6413" max="6651" width="11.42578125" style="26"/>
    <col min="6652" max="6652" width="18.140625" style="26" customWidth="1"/>
    <col min="6653" max="6653" width="7.85546875" style="26" bestFit="1" customWidth="1"/>
    <col min="6654" max="6654" width="7.28515625" style="26" bestFit="1" customWidth="1"/>
    <col min="6655" max="6656" width="7.28515625" style="26" customWidth="1"/>
    <col min="6657" max="6658" width="7.28515625" style="26" bestFit="1" customWidth="1"/>
    <col min="6659" max="6661" width="7.28515625" style="26" customWidth="1"/>
    <col min="6662" max="6667" width="0" style="26" hidden="1" customWidth="1"/>
    <col min="6668" max="6668" width="7.85546875" style="26" customWidth="1"/>
    <col min="6669" max="6907" width="11.42578125" style="26"/>
    <col min="6908" max="6908" width="18.140625" style="26" customWidth="1"/>
    <col min="6909" max="6909" width="7.85546875" style="26" bestFit="1" customWidth="1"/>
    <col min="6910" max="6910" width="7.28515625" style="26" bestFit="1" customWidth="1"/>
    <col min="6911" max="6912" width="7.28515625" style="26" customWidth="1"/>
    <col min="6913" max="6914" width="7.28515625" style="26" bestFit="1" customWidth="1"/>
    <col min="6915" max="6917" width="7.28515625" style="26" customWidth="1"/>
    <col min="6918" max="6923" width="0" style="26" hidden="1" customWidth="1"/>
    <col min="6924" max="6924" width="7.85546875" style="26" customWidth="1"/>
    <col min="6925" max="7163" width="11.42578125" style="26"/>
    <col min="7164" max="7164" width="18.140625" style="26" customWidth="1"/>
    <col min="7165" max="7165" width="7.85546875" style="26" bestFit="1" customWidth="1"/>
    <col min="7166" max="7166" width="7.28515625" style="26" bestFit="1" customWidth="1"/>
    <col min="7167" max="7168" width="7.28515625" style="26" customWidth="1"/>
    <col min="7169" max="7170" width="7.28515625" style="26" bestFit="1" customWidth="1"/>
    <col min="7171" max="7173" width="7.28515625" style="26" customWidth="1"/>
    <col min="7174" max="7179" width="0" style="26" hidden="1" customWidth="1"/>
    <col min="7180" max="7180" width="7.85546875" style="26" customWidth="1"/>
    <col min="7181" max="7419" width="11.42578125" style="26"/>
    <col min="7420" max="7420" width="18.140625" style="26" customWidth="1"/>
    <col min="7421" max="7421" width="7.85546875" style="26" bestFit="1" customWidth="1"/>
    <col min="7422" max="7422" width="7.28515625" style="26" bestFit="1" customWidth="1"/>
    <col min="7423" max="7424" width="7.28515625" style="26" customWidth="1"/>
    <col min="7425" max="7426" width="7.28515625" style="26" bestFit="1" customWidth="1"/>
    <col min="7427" max="7429" width="7.28515625" style="26" customWidth="1"/>
    <col min="7430" max="7435" width="0" style="26" hidden="1" customWidth="1"/>
    <col min="7436" max="7436" width="7.85546875" style="26" customWidth="1"/>
    <col min="7437" max="7675" width="11.42578125" style="26"/>
    <col min="7676" max="7676" width="18.140625" style="26" customWidth="1"/>
    <col min="7677" max="7677" width="7.85546875" style="26" bestFit="1" customWidth="1"/>
    <col min="7678" max="7678" width="7.28515625" style="26" bestFit="1" customWidth="1"/>
    <col min="7679" max="7680" width="7.28515625" style="26" customWidth="1"/>
    <col min="7681" max="7682" width="7.28515625" style="26" bestFit="1" customWidth="1"/>
    <col min="7683" max="7685" width="7.28515625" style="26" customWidth="1"/>
    <col min="7686" max="7691" width="0" style="26" hidden="1" customWidth="1"/>
    <col min="7692" max="7692" width="7.85546875" style="26" customWidth="1"/>
    <col min="7693" max="7931" width="11.42578125" style="26"/>
    <col min="7932" max="7932" width="18.140625" style="26" customWidth="1"/>
    <col min="7933" max="7933" width="7.85546875" style="26" bestFit="1" customWidth="1"/>
    <col min="7934" max="7934" width="7.28515625" style="26" bestFit="1" customWidth="1"/>
    <col min="7935" max="7936" width="7.28515625" style="26" customWidth="1"/>
    <col min="7937" max="7938" width="7.28515625" style="26" bestFit="1" customWidth="1"/>
    <col min="7939" max="7941" width="7.28515625" style="26" customWidth="1"/>
    <col min="7942" max="7947" width="0" style="26" hidden="1" customWidth="1"/>
    <col min="7948" max="7948" width="7.85546875" style="26" customWidth="1"/>
    <col min="7949" max="8187" width="11.42578125" style="26"/>
    <col min="8188" max="8188" width="18.140625" style="26" customWidth="1"/>
    <col min="8189" max="8189" width="7.85546875" style="26" bestFit="1" customWidth="1"/>
    <col min="8190" max="8190" width="7.28515625" style="26" bestFit="1" customWidth="1"/>
    <col min="8191" max="8192" width="7.28515625" style="26" customWidth="1"/>
    <col min="8193" max="8194" width="7.28515625" style="26" bestFit="1" customWidth="1"/>
    <col min="8195" max="8197" width="7.28515625" style="26" customWidth="1"/>
    <col min="8198" max="8203" width="0" style="26" hidden="1" customWidth="1"/>
    <col min="8204" max="8204" width="7.85546875" style="26" customWidth="1"/>
    <col min="8205" max="8443" width="11.42578125" style="26"/>
    <col min="8444" max="8444" width="18.140625" style="26" customWidth="1"/>
    <col min="8445" max="8445" width="7.85546875" style="26" bestFit="1" customWidth="1"/>
    <col min="8446" max="8446" width="7.28515625" style="26" bestFit="1" customWidth="1"/>
    <col min="8447" max="8448" width="7.28515625" style="26" customWidth="1"/>
    <col min="8449" max="8450" width="7.28515625" style="26" bestFit="1" customWidth="1"/>
    <col min="8451" max="8453" width="7.28515625" style="26" customWidth="1"/>
    <col min="8454" max="8459" width="0" style="26" hidden="1" customWidth="1"/>
    <col min="8460" max="8460" width="7.85546875" style="26" customWidth="1"/>
    <col min="8461" max="8699" width="11.42578125" style="26"/>
    <col min="8700" max="8700" width="18.140625" style="26" customWidth="1"/>
    <col min="8701" max="8701" width="7.85546875" style="26" bestFit="1" customWidth="1"/>
    <col min="8702" max="8702" width="7.28515625" style="26" bestFit="1" customWidth="1"/>
    <col min="8703" max="8704" width="7.28515625" style="26" customWidth="1"/>
    <col min="8705" max="8706" width="7.28515625" style="26" bestFit="1" customWidth="1"/>
    <col min="8707" max="8709" width="7.28515625" style="26" customWidth="1"/>
    <col min="8710" max="8715" width="0" style="26" hidden="1" customWidth="1"/>
    <col min="8716" max="8716" width="7.85546875" style="26" customWidth="1"/>
    <col min="8717" max="8955" width="11.42578125" style="26"/>
    <col min="8956" max="8956" width="18.140625" style="26" customWidth="1"/>
    <col min="8957" max="8957" width="7.85546875" style="26" bestFit="1" customWidth="1"/>
    <col min="8958" max="8958" width="7.28515625" style="26" bestFit="1" customWidth="1"/>
    <col min="8959" max="8960" width="7.28515625" style="26" customWidth="1"/>
    <col min="8961" max="8962" width="7.28515625" style="26" bestFit="1" customWidth="1"/>
    <col min="8963" max="8965" width="7.28515625" style="26" customWidth="1"/>
    <col min="8966" max="8971" width="0" style="26" hidden="1" customWidth="1"/>
    <col min="8972" max="8972" width="7.85546875" style="26" customWidth="1"/>
    <col min="8973" max="9211" width="11.42578125" style="26"/>
    <col min="9212" max="9212" width="18.140625" style="26" customWidth="1"/>
    <col min="9213" max="9213" width="7.85546875" style="26" bestFit="1" customWidth="1"/>
    <col min="9214" max="9214" width="7.28515625" style="26" bestFit="1" customWidth="1"/>
    <col min="9215" max="9216" width="7.28515625" style="26" customWidth="1"/>
    <col min="9217" max="9218" width="7.28515625" style="26" bestFit="1" customWidth="1"/>
    <col min="9219" max="9221" width="7.28515625" style="26" customWidth="1"/>
    <col min="9222" max="9227" width="0" style="26" hidden="1" customWidth="1"/>
    <col min="9228" max="9228" width="7.85546875" style="26" customWidth="1"/>
    <col min="9229" max="9467" width="11.42578125" style="26"/>
    <col min="9468" max="9468" width="18.140625" style="26" customWidth="1"/>
    <col min="9469" max="9469" width="7.85546875" style="26" bestFit="1" customWidth="1"/>
    <col min="9470" max="9470" width="7.28515625" style="26" bestFit="1" customWidth="1"/>
    <col min="9471" max="9472" width="7.28515625" style="26" customWidth="1"/>
    <col min="9473" max="9474" width="7.28515625" style="26" bestFit="1" customWidth="1"/>
    <col min="9475" max="9477" width="7.28515625" style="26" customWidth="1"/>
    <col min="9478" max="9483" width="0" style="26" hidden="1" customWidth="1"/>
    <col min="9484" max="9484" width="7.85546875" style="26" customWidth="1"/>
    <col min="9485" max="9723" width="11.42578125" style="26"/>
    <col min="9724" max="9724" width="18.140625" style="26" customWidth="1"/>
    <col min="9725" max="9725" width="7.85546875" style="26" bestFit="1" customWidth="1"/>
    <col min="9726" max="9726" width="7.28515625" style="26" bestFit="1" customWidth="1"/>
    <col min="9727" max="9728" width="7.28515625" style="26" customWidth="1"/>
    <col min="9729" max="9730" width="7.28515625" style="26" bestFit="1" customWidth="1"/>
    <col min="9731" max="9733" width="7.28515625" style="26" customWidth="1"/>
    <col min="9734" max="9739" width="0" style="26" hidden="1" customWidth="1"/>
    <col min="9740" max="9740" width="7.85546875" style="26" customWidth="1"/>
    <col min="9741" max="9979" width="11.42578125" style="26"/>
    <col min="9980" max="9980" width="18.140625" style="26" customWidth="1"/>
    <col min="9981" max="9981" width="7.85546875" style="26" bestFit="1" customWidth="1"/>
    <col min="9982" max="9982" width="7.28515625" style="26" bestFit="1" customWidth="1"/>
    <col min="9983" max="9984" width="7.28515625" style="26" customWidth="1"/>
    <col min="9985" max="9986" width="7.28515625" style="26" bestFit="1" customWidth="1"/>
    <col min="9987" max="9989" width="7.28515625" style="26" customWidth="1"/>
    <col min="9990" max="9995" width="0" style="26" hidden="1" customWidth="1"/>
    <col min="9996" max="9996" width="7.85546875" style="26" customWidth="1"/>
    <col min="9997" max="10235" width="11.42578125" style="26"/>
    <col min="10236" max="10236" width="18.140625" style="26" customWidth="1"/>
    <col min="10237" max="10237" width="7.85546875" style="26" bestFit="1" customWidth="1"/>
    <col min="10238" max="10238" width="7.28515625" style="26" bestFit="1" customWidth="1"/>
    <col min="10239" max="10240" width="7.28515625" style="26" customWidth="1"/>
    <col min="10241" max="10242" width="7.28515625" style="26" bestFit="1" customWidth="1"/>
    <col min="10243" max="10245" width="7.28515625" style="26" customWidth="1"/>
    <col min="10246" max="10251" width="0" style="26" hidden="1" customWidth="1"/>
    <col min="10252" max="10252" width="7.85546875" style="26" customWidth="1"/>
    <col min="10253" max="10491" width="11.42578125" style="26"/>
    <col min="10492" max="10492" width="18.140625" style="26" customWidth="1"/>
    <col min="10493" max="10493" width="7.85546875" style="26" bestFit="1" customWidth="1"/>
    <col min="10494" max="10494" width="7.28515625" style="26" bestFit="1" customWidth="1"/>
    <col min="10495" max="10496" width="7.28515625" style="26" customWidth="1"/>
    <col min="10497" max="10498" width="7.28515625" style="26" bestFit="1" customWidth="1"/>
    <col min="10499" max="10501" width="7.28515625" style="26" customWidth="1"/>
    <col min="10502" max="10507" width="0" style="26" hidden="1" customWidth="1"/>
    <col min="10508" max="10508" width="7.85546875" style="26" customWidth="1"/>
    <col min="10509" max="10747" width="11.42578125" style="26"/>
    <col min="10748" max="10748" width="18.140625" style="26" customWidth="1"/>
    <col min="10749" max="10749" width="7.85546875" style="26" bestFit="1" customWidth="1"/>
    <col min="10750" max="10750" width="7.28515625" style="26" bestFit="1" customWidth="1"/>
    <col min="10751" max="10752" width="7.28515625" style="26" customWidth="1"/>
    <col min="10753" max="10754" width="7.28515625" style="26" bestFit="1" customWidth="1"/>
    <col min="10755" max="10757" width="7.28515625" style="26" customWidth="1"/>
    <col min="10758" max="10763" width="0" style="26" hidden="1" customWidth="1"/>
    <col min="10764" max="10764" width="7.85546875" style="26" customWidth="1"/>
    <col min="10765" max="11003" width="11.42578125" style="26"/>
    <col min="11004" max="11004" width="18.140625" style="26" customWidth="1"/>
    <col min="11005" max="11005" width="7.85546875" style="26" bestFit="1" customWidth="1"/>
    <col min="11006" max="11006" width="7.28515625" style="26" bestFit="1" customWidth="1"/>
    <col min="11007" max="11008" width="7.28515625" style="26" customWidth="1"/>
    <col min="11009" max="11010" width="7.28515625" style="26" bestFit="1" customWidth="1"/>
    <col min="11011" max="11013" width="7.28515625" style="26" customWidth="1"/>
    <col min="11014" max="11019" width="0" style="26" hidden="1" customWidth="1"/>
    <col min="11020" max="11020" width="7.85546875" style="26" customWidth="1"/>
    <col min="11021" max="11259" width="11.42578125" style="26"/>
    <col min="11260" max="11260" width="18.140625" style="26" customWidth="1"/>
    <col min="11261" max="11261" width="7.85546875" style="26" bestFit="1" customWidth="1"/>
    <col min="11262" max="11262" width="7.28515625" style="26" bestFit="1" customWidth="1"/>
    <col min="11263" max="11264" width="7.28515625" style="26" customWidth="1"/>
    <col min="11265" max="11266" width="7.28515625" style="26" bestFit="1" customWidth="1"/>
    <col min="11267" max="11269" width="7.28515625" style="26" customWidth="1"/>
    <col min="11270" max="11275" width="0" style="26" hidden="1" customWidth="1"/>
    <col min="11276" max="11276" width="7.85546875" style="26" customWidth="1"/>
    <col min="11277" max="11515" width="11.42578125" style="26"/>
    <col min="11516" max="11516" width="18.140625" style="26" customWidth="1"/>
    <col min="11517" max="11517" width="7.85546875" style="26" bestFit="1" customWidth="1"/>
    <col min="11518" max="11518" width="7.28515625" style="26" bestFit="1" customWidth="1"/>
    <col min="11519" max="11520" width="7.28515625" style="26" customWidth="1"/>
    <col min="11521" max="11522" width="7.28515625" style="26" bestFit="1" customWidth="1"/>
    <col min="11523" max="11525" width="7.28515625" style="26" customWidth="1"/>
    <col min="11526" max="11531" width="0" style="26" hidden="1" customWidth="1"/>
    <col min="11532" max="11532" width="7.85546875" style="26" customWidth="1"/>
    <col min="11533" max="11771" width="11.42578125" style="26"/>
    <col min="11772" max="11772" width="18.140625" style="26" customWidth="1"/>
    <col min="11773" max="11773" width="7.85546875" style="26" bestFit="1" customWidth="1"/>
    <col min="11774" max="11774" width="7.28515625" style="26" bestFit="1" customWidth="1"/>
    <col min="11775" max="11776" width="7.28515625" style="26" customWidth="1"/>
    <col min="11777" max="11778" width="7.28515625" style="26" bestFit="1" customWidth="1"/>
    <col min="11779" max="11781" width="7.28515625" style="26" customWidth="1"/>
    <col min="11782" max="11787" width="0" style="26" hidden="1" customWidth="1"/>
    <col min="11788" max="11788" width="7.85546875" style="26" customWidth="1"/>
    <col min="11789" max="12027" width="11.42578125" style="26"/>
    <col min="12028" max="12028" width="18.140625" style="26" customWidth="1"/>
    <col min="12029" max="12029" width="7.85546875" style="26" bestFit="1" customWidth="1"/>
    <col min="12030" max="12030" width="7.28515625" style="26" bestFit="1" customWidth="1"/>
    <col min="12031" max="12032" width="7.28515625" style="26" customWidth="1"/>
    <col min="12033" max="12034" width="7.28515625" style="26" bestFit="1" customWidth="1"/>
    <col min="12035" max="12037" width="7.28515625" style="26" customWidth="1"/>
    <col min="12038" max="12043" width="0" style="26" hidden="1" customWidth="1"/>
    <col min="12044" max="12044" width="7.85546875" style="26" customWidth="1"/>
    <col min="12045" max="12283" width="11.42578125" style="26"/>
    <col min="12284" max="12284" width="18.140625" style="26" customWidth="1"/>
    <col min="12285" max="12285" width="7.85546875" style="26" bestFit="1" customWidth="1"/>
    <col min="12286" max="12286" width="7.28515625" style="26" bestFit="1" customWidth="1"/>
    <col min="12287" max="12288" width="7.28515625" style="26" customWidth="1"/>
    <col min="12289" max="12290" width="7.28515625" style="26" bestFit="1" customWidth="1"/>
    <col min="12291" max="12293" width="7.28515625" style="26" customWidth="1"/>
    <col min="12294" max="12299" width="0" style="26" hidden="1" customWidth="1"/>
    <col min="12300" max="12300" width="7.85546875" style="26" customWidth="1"/>
    <col min="12301" max="12539" width="11.42578125" style="26"/>
    <col min="12540" max="12540" width="18.140625" style="26" customWidth="1"/>
    <col min="12541" max="12541" width="7.85546875" style="26" bestFit="1" customWidth="1"/>
    <col min="12542" max="12542" width="7.28515625" style="26" bestFit="1" customWidth="1"/>
    <col min="12543" max="12544" width="7.28515625" style="26" customWidth="1"/>
    <col min="12545" max="12546" width="7.28515625" style="26" bestFit="1" customWidth="1"/>
    <col min="12547" max="12549" width="7.28515625" style="26" customWidth="1"/>
    <col min="12550" max="12555" width="0" style="26" hidden="1" customWidth="1"/>
    <col min="12556" max="12556" width="7.85546875" style="26" customWidth="1"/>
    <col min="12557" max="12795" width="11.42578125" style="26"/>
    <col min="12796" max="12796" width="18.140625" style="26" customWidth="1"/>
    <col min="12797" max="12797" width="7.85546875" style="26" bestFit="1" customWidth="1"/>
    <col min="12798" max="12798" width="7.28515625" style="26" bestFit="1" customWidth="1"/>
    <col min="12799" max="12800" width="7.28515625" style="26" customWidth="1"/>
    <col min="12801" max="12802" width="7.28515625" style="26" bestFit="1" customWidth="1"/>
    <col min="12803" max="12805" width="7.28515625" style="26" customWidth="1"/>
    <col min="12806" max="12811" width="0" style="26" hidden="1" customWidth="1"/>
    <col min="12812" max="12812" width="7.85546875" style="26" customWidth="1"/>
    <col min="12813" max="13051" width="11.42578125" style="26"/>
    <col min="13052" max="13052" width="18.140625" style="26" customWidth="1"/>
    <col min="13053" max="13053" width="7.85546875" style="26" bestFit="1" customWidth="1"/>
    <col min="13054" max="13054" width="7.28515625" style="26" bestFit="1" customWidth="1"/>
    <col min="13055" max="13056" width="7.28515625" style="26" customWidth="1"/>
    <col min="13057" max="13058" width="7.28515625" style="26" bestFit="1" customWidth="1"/>
    <col min="13059" max="13061" width="7.28515625" style="26" customWidth="1"/>
    <col min="13062" max="13067" width="0" style="26" hidden="1" customWidth="1"/>
    <col min="13068" max="13068" width="7.85546875" style="26" customWidth="1"/>
    <col min="13069" max="13307" width="11.42578125" style="26"/>
    <col min="13308" max="13308" width="18.140625" style="26" customWidth="1"/>
    <col min="13309" max="13309" width="7.85546875" style="26" bestFit="1" customWidth="1"/>
    <col min="13310" max="13310" width="7.28515625" style="26" bestFit="1" customWidth="1"/>
    <col min="13311" max="13312" width="7.28515625" style="26" customWidth="1"/>
    <col min="13313" max="13314" width="7.28515625" style="26" bestFit="1" customWidth="1"/>
    <col min="13315" max="13317" width="7.28515625" style="26" customWidth="1"/>
    <col min="13318" max="13323" width="0" style="26" hidden="1" customWidth="1"/>
    <col min="13324" max="13324" width="7.85546875" style="26" customWidth="1"/>
    <col min="13325" max="13563" width="11.42578125" style="26"/>
    <col min="13564" max="13564" width="18.140625" style="26" customWidth="1"/>
    <col min="13565" max="13565" width="7.85546875" style="26" bestFit="1" customWidth="1"/>
    <col min="13566" max="13566" width="7.28515625" style="26" bestFit="1" customWidth="1"/>
    <col min="13567" max="13568" width="7.28515625" style="26" customWidth="1"/>
    <col min="13569" max="13570" width="7.28515625" style="26" bestFit="1" customWidth="1"/>
    <col min="13571" max="13573" width="7.28515625" style="26" customWidth="1"/>
    <col min="13574" max="13579" width="0" style="26" hidden="1" customWidth="1"/>
    <col min="13580" max="13580" width="7.85546875" style="26" customWidth="1"/>
    <col min="13581" max="13819" width="11.42578125" style="26"/>
    <col min="13820" max="13820" width="18.140625" style="26" customWidth="1"/>
    <col min="13821" max="13821" width="7.85546875" style="26" bestFit="1" customWidth="1"/>
    <col min="13822" max="13822" width="7.28515625" style="26" bestFit="1" customWidth="1"/>
    <col min="13823" max="13824" width="7.28515625" style="26" customWidth="1"/>
    <col min="13825" max="13826" width="7.28515625" style="26" bestFit="1" customWidth="1"/>
    <col min="13827" max="13829" width="7.28515625" style="26" customWidth="1"/>
    <col min="13830" max="13835" width="0" style="26" hidden="1" customWidth="1"/>
    <col min="13836" max="13836" width="7.85546875" style="26" customWidth="1"/>
    <col min="13837" max="14075" width="11.42578125" style="26"/>
    <col min="14076" max="14076" width="18.140625" style="26" customWidth="1"/>
    <col min="14077" max="14077" width="7.85546875" style="26" bestFit="1" customWidth="1"/>
    <col min="14078" max="14078" width="7.28515625" style="26" bestFit="1" customWidth="1"/>
    <col min="14079" max="14080" width="7.28515625" style="26" customWidth="1"/>
    <col min="14081" max="14082" width="7.28515625" style="26" bestFit="1" customWidth="1"/>
    <col min="14083" max="14085" width="7.28515625" style="26" customWidth="1"/>
    <col min="14086" max="14091" width="0" style="26" hidden="1" customWidth="1"/>
    <col min="14092" max="14092" width="7.85546875" style="26" customWidth="1"/>
    <col min="14093" max="14331" width="11.42578125" style="26"/>
    <col min="14332" max="14332" width="18.140625" style="26" customWidth="1"/>
    <col min="14333" max="14333" width="7.85546875" style="26" bestFit="1" customWidth="1"/>
    <col min="14334" max="14334" width="7.28515625" style="26" bestFit="1" customWidth="1"/>
    <col min="14335" max="14336" width="7.28515625" style="26" customWidth="1"/>
    <col min="14337" max="14338" width="7.28515625" style="26" bestFit="1" customWidth="1"/>
    <col min="14339" max="14341" width="7.28515625" style="26" customWidth="1"/>
    <col min="14342" max="14347" width="0" style="26" hidden="1" customWidth="1"/>
    <col min="14348" max="14348" width="7.85546875" style="26" customWidth="1"/>
    <col min="14349" max="14587" width="11.42578125" style="26"/>
    <col min="14588" max="14588" width="18.140625" style="26" customWidth="1"/>
    <col min="14589" max="14589" width="7.85546875" style="26" bestFit="1" customWidth="1"/>
    <col min="14590" max="14590" width="7.28515625" style="26" bestFit="1" customWidth="1"/>
    <col min="14591" max="14592" width="7.28515625" style="26" customWidth="1"/>
    <col min="14593" max="14594" width="7.28515625" style="26" bestFit="1" customWidth="1"/>
    <col min="14595" max="14597" width="7.28515625" style="26" customWidth="1"/>
    <col min="14598" max="14603" width="0" style="26" hidden="1" customWidth="1"/>
    <col min="14604" max="14604" width="7.85546875" style="26" customWidth="1"/>
    <col min="14605" max="14843" width="11.42578125" style="26"/>
    <col min="14844" max="14844" width="18.140625" style="26" customWidth="1"/>
    <col min="14845" max="14845" width="7.85546875" style="26" bestFit="1" customWidth="1"/>
    <col min="14846" max="14846" width="7.28515625" style="26" bestFit="1" customWidth="1"/>
    <col min="14847" max="14848" width="7.28515625" style="26" customWidth="1"/>
    <col min="14849" max="14850" width="7.28515625" style="26" bestFit="1" customWidth="1"/>
    <col min="14851" max="14853" width="7.28515625" style="26" customWidth="1"/>
    <col min="14854" max="14859" width="0" style="26" hidden="1" customWidth="1"/>
    <col min="14860" max="14860" width="7.85546875" style="26" customWidth="1"/>
    <col min="14861" max="15099" width="11.42578125" style="26"/>
    <col min="15100" max="15100" width="18.140625" style="26" customWidth="1"/>
    <col min="15101" max="15101" width="7.85546875" style="26" bestFit="1" customWidth="1"/>
    <col min="15102" max="15102" width="7.28515625" style="26" bestFit="1" customWidth="1"/>
    <col min="15103" max="15104" width="7.28515625" style="26" customWidth="1"/>
    <col min="15105" max="15106" width="7.28515625" style="26" bestFit="1" customWidth="1"/>
    <col min="15107" max="15109" width="7.28515625" style="26" customWidth="1"/>
    <col min="15110" max="15115" width="0" style="26" hidden="1" customWidth="1"/>
    <col min="15116" max="15116" width="7.85546875" style="26" customWidth="1"/>
    <col min="15117" max="15355" width="11.42578125" style="26"/>
    <col min="15356" max="15356" width="18.140625" style="26" customWidth="1"/>
    <col min="15357" max="15357" width="7.85546875" style="26" bestFit="1" customWidth="1"/>
    <col min="15358" max="15358" width="7.28515625" style="26" bestFit="1" customWidth="1"/>
    <col min="15359" max="15360" width="7.28515625" style="26" customWidth="1"/>
    <col min="15361" max="15362" width="7.28515625" style="26" bestFit="1" customWidth="1"/>
    <col min="15363" max="15365" width="7.28515625" style="26" customWidth="1"/>
    <col min="15366" max="15371" width="0" style="26" hidden="1" customWidth="1"/>
    <col min="15372" max="15372" width="7.85546875" style="26" customWidth="1"/>
    <col min="15373" max="15611" width="11.42578125" style="26"/>
    <col min="15612" max="15612" width="18.140625" style="26" customWidth="1"/>
    <col min="15613" max="15613" width="7.85546875" style="26" bestFit="1" customWidth="1"/>
    <col min="15614" max="15614" width="7.28515625" style="26" bestFit="1" customWidth="1"/>
    <col min="15615" max="15616" width="7.28515625" style="26" customWidth="1"/>
    <col min="15617" max="15618" width="7.28515625" style="26" bestFit="1" customWidth="1"/>
    <col min="15619" max="15621" width="7.28515625" style="26" customWidth="1"/>
    <col min="15622" max="15627" width="0" style="26" hidden="1" customWidth="1"/>
    <col min="15628" max="15628" width="7.85546875" style="26" customWidth="1"/>
    <col min="15629" max="15867" width="11.42578125" style="26"/>
    <col min="15868" max="15868" width="18.140625" style="26" customWidth="1"/>
    <col min="15869" max="15869" width="7.85546875" style="26" bestFit="1" customWidth="1"/>
    <col min="15870" max="15870" width="7.28515625" style="26" bestFit="1" customWidth="1"/>
    <col min="15871" max="15872" width="7.28515625" style="26" customWidth="1"/>
    <col min="15873" max="15874" width="7.28515625" style="26" bestFit="1" customWidth="1"/>
    <col min="15875" max="15877" width="7.28515625" style="26" customWidth="1"/>
    <col min="15878" max="15883" width="0" style="26" hidden="1" customWidth="1"/>
    <col min="15884" max="15884" width="7.85546875" style="26" customWidth="1"/>
    <col min="15885" max="16123" width="11.42578125" style="26"/>
    <col min="16124" max="16124" width="18.140625" style="26" customWidth="1"/>
    <col min="16125" max="16125" width="7.85546875" style="26" bestFit="1" customWidth="1"/>
    <col min="16126" max="16126" width="7.28515625" style="26" bestFit="1" customWidth="1"/>
    <col min="16127" max="16128" width="7.28515625" style="26" customWidth="1"/>
    <col min="16129" max="16130" width="7.28515625" style="26" bestFit="1" customWidth="1"/>
    <col min="16131" max="16133" width="7.28515625" style="26" customWidth="1"/>
    <col min="16134" max="16139" width="0" style="26" hidden="1" customWidth="1"/>
    <col min="16140" max="16140" width="7.85546875" style="26" customWidth="1"/>
    <col min="16141" max="16384" width="11.42578125" style="26"/>
  </cols>
  <sheetData>
    <row r="1" spans="1:16" s="27" customFormat="1" x14ac:dyDescent="0.2"/>
    <row r="2" spans="1:16" s="27" customFormat="1" x14ac:dyDescent="0.2">
      <c r="A2" s="47" t="s">
        <v>99</v>
      </c>
    </row>
    <row r="3" spans="1:16" s="27" customFormat="1" ht="15" x14ac:dyDescent="0.25">
      <c r="A3" s="47" t="s">
        <v>100</v>
      </c>
      <c r="K3" s="101"/>
    </row>
    <row r="4" spans="1:16" s="27" customFormat="1" x14ac:dyDescent="0.2"/>
    <row r="5" spans="1:16" s="27" customFormat="1" ht="12.75" x14ac:dyDescent="0.2">
      <c r="B5" s="368" t="s">
        <v>92</v>
      </c>
      <c r="C5" s="368"/>
      <c r="D5" s="368"/>
      <c r="E5" s="368"/>
      <c r="F5" s="368"/>
      <c r="G5" s="368"/>
      <c r="H5" s="368"/>
      <c r="I5" s="368"/>
      <c r="J5" s="368"/>
      <c r="K5" s="368"/>
      <c r="M5" s="128" t="s">
        <v>570</v>
      </c>
      <c r="O5" s="102"/>
    </row>
    <row r="6" spans="1:16" s="27" customFormat="1" ht="12.75" x14ac:dyDescent="0.2">
      <c r="B6" s="397" t="str">
        <f>'Solicitudes Regiones'!$B$6:$R$6</f>
        <v>Julio de 2008 a febrero de 2022</v>
      </c>
      <c r="C6" s="397"/>
      <c r="D6" s="397"/>
      <c r="E6" s="397"/>
      <c r="F6" s="397"/>
      <c r="G6" s="397"/>
      <c r="H6" s="397"/>
      <c r="I6" s="397"/>
      <c r="J6" s="397"/>
      <c r="K6" s="397"/>
      <c r="L6" s="56"/>
    </row>
    <row r="7" spans="1:16" s="30" customFormat="1" x14ac:dyDescent="0.2">
      <c r="B7" s="28"/>
      <c r="C7" s="29"/>
      <c r="D7" s="29"/>
      <c r="E7" s="29"/>
      <c r="F7" s="29"/>
      <c r="G7" s="29"/>
      <c r="H7" s="29"/>
      <c r="I7" s="29"/>
      <c r="J7" s="29"/>
      <c r="K7" s="29"/>
      <c r="L7" s="29"/>
    </row>
    <row r="8" spans="1:16" ht="15" customHeight="1" x14ac:dyDescent="0.2">
      <c r="B8" s="395" t="s">
        <v>53</v>
      </c>
      <c r="C8" s="395"/>
      <c r="D8" s="395"/>
      <c r="E8" s="395"/>
      <c r="F8" s="395"/>
      <c r="G8" s="395"/>
      <c r="H8" s="395"/>
      <c r="I8" s="395"/>
      <c r="J8" s="395"/>
      <c r="K8" s="395"/>
      <c r="L8" s="395"/>
      <c r="M8" s="395"/>
    </row>
    <row r="9" spans="1:16" ht="20.25" customHeight="1" x14ac:dyDescent="0.2">
      <c r="B9" s="395" t="s">
        <v>54</v>
      </c>
      <c r="C9" s="393" t="s">
        <v>2</v>
      </c>
      <c r="D9" s="396"/>
      <c r="E9" s="396"/>
      <c r="F9" s="396"/>
      <c r="G9" s="396"/>
      <c r="H9" s="396"/>
      <c r="I9" s="396"/>
      <c r="J9" s="396"/>
      <c r="K9" s="394"/>
      <c r="L9" s="393"/>
      <c r="M9" s="394"/>
    </row>
    <row r="10" spans="1:16" ht="24" x14ac:dyDescent="0.2">
      <c r="B10" s="395"/>
      <c r="C10" s="23" t="s">
        <v>55</v>
      </c>
      <c r="D10" s="23" t="s">
        <v>56</v>
      </c>
      <c r="E10" s="23" t="s">
        <v>57</v>
      </c>
      <c r="F10" s="23" t="s">
        <v>58</v>
      </c>
      <c r="G10" s="23" t="s">
        <v>6</v>
      </c>
      <c r="H10" s="23" t="s">
        <v>59</v>
      </c>
      <c r="I10" s="23" t="s">
        <v>60</v>
      </c>
      <c r="J10" s="23" t="s">
        <v>61</v>
      </c>
      <c r="K10" s="260" t="s">
        <v>29</v>
      </c>
      <c r="L10" s="260" t="s">
        <v>591</v>
      </c>
      <c r="M10" s="260" t="s">
        <v>594</v>
      </c>
    </row>
    <row r="11" spans="1:16" x14ac:dyDescent="0.2">
      <c r="B11" s="18" t="s">
        <v>357</v>
      </c>
      <c r="C11" s="18">
        <v>1785</v>
      </c>
      <c r="D11" s="18">
        <v>926</v>
      </c>
      <c r="E11" s="18">
        <f>C11+D11</f>
        <v>2711</v>
      </c>
      <c r="F11" s="19">
        <f>E11/$E$41</f>
        <v>5.6052930838416212E-2</v>
      </c>
      <c r="G11" s="18">
        <v>2360</v>
      </c>
      <c r="H11" s="18">
        <v>220</v>
      </c>
      <c r="I11" s="18">
        <f>G11+H11</f>
        <v>2580</v>
      </c>
      <c r="J11" s="19">
        <f>I11/$I$41</f>
        <v>3.1414377556984223E-2</v>
      </c>
      <c r="K11" s="18">
        <f t="shared" ref="K11:K40" si="0">E11+I11</f>
        <v>5291</v>
      </c>
      <c r="L11" s="18">
        <v>1</v>
      </c>
      <c r="M11" s="18">
        <f>K11+L11</f>
        <v>5292</v>
      </c>
      <c r="P11" s="31"/>
    </row>
    <row r="12" spans="1:16" x14ac:dyDescent="0.2">
      <c r="B12" s="18" t="s">
        <v>358</v>
      </c>
      <c r="C12" s="18">
        <v>1013</v>
      </c>
      <c r="D12" s="18">
        <v>541</v>
      </c>
      <c r="E12" s="18">
        <f t="shared" ref="E12:E40" si="1">C12+D12</f>
        <v>1554</v>
      </c>
      <c r="F12" s="19">
        <f t="shared" ref="F12:F40" si="2">E12/$E$41</f>
        <v>3.2130673007340016E-2</v>
      </c>
      <c r="G12" s="18">
        <v>3449</v>
      </c>
      <c r="H12" s="18">
        <v>190</v>
      </c>
      <c r="I12" s="18">
        <f t="shared" ref="I12:I40" si="3">G12+H12</f>
        <v>3639</v>
      </c>
      <c r="J12" s="19">
        <f t="shared" ref="J12:J40" si="4">I12/$I$41</f>
        <v>4.4308883693746345E-2</v>
      </c>
      <c r="K12" s="18">
        <f t="shared" si="0"/>
        <v>5193</v>
      </c>
      <c r="L12" s="18">
        <v>2</v>
      </c>
      <c r="M12" s="18">
        <f t="shared" ref="M12:M41" si="5">K12+L12</f>
        <v>5195</v>
      </c>
      <c r="P12" s="31"/>
    </row>
    <row r="13" spans="1:16" x14ac:dyDescent="0.2">
      <c r="B13" s="18" t="s">
        <v>359</v>
      </c>
      <c r="C13" s="18">
        <v>753</v>
      </c>
      <c r="D13" s="18">
        <v>584</v>
      </c>
      <c r="E13" s="18">
        <f t="shared" si="1"/>
        <v>1337</v>
      </c>
      <c r="F13" s="19">
        <f t="shared" si="2"/>
        <v>2.7643957407215963E-2</v>
      </c>
      <c r="G13" s="18">
        <v>1599</v>
      </c>
      <c r="H13" s="18">
        <v>203</v>
      </c>
      <c r="I13" s="18">
        <f t="shared" si="3"/>
        <v>1802</v>
      </c>
      <c r="J13" s="19">
        <f t="shared" si="4"/>
        <v>2.1941359828560297E-2</v>
      </c>
      <c r="K13" s="18">
        <f t="shared" si="0"/>
        <v>3139</v>
      </c>
      <c r="L13" s="18">
        <v>1</v>
      </c>
      <c r="M13" s="18">
        <f t="shared" si="5"/>
        <v>3140</v>
      </c>
      <c r="P13" s="31"/>
    </row>
    <row r="14" spans="1:16" x14ac:dyDescent="0.2">
      <c r="B14" s="18" t="s">
        <v>360</v>
      </c>
      <c r="C14" s="18">
        <v>523</v>
      </c>
      <c r="D14" s="18">
        <v>363</v>
      </c>
      <c r="E14" s="18">
        <f t="shared" si="1"/>
        <v>886</v>
      </c>
      <c r="F14" s="19">
        <f t="shared" si="2"/>
        <v>1.8319032358110204E-2</v>
      </c>
      <c r="G14" s="18">
        <v>659</v>
      </c>
      <c r="H14" s="18">
        <v>70</v>
      </c>
      <c r="I14" s="18">
        <f t="shared" si="3"/>
        <v>729</v>
      </c>
      <c r="J14" s="19">
        <f t="shared" si="4"/>
        <v>8.8763880771478669E-3</v>
      </c>
      <c r="K14" s="18">
        <f t="shared" si="0"/>
        <v>1615</v>
      </c>
      <c r="L14" s="18">
        <v>0</v>
      </c>
      <c r="M14" s="18">
        <f t="shared" si="5"/>
        <v>1615</v>
      </c>
      <c r="P14" s="31"/>
    </row>
    <row r="15" spans="1:16" x14ac:dyDescent="0.2">
      <c r="B15" s="18" t="s">
        <v>361</v>
      </c>
      <c r="C15" s="18">
        <v>890</v>
      </c>
      <c r="D15" s="18">
        <v>624</v>
      </c>
      <c r="E15" s="18">
        <f t="shared" si="1"/>
        <v>1514</v>
      </c>
      <c r="F15" s="19">
        <f t="shared" si="2"/>
        <v>3.1303628657086739E-2</v>
      </c>
      <c r="G15" s="18">
        <v>2744</v>
      </c>
      <c r="H15" s="18">
        <v>259</v>
      </c>
      <c r="I15" s="18">
        <f t="shared" si="3"/>
        <v>3003</v>
      </c>
      <c r="J15" s="19">
        <f t="shared" si="4"/>
        <v>3.656487434248977E-2</v>
      </c>
      <c r="K15" s="18">
        <f t="shared" si="0"/>
        <v>4517</v>
      </c>
      <c r="L15" s="18">
        <v>2</v>
      </c>
      <c r="M15" s="18">
        <f t="shared" si="5"/>
        <v>4519</v>
      </c>
      <c r="P15" s="31"/>
    </row>
    <row r="16" spans="1:16" x14ac:dyDescent="0.2">
      <c r="B16" s="18" t="s">
        <v>362</v>
      </c>
      <c r="C16" s="18">
        <v>616</v>
      </c>
      <c r="D16" s="18">
        <v>580</v>
      </c>
      <c r="E16" s="18">
        <f t="shared" si="1"/>
        <v>1196</v>
      </c>
      <c r="F16" s="19">
        <f t="shared" si="2"/>
        <v>2.4728626072573142E-2</v>
      </c>
      <c r="G16" s="18">
        <v>1528</v>
      </c>
      <c r="H16" s="18">
        <v>214</v>
      </c>
      <c r="I16" s="18">
        <f t="shared" si="3"/>
        <v>1742</v>
      </c>
      <c r="J16" s="19">
        <f t="shared" si="4"/>
        <v>2.121079290863043E-2</v>
      </c>
      <c r="K16" s="18">
        <f t="shared" si="0"/>
        <v>2938</v>
      </c>
      <c r="L16" s="18">
        <v>3</v>
      </c>
      <c r="M16" s="18">
        <f t="shared" si="5"/>
        <v>2941</v>
      </c>
      <c r="P16" s="31"/>
    </row>
    <row r="17" spans="2:16" x14ac:dyDescent="0.2">
      <c r="B17" s="18" t="s">
        <v>363</v>
      </c>
      <c r="C17" s="18">
        <v>126</v>
      </c>
      <c r="D17" s="18">
        <v>40</v>
      </c>
      <c r="E17" s="18">
        <f t="shared" si="1"/>
        <v>166</v>
      </c>
      <c r="F17" s="19">
        <f t="shared" si="2"/>
        <v>3.4322340535511216E-3</v>
      </c>
      <c r="G17" s="18">
        <v>207</v>
      </c>
      <c r="H17" s="18">
        <v>7</v>
      </c>
      <c r="I17" s="18">
        <f t="shared" si="3"/>
        <v>214</v>
      </c>
      <c r="J17" s="19">
        <f t="shared" si="4"/>
        <v>2.6056886810831873E-3</v>
      </c>
      <c r="K17" s="18">
        <f t="shared" si="0"/>
        <v>380</v>
      </c>
      <c r="L17" s="18">
        <v>0</v>
      </c>
      <c r="M17" s="18">
        <f t="shared" si="5"/>
        <v>380</v>
      </c>
      <c r="P17" s="31"/>
    </row>
    <row r="18" spans="2:16" x14ac:dyDescent="0.2">
      <c r="B18" s="18" t="s">
        <v>364</v>
      </c>
      <c r="C18" s="18">
        <v>6132</v>
      </c>
      <c r="D18" s="18">
        <v>3605</v>
      </c>
      <c r="E18" s="18">
        <f t="shared" si="1"/>
        <v>9737</v>
      </c>
      <c r="F18" s="19">
        <f t="shared" si="2"/>
        <v>0.20132327096040525</v>
      </c>
      <c r="G18" s="18">
        <v>18140</v>
      </c>
      <c r="H18" s="18">
        <v>1683</v>
      </c>
      <c r="I18" s="18">
        <f t="shared" si="3"/>
        <v>19823</v>
      </c>
      <c r="J18" s="19">
        <f t="shared" si="4"/>
        <v>0.24136713422949543</v>
      </c>
      <c r="K18" s="18">
        <f t="shared" si="0"/>
        <v>29560</v>
      </c>
      <c r="L18" s="18">
        <v>3</v>
      </c>
      <c r="M18" s="18">
        <f t="shared" si="5"/>
        <v>29563</v>
      </c>
      <c r="P18" s="31"/>
    </row>
    <row r="19" spans="2:16" x14ac:dyDescent="0.2">
      <c r="B19" s="18" t="s">
        <v>365</v>
      </c>
      <c r="C19" s="18">
        <v>286</v>
      </c>
      <c r="D19" s="18">
        <v>109</v>
      </c>
      <c r="E19" s="18">
        <f t="shared" si="1"/>
        <v>395</v>
      </c>
      <c r="F19" s="19">
        <f t="shared" si="2"/>
        <v>8.1670629587511628E-3</v>
      </c>
      <c r="G19" s="18">
        <v>301</v>
      </c>
      <c r="H19" s="18">
        <v>23</v>
      </c>
      <c r="I19" s="18">
        <f t="shared" si="3"/>
        <v>324</v>
      </c>
      <c r="J19" s="19">
        <f t="shared" si="4"/>
        <v>3.9450613676212743E-3</v>
      </c>
      <c r="K19" s="18">
        <f t="shared" si="0"/>
        <v>719</v>
      </c>
      <c r="L19" s="18">
        <v>0</v>
      </c>
      <c r="M19" s="18">
        <f t="shared" si="5"/>
        <v>719</v>
      </c>
      <c r="P19" s="31"/>
    </row>
    <row r="20" spans="2:16" x14ac:dyDescent="0.2">
      <c r="B20" s="18" t="s">
        <v>366</v>
      </c>
      <c r="C20" s="18">
        <v>1137</v>
      </c>
      <c r="D20" s="18">
        <v>732</v>
      </c>
      <c r="E20" s="18">
        <f t="shared" si="1"/>
        <v>1869</v>
      </c>
      <c r="F20" s="19">
        <f t="shared" si="2"/>
        <v>3.864364726558462E-2</v>
      </c>
      <c r="G20" s="18">
        <v>1117</v>
      </c>
      <c r="H20" s="18">
        <v>107</v>
      </c>
      <c r="I20" s="18">
        <f t="shared" si="3"/>
        <v>1224</v>
      </c>
      <c r="J20" s="19">
        <f t="shared" si="4"/>
        <v>1.4903565166569257E-2</v>
      </c>
      <c r="K20" s="18">
        <f t="shared" si="0"/>
        <v>3093</v>
      </c>
      <c r="L20" s="18">
        <v>0</v>
      </c>
      <c r="M20" s="18">
        <f t="shared" si="5"/>
        <v>3093</v>
      </c>
      <c r="P20" s="31"/>
    </row>
    <row r="21" spans="2:16" x14ac:dyDescent="0.2">
      <c r="B21" s="18" t="s">
        <v>367</v>
      </c>
      <c r="C21" s="18">
        <v>1426</v>
      </c>
      <c r="D21" s="18">
        <v>949</v>
      </c>
      <c r="E21" s="18">
        <f t="shared" si="1"/>
        <v>2375</v>
      </c>
      <c r="F21" s="19">
        <f t="shared" si="2"/>
        <v>4.9105758296288639E-2</v>
      </c>
      <c r="G21" s="18">
        <v>5042</v>
      </c>
      <c r="H21" s="18">
        <v>363</v>
      </c>
      <c r="I21" s="18">
        <f t="shared" si="3"/>
        <v>5405</v>
      </c>
      <c r="J21" s="19">
        <f t="shared" si="4"/>
        <v>6.5811903370348729E-2</v>
      </c>
      <c r="K21" s="18">
        <f t="shared" si="0"/>
        <v>7780</v>
      </c>
      <c r="L21" s="18">
        <v>2</v>
      </c>
      <c r="M21" s="18">
        <f t="shared" si="5"/>
        <v>7782</v>
      </c>
      <c r="P21" s="31"/>
    </row>
    <row r="22" spans="2:16" x14ac:dyDescent="0.2">
      <c r="B22" s="18" t="s">
        <v>368</v>
      </c>
      <c r="C22" s="18">
        <v>232</v>
      </c>
      <c r="D22" s="18">
        <v>171</v>
      </c>
      <c r="E22" s="18">
        <f t="shared" si="1"/>
        <v>403</v>
      </c>
      <c r="F22" s="19">
        <f t="shared" si="2"/>
        <v>8.3324718288018199E-3</v>
      </c>
      <c r="G22" s="18">
        <v>360</v>
      </c>
      <c r="H22" s="18">
        <v>40</v>
      </c>
      <c r="I22" s="18">
        <f t="shared" si="3"/>
        <v>400</v>
      </c>
      <c r="J22" s="19">
        <f t="shared" si="4"/>
        <v>4.8704461328657701E-3</v>
      </c>
      <c r="K22" s="18">
        <f t="shared" si="0"/>
        <v>803</v>
      </c>
      <c r="L22" s="18">
        <v>1</v>
      </c>
      <c r="M22" s="18">
        <f t="shared" si="5"/>
        <v>804</v>
      </c>
      <c r="P22" s="31"/>
    </row>
    <row r="23" spans="2:16" x14ac:dyDescent="0.2">
      <c r="B23" s="18" t="s">
        <v>369</v>
      </c>
      <c r="C23" s="18">
        <v>230</v>
      </c>
      <c r="D23" s="18">
        <v>160</v>
      </c>
      <c r="E23" s="18">
        <f t="shared" si="1"/>
        <v>390</v>
      </c>
      <c r="F23" s="19">
        <f t="shared" si="2"/>
        <v>8.0636824149695023E-3</v>
      </c>
      <c r="G23" s="18">
        <v>448</v>
      </c>
      <c r="H23" s="18">
        <v>45</v>
      </c>
      <c r="I23" s="18">
        <f t="shared" si="3"/>
        <v>493</v>
      </c>
      <c r="J23" s="19">
        <f t="shared" si="4"/>
        <v>6.0028248587570623E-3</v>
      </c>
      <c r="K23" s="18">
        <f t="shared" si="0"/>
        <v>883</v>
      </c>
      <c r="L23" s="18">
        <v>0</v>
      </c>
      <c r="M23" s="18">
        <f t="shared" si="5"/>
        <v>883</v>
      </c>
      <c r="P23" s="31"/>
    </row>
    <row r="24" spans="2:16" x14ac:dyDescent="0.2">
      <c r="B24" s="18" t="s">
        <v>370</v>
      </c>
      <c r="C24" s="18">
        <v>482</v>
      </c>
      <c r="D24" s="18">
        <v>393</v>
      </c>
      <c r="E24" s="18">
        <f t="shared" si="1"/>
        <v>875</v>
      </c>
      <c r="F24" s="19">
        <f t="shared" si="2"/>
        <v>1.8091595161790552E-2</v>
      </c>
      <c r="G24" s="18">
        <v>1138</v>
      </c>
      <c r="H24" s="18">
        <v>155</v>
      </c>
      <c r="I24" s="18">
        <f t="shared" si="3"/>
        <v>1293</v>
      </c>
      <c r="J24" s="19">
        <f t="shared" si="4"/>
        <v>1.5743717124488604E-2</v>
      </c>
      <c r="K24" s="18">
        <f t="shared" si="0"/>
        <v>2168</v>
      </c>
      <c r="L24" s="18">
        <v>2</v>
      </c>
      <c r="M24" s="18">
        <f t="shared" si="5"/>
        <v>2170</v>
      </c>
      <c r="P24" s="31"/>
    </row>
    <row r="25" spans="2:16" ht="16.5" customHeight="1" x14ac:dyDescent="0.2">
      <c r="B25" s="18" t="s">
        <v>371</v>
      </c>
      <c r="C25" s="18">
        <v>618</v>
      </c>
      <c r="D25" s="18">
        <v>510</v>
      </c>
      <c r="E25" s="18">
        <f t="shared" si="1"/>
        <v>1128</v>
      </c>
      <c r="F25" s="19">
        <f t="shared" si="2"/>
        <v>2.3322650677142561E-2</v>
      </c>
      <c r="G25" s="18">
        <v>546</v>
      </c>
      <c r="H25" s="18">
        <v>94</v>
      </c>
      <c r="I25" s="18">
        <f t="shared" si="3"/>
        <v>640</v>
      </c>
      <c r="J25" s="19">
        <f t="shared" si="4"/>
        <v>7.7927138125852332E-3</v>
      </c>
      <c r="K25" s="18">
        <f t="shared" si="0"/>
        <v>1768</v>
      </c>
      <c r="L25" s="18">
        <v>0</v>
      </c>
      <c r="M25" s="18">
        <f t="shared" si="5"/>
        <v>1768</v>
      </c>
      <c r="P25" s="31"/>
    </row>
    <row r="26" spans="2:16" x14ac:dyDescent="0.2">
      <c r="B26" s="18" t="s">
        <v>372</v>
      </c>
      <c r="C26" s="18">
        <v>171</v>
      </c>
      <c r="D26" s="18">
        <v>72</v>
      </c>
      <c r="E26" s="18">
        <f t="shared" si="1"/>
        <v>243</v>
      </c>
      <c r="F26" s="19">
        <f t="shared" si="2"/>
        <v>5.0242944277886902E-3</v>
      </c>
      <c r="G26" s="18">
        <v>250</v>
      </c>
      <c r="H26" s="18">
        <v>14</v>
      </c>
      <c r="I26" s="18">
        <f t="shared" si="3"/>
        <v>264</v>
      </c>
      <c r="J26" s="19">
        <f t="shared" si="4"/>
        <v>3.2144944476914087E-3</v>
      </c>
      <c r="K26" s="18">
        <f t="shared" si="0"/>
        <v>507</v>
      </c>
      <c r="L26" s="18">
        <v>0</v>
      </c>
      <c r="M26" s="18">
        <f t="shared" si="5"/>
        <v>507</v>
      </c>
      <c r="P26" s="31"/>
    </row>
    <row r="27" spans="2:16" x14ac:dyDescent="0.2">
      <c r="B27" s="18" t="s">
        <v>373</v>
      </c>
      <c r="C27" s="18">
        <v>375</v>
      </c>
      <c r="D27" s="18">
        <v>307</v>
      </c>
      <c r="E27" s="18">
        <f t="shared" si="1"/>
        <v>682</v>
      </c>
      <c r="F27" s="19">
        <f t="shared" si="2"/>
        <v>1.4101106171818464E-2</v>
      </c>
      <c r="G27" s="18">
        <v>575</v>
      </c>
      <c r="H27" s="18">
        <v>79</v>
      </c>
      <c r="I27" s="18">
        <f t="shared" si="3"/>
        <v>654</v>
      </c>
      <c r="J27" s="19">
        <f t="shared" si="4"/>
        <v>7.9631794272355342E-3</v>
      </c>
      <c r="K27" s="18">
        <f t="shared" si="0"/>
        <v>1336</v>
      </c>
      <c r="L27" s="18">
        <v>0</v>
      </c>
      <c r="M27" s="18">
        <f t="shared" si="5"/>
        <v>1336</v>
      </c>
      <c r="P27" s="31"/>
    </row>
    <row r="28" spans="2:16" x14ac:dyDescent="0.2">
      <c r="B28" s="18" t="s">
        <v>374</v>
      </c>
      <c r="C28" s="18">
        <v>5097</v>
      </c>
      <c r="D28" s="18">
        <v>3574</v>
      </c>
      <c r="E28" s="18">
        <f t="shared" si="1"/>
        <v>8671</v>
      </c>
      <c r="F28" s="19">
        <f t="shared" si="2"/>
        <v>0.17928253902615529</v>
      </c>
      <c r="G28" s="18">
        <v>17719</v>
      </c>
      <c r="H28" s="18">
        <v>1924</v>
      </c>
      <c r="I28" s="18">
        <f t="shared" si="3"/>
        <v>19643</v>
      </c>
      <c r="J28" s="19">
        <f t="shared" si="4"/>
        <v>0.23917543346970582</v>
      </c>
      <c r="K28" s="18">
        <f t="shared" si="0"/>
        <v>28314</v>
      </c>
      <c r="L28" s="18">
        <v>8</v>
      </c>
      <c r="M28" s="18">
        <f t="shared" si="5"/>
        <v>28322</v>
      </c>
      <c r="P28" s="31"/>
    </row>
    <row r="29" spans="2:16" x14ac:dyDescent="0.2">
      <c r="B29" s="18" t="s">
        <v>375</v>
      </c>
      <c r="C29" s="18">
        <v>521</v>
      </c>
      <c r="D29" s="18">
        <v>454</v>
      </c>
      <c r="E29" s="18">
        <f t="shared" si="1"/>
        <v>975</v>
      </c>
      <c r="F29" s="19">
        <f t="shared" si="2"/>
        <v>2.0159206037423757E-2</v>
      </c>
      <c r="G29" s="18">
        <v>1120</v>
      </c>
      <c r="H29" s="18">
        <v>155</v>
      </c>
      <c r="I29" s="18">
        <f t="shared" si="3"/>
        <v>1275</v>
      </c>
      <c r="J29" s="19">
        <f t="shared" si="4"/>
        <v>1.5524547048509644E-2</v>
      </c>
      <c r="K29" s="18">
        <f t="shared" si="0"/>
        <v>2250</v>
      </c>
      <c r="L29" s="18">
        <v>0</v>
      </c>
      <c r="M29" s="18">
        <f t="shared" si="5"/>
        <v>2250</v>
      </c>
      <c r="P29" s="31"/>
    </row>
    <row r="30" spans="2:16" x14ac:dyDescent="0.2">
      <c r="B30" s="18" t="s">
        <v>376</v>
      </c>
      <c r="C30" s="18">
        <v>329</v>
      </c>
      <c r="D30" s="18">
        <v>266</v>
      </c>
      <c r="E30" s="18">
        <f t="shared" si="1"/>
        <v>595</v>
      </c>
      <c r="F30" s="19">
        <f t="shared" si="2"/>
        <v>1.2302284710017574E-2</v>
      </c>
      <c r="G30" s="18">
        <v>760</v>
      </c>
      <c r="H30" s="18">
        <v>88</v>
      </c>
      <c r="I30" s="18">
        <f t="shared" si="3"/>
        <v>848</v>
      </c>
      <c r="J30" s="19">
        <f t="shared" si="4"/>
        <v>1.0325345801675434E-2</v>
      </c>
      <c r="K30" s="18">
        <f t="shared" si="0"/>
        <v>1443</v>
      </c>
      <c r="L30" s="18">
        <v>0</v>
      </c>
      <c r="M30" s="18">
        <f t="shared" si="5"/>
        <v>1443</v>
      </c>
      <c r="P30" s="31"/>
    </row>
    <row r="31" spans="2:16" x14ac:dyDescent="0.2">
      <c r="B31" s="18" t="s">
        <v>377</v>
      </c>
      <c r="C31" s="18">
        <v>659</v>
      </c>
      <c r="D31" s="18">
        <v>429</v>
      </c>
      <c r="E31" s="18">
        <f t="shared" si="1"/>
        <v>1088</v>
      </c>
      <c r="F31" s="19">
        <f t="shared" si="2"/>
        <v>2.2495606326889281E-2</v>
      </c>
      <c r="G31" s="18">
        <v>1921</v>
      </c>
      <c r="H31" s="18">
        <v>117</v>
      </c>
      <c r="I31" s="18">
        <f t="shared" si="3"/>
        <v>2038</v>
      </c>
      <c r="J31" s="19">
        <f t="shared" si="4"/>
        <v>2.4814923046951102E-2</v>
      </c>
      <c r="K31" s="18">
        <f t="shared" si="0"/>
        <v>3126</v>
      </c>
      <c r="L31" s="18">
        <v>0</v>
      </c>
      <c r="M31" s="18">
        <f t="shared" si="5"/>
        <v>3126</v>
      </c>
      <c r="P31" s="31"/>
    </row>
    <row r="32" spans="2:16" x14ac:dyDescent="0.2">
      <c r="B32" s="18" t="s">
        <v>378</v>
      </c>
      <c r="C32" s="18">
        <v>729</v>
      </c>
      <c r="D32" s="18">
        <v>418</v>
      </c>
      <c r="E32" s="18">
        <f t="shared" si="1"/>
        <v>1147</v>
      </c>
      <c r="F32" s="19">
        <f t="shared" si="2"/>
        <v>2.3715496743512872E-2</v>
      </c>
      <c r="G32" s="18">
        <v>1210</v>
      </c>
      <c r="H32" s="18">
        <v>97</v>
      </c>
      <c r="I32" s="18">
        <f t="shared" si="3"/>
        <v>1307</v>
      </c>
      <c r="J32" s="19">
        <f t="shared" si="4"/>
        <v>1.5914182739138905E-2</v>
      </c>
      <c r="K32" s="18">
        <f t="shared" si="0"/>
        <v>2454</v>
      </c>
      <c r="L32" s="18">
        <v>0</v>
      </c>
      <c r="M32" s="18">
        <f t="shared" si="5"/>
        <v>2454</v>
      </c>
      <c r="P32" s="31"/>
    </row>
    <row r="33" spans="2:16" x14ac:dyDescent="0.2">
      <c r="B33" s="18" t="s">
        <v>379</v>
      </c>
      <c r="C33" s="18">
        <v>597</v>
      </c>
      <c r="D33" s="18">
        <v>493</v>
      </c>
      <c r="E33" s="18">
        <f t="shared" si="1"/>
        <v>1090</v>
      </c>
      <c r="F33" s="19">
        <f t="shared" si="2"/>
        <v>2.2536958544401943E-2</v>
      </c>
      <c r="G33" s="18">
        <v>1950</v>
      </c>
      <c r="H33" s="18">
        <v>133</v>
      </c>
      <c r="I33" s="18">
        <f t="shared" si="3"/>
        <v>2083</v>
      </c>
      <c r="J33" s="19">
        <f t="shared" si="4"/>
        <v>2.5362848236898501E-2</v>
      </c>
      <c r="K33" s="18">
        <f t="shared" si="0"/>
        <v>3173</v>
      </c>
      <c r="L33" s="18">
        <v>1</v>
      </c>
      <c r="M33" s="18">
        <f t="shared" si="5"/>
        <v>3174</v>
      </c>
      <c r="P33" s="31"/>
    </row>
    <row r="34" spans="2:16" x14ac:dyDescent="0.2">
      <c r="B34" s="18" t="s">
        <v>380</v>
      </c>
      <c r="C34" s="18">
        <v>1240</v>
      </c>
      <c r="D34" s="18">
        <v>830</v>
      </c>
      <c r="E34" s="18">
        <f t="shared" si="1"/>
        <v>2070</v>
      </c>
      <c r="F34" s="19">
        <f t="shared" si="2"/>
        <v>4.2799545125607359E-2</v>
      </c>
      <c r="G34" s="18">
        <v>1451</v>
      </c>
      <c r="H34" s="18">
        <v>123</v>
      </c>
      <c r="I34" s="18">
        <f t="shared" si="3"/>
        <v>1574</v>
      </c>
      <c r="J34" s="19">
        <f t="shared" si="4"/>
        <v>1.9165205532826808E-2</v>
      </c>
      <c r="K34" s="18">
        <f t="shared" si="0"/>
        <v>3644</v>
      </c>
      <c r="L34" s="18">
        <v>0</v>
      </c>
      <c r="M34" s="18">
        <f t="shared" si="5"/>
        <v>3644</v>
      </c>
      <c r="P34" s="31"/>
    </row>
    <row r="35" spans="2:16" x14ac:dyDescent="0.2">
      <c r="B35" s="18" t="s">
        <v>381</v>
      </c>
      <c r="C35" s="18">
        <v>1426</v>
      </c>
      <c r="D35" s="18">
        <v>1026</v>
      </c>
      <c r="E35" s="18">
        <f t="shared" si="1"/>
        <v>2452</v>
      </c>
      <c r="F35" s="19">
        <f t="shared" si="2"/>
        <v>5.069781867052621E-2</v>
      </c>
      <c r="G35" s="18">
        <v>4756</v>
      </c>
      <c r="H35" s="18">
        <v>410</v>
      </c>
      <c r="I35" s="18">
        <f t="shared" si="3"/>
        <v>5166</v>
      </c>
      <c r="J35" s="19">
        <f t="shared" si="4"/>
        <v>6.2901811805961425E-2</v>
      </c>
      <c r="K35" s="18">
        <f t="shared" si="0"/>
        <v>7618</v>
      </c>
      <c r="L35" s="18">
        <v>7</v>
      </c>
      <c r="M35" s="18">
        <f t="shared" si="5"/>
        <v>7625</v>
      </c>
      <c r="P35" s="31"/>
    </row>
    <row r="36" spans="2:16" x14ac:dyDescent="0.2">
      <c r="B36" s="18" t="s">
        <v>382</v>
      </c>
      <c r="C36" s="18">
        <v>500</v>
      </c>
      <c r="D36" s="18">
        <v>344</v>
      </c>
      <c r="E36" s="18">
        <f t="shared" si="1"/>
        <v>844</v>
      </c>
      <c r="F36" s="19">
        <f t="shared" si="2"/>
        <v>1.7450635790344258E-2</v>
      </c>
      <c r="G36" s="18">
        <v>1349</v>
      </c>
      <c r="H36" s="18">
        <v>117</v>
      </c>
      <c r="I36" s="18">
        <f t="shared" si="3"/>
        <v>1466</v>
      </c>
      <c r="J36" s="19">
        <f t="shared" si="4"/>
        <v>1.7850185076953049E-2</v>
      </c>
      <c r="K36" s="18">
        <f t="shared" si="0"/>
        <v>2310</v>
      </c>
      <c r="L36" s="18">
        <v>0</v>
      </c>
      <c r="M36" s="18">
        <f t="shared" si="5"/>
        <v>2310</v>
      </c>
      <c r="P36" s="31"/>
    </row>
    <row r="37" spans="2:16" x14ac:dyDescent="0.2">
      <c r="B37" s="18" t="s">
        <v>383</v>
      </c>
      <c r="C37" s="18">
        <v>536</v>
      </c>
      <c r="D37" s="18">
        <v>288</v>
      </c>
      <c r="E37" s="18">
        <f t="shared" si="1"/>
        <v>824</v>
      </c>
      <c r="F37" s="19">
        <f t="shared" si="2"/>
        <v>1.7037113615217616E-2</v>
      </c>
      <c r="G37" s="18">
        <v>994</v>
      </c>
      <c r="H37" s="18">
        <v>128</v>
      </c>
      <c r="I37" s="18">
        <f t="shared" si="3"/>
        <v>1122</v>
      </c>
      <c r="J37" s="19">
        <f t="shared" si="4"/>
        <v>1.3661601402688486E-2</v>
      </c>
      <c r="K37" s="18">
        <f t="shared" si="0"/>
        <v>1946</v>
      </c>
      <c r="L37" s="18">
        <v>0</v>
      </c>
      <c r="M37" s="18">
        <f t="shared" si="5"/>
        <v>1946</v>
      </c>
      <c r="P37" s="31"/>
    </row>
    <row r="38" spans="2:16" x14ac:dyDescent="0.2">
      <c r="B38" s="18" t="s">
        <v>384</v>
      </c>
      <c r="C38" s="18">
        <v>167</v>
      </c>
      <c r="D38" s="18">
        <v>94</v>
      </c>
      <c r="E38" s="18">
        <f t="shared" si="1"/>
        <v>261</v>
      </c>
      <c r="F38" s="19">
        <f t="shared" si="2"/>
        <v>5.3964643854026674E-3</v>
      </c>
      <c r="G38" s="18">
        <v>394</v>
      </c>
      <c r="H38" s="18">
        <v>32</v>
      </c>
      <c r="I38" s="18">
        <f t="shared" si="3"/>
        <v>426</v>
      </c>
      <c r="J38" s="19">
        <f t="shared" si="4"/>
        <v>5.1870251315020459E-3</v>
      </c>
      <c r="K38" s="18">
        <f t="shared" si="0"/>
        <v>687</v>
      </c>
      <c r="L38" s="18">
        <v>0</v>
      </c>
      <c r="M38" s="18">
        <f t="shared" si="5"/>
        <v>687</v>
      </c>
      <c r="P38" s="31"/>
    </row>
    <row r="39" spans="2:16" x14ac:dyDescent="0.2">
      <c r="B39" s="18" t="s">
        <v>385</v>
      </c>
      <c r="C39" s="18">
        <v>487</v>
      </c>
      <c r="D39" s="18">
        <v>266</v>
      </c>
      <c r="E39" s="18">
        <f t="shared" si="1"/>
        <v>753</v>
      </c>
      <c r="F39" s="19">
        <f t="shared" si="2"/>
        <v>1.556910989351804E-2</v>
      </c>
      <c r="G39" s="18">
        <v>633</v>
      </c>
      <c r="H39" s="18">
        <v>57</v>
      </c>
      <c r="I39" s="18">
        <f t="shared" si="3"/>
        <v>690</v>
      </c>
      <c r="J39" s="19">
        <f t="shared" si="4"/>
        <v>8.4015195791934533E-3</v>
      </c>
      <c r="K39" s="18">
        <f t="shared" si="0"/>
        <v>1443</v>
      </c>
      <c r="L39" s="18">
        <v>0</v>
      </c>
      <c r="M39" s="18">
        <f t="shared" si="5"/>
        <v>1443</v>
      </c>
      <c r="P39" s="31"/>
    </row>
    <row r="40" spans="2:16" x14ac:dyDescent="0.2">
      <c r="B40" s="18" t="s">
        <v>386</v>
      </c>
      <c r="C40" s="18">
        <v>110</v>
      </c>
      <c r="D40" s="18">
        <v>24</v>
      </c>
      <c r="E40" s="18">
        <f t="shared" si="1"/>
        <v>134</v>
      </c>
      <c r="F40" s="19">
        <f t="shared" si="2"/>
        <v>2.7705985733484958E-3</v>
      </c>
      <c r="G40" s="18">
        <v>252</v>
      </c>
      <c r="H40" s="18">
        <v>9</v>
      </c>
      <c r="I40" s="18">
        <f t="shared" si="3"/>
        <v>261</v>
      </c>
      <c r="J40" s="19">
        <f t="shared" si="4"/>
        <v>3.1779661016949155E-3</v>
      </c>
      <c r="K40" s="18">
        <f t="shared" si="0"/>
        <v>395</v>
      </c>
      <c r="L40" s="18">
        <v>0</v>
      </c>
      <c r="M40" s="18">
        <f t="shared" si="5"/>
        <v>395</v>
      </c>
      <c r="P40" s="31"/>
    </row>
    <row r="41" spans="2:16" x14ac:dyDescent="0.2">
      <c r="B41" s="20" t="s">
        <v>47</v>
      </c>
      <c r="C41" s="18">
        <f t="shared" ref="C41:H41" si="6">SUM(C11:C40)</f>
        <v>29193</v>
      </c>
      <c r="D41" s="18">
        <f t="shared" si="6"/>
        <v>19172</v>
      </c>
      <c r="E41" s="20">
        <f t="shared" ref="E41" si="7">C41+D41</f>
        <v>48365</v>
      </c>
      <c r="F41" s="22">
        <f t="shared" ref="F41" si="8">E41/$E$41</f>
        <v>1</v>
      </c>
      <c r="G41" s="18">
        <f t="shared" si="6"/>
        <v>74972</v>
      </c>
      <c r="H41" s="18">
        <f t="shared" si="6"/>
        <v>7156</v>
      </c>
      <c r="I41" s="20">
        <f t="shared" ref="I41" si="9">G41+H41</f>
        <v>82128</v>
      </c>
      <c r="J41" s="46">
        <f t="shared" ref="J41" si="10">I41/$I$41</f>
        <v>1</v>
      </c>
      <c r="K41" s="20">
        <f t="shared" ref="K41" si="11">E41+I41</f>
        <v>130493</v>
      </c>
      <c r="L41" s="18">
        <f t="shared" ref="L41" si="12">SUM(L11:L40)</f>
        <v>33</v>
      </c>
      <c r="M41" s="20">
        <f t="shared" si="5"/>
        <v>130526</v>
      </c>
      <c r="P41" s="31"/>
    </row>
    <row r="42" spans="2:16" ht="25.5" customHeight="1" x14ac:dyDescent="0.2">
      <c r="B42" s="32" t="s">
        <v>62</v>
      </c>
      <c r="C42" s="33">
        <f>+C41/M41</f>
        <v>0.22365658949174877</v>
      </c>
      <c r="D42" s="33">
        <f>+D41/M41</f>
        <v>0.14688261342567765</v>
      </c>
      <c r="E42" s="34">
        <f>+E41/M41</f>
        <v>0.37053920291742642</v>
      </c>
      <c r="F42" s="34"/>
      <c r="G42" s="33">
        <f>+G41/M41</f>
        <v>0.57438364770237349</v>
      </c>
      <c r="H42" s="33">
        <f>+H41/M41</f>
        <v>5.4824326187885936E-2</v>
      </c>
      <c r="I42" s="34">
        <f>+I41/M41</f>
        <v>0.6292079738902594</v>
      </c>
      <c r="J42" s="34"/>
      <c r="K42" s="34">
        <f>+K41/M41</f>
        <v>0.99974717680768588</v>
      </c>
      <c r="L42" s="34">
        <f>+L41/M41</f>
        <v>2.5282319231417495E-4</v>
      </c>
      <c r="M42" s="34">
        <f>K42+L42</f>
        <v>1</v>
      </c>
    </row>
    <row r="43" spans="2:16" x14ac:dyDescent="0.2">
      <c r="B43" s="25"/>
      <c r="C43" s="38"/>
      <c r="D43" s="38"/>
      <c r="E43" s="38"/>
      <c r="F43" s="38"/>
      <c r="G43" s="38"/>
      <c r="H43" s="38"/>
      <c r="I43" s="38"/>
      <c r="J43" s="38"/>
      <c r="K43" s="38"/>
    </row>
    <row r="44" spans="2:16" ht="12.75" x14ac:dyDescent="0.2">
      <c r="B44" s="368" t="s">
        <v>93</v>
      </c>
      <c r="C44" s="368"/>
      <c r="D44" s="368"/>
      <c r="E44" s="368"/>
      <c r="F44" s="368"/>
      <c r="G44" s="368"/>
      <c r="H44" s="368"/>
      <c r="I44" s="368"/>
      <c r="J44" s="368"/>
      <c r="K44" s="368"/>
    </row>
    <row r="45" spans="2:16" ht="12.75" x14ac:dyDescent="0.2">
      <c r="B45" s="397" t="str">
        <f>'Solicitudes Regiones'!$B$6:$R$6</f>
        <v>Julio de 2008 a febrero de 2022</v>
      </c>
      <c r="C45" s="397"/>
      <c r="D45" s="397"/>
      <c r="E45" s="397"/>
      <c r="F45" s="397"/>
      <c r="G45" s="397"/>
      <c r="H45" s="397"/>
      <c r="I45" s="397"/>
      <c r="J45" s="397"/>
      <c r="K45" s="397"/>
    </row>
    <row r="47" spans="2:16" ht="15" customHeight="1" x14ac:dyDescent="0.2">
      <c r="B47" s="395" t="s">
        <v>63</v>
      </c>
      <c r="C47" s="395"/>
      <c r="D47" s="395"/>
      <c r="E47" s="395"/>
      <c r="F47" s="395"/>
      <c r="G47" s="395"/>
      <c r="H47" s="395"/>
      <c r="I47" s="395"/>
      <c r="J47" s="395"/>
      <c r="K47" s="395"/>
      <c r="L47" s="395"/>
      <c r="M47" s="395"/>
    </row>
    <row r="48" spans="2:16" ht="15" customHeight="1" x14ac:dyDescent="0.2">
      <c r="B48" s="395" t="s">
        <v>54</v>
      </c>
      <c r="C48" s="395" t="s">
        <v>2</v>
      </c>
      <c r="D48" s="395"/>
      <c r="E48" s="395"/>
      <c r="F48" s="395"/>
      <c r="G48" s="395"/>
      <c r="H48" s="395"/>
      <c r="I48" s="395"/>
      <c r="J48" s="395"/>
      <c r="K48" s="395"/>
      <c r="L48" s="393"/>
      <c r="M48" s="394"/>
    </row>
    <row r="49" spans="2:13" ht="24" x14ac:dyDescent="0.2">
      <c r="B49" s="395"/>
      <c r="C49" s="24" t="s">
        <v>55</v>
      </c>
      <c r="D49" s="24" t="s">
        <v>56</v>
      </c>
      <c r="E49" s="24" t="s">
        <v>57</v>
      </c>
      <c r="F49" s="24" t="s">
        <v>58</v>
      </c>
      <c r="G49" s="24" t="s">
        <v>6</v>
      </c>
      <c r="H49" s="24" t="s">
        <v>59</v>
      </c>
      <c r="I49" s="24" t="s">
        <v>60</v>
      </c>
      <c r="J49" s="24" t="s">
        <v>61</v>
      </c>
      <c r="K49" s="24" t="s">
        <v>29</v>
      </c>
      <c r="L49" s="260" t="s">
        <v>591</v>
      </c>
      <c r="M49" s="260" t="s">
        <v>594</v>
      </c>
    </row>
    <row r="50" spans="2:13" x14ac:dyDescent="0.2">
      <c r="B50" s="18" t="s">
        <v>357</v>
      </c>
      <c r="C50" s="18">
        <v>1696</v>
      </c>
      <c r="D50" s="18">
        <v>439</v>
      </c>
      <c r="E50" s="18">
        <f>C50+D50</f>
        <v>2135</v>
      </c>
      <c r="F50" s="19">
        <f>E50/$E$80</f>
        <v>5.6424758179607799E-2</v>
      </c>
      <c r="G50" s="18">
        <v>2068</v>
      </c>
      <c r="H50" s="18">
        <v>191</v>
      </c>
      <c r="I50" s="18">
        <f>G50+H50</f>
        <v>2259</v>
      </c>
      <c r="J50" s="19">
        <f>I50/$I$80</f>
        <v>3.1560417452533636E-2</v>
      </c>
      <c r="K50" s="18">
        <f t="shared" ref="K50:K79" si="13">E50+I50</f>
        <v>4394</v>
      </c>
      <c r="L50" s="18">
        <v>0</v>
      </c>
      <c r="M50" s="18">
        <f>K50+L50</f>
        <v>4394</v>
      </c>
    </row>
    <row r="51" spans="2:13" x14ac:dyDescent="0.2">
      <c r="B51" s="18" t="s">
        <v>358</v>
      </c>
      <c r="C51" s="18">
        <v>897</v>
      </c>
      <c r="D51" s="18">
        <v>288</v>
      </c>
      <c r="E51" s="18">
        <f t="shared" ref="E51:E79" si="14">C51+D51</f>
        <v>1185</v>
      </c>
      <c r="F51" s="19">
        <f t="shared" ref="F51:F79" si="15">E51/$E$80</f>
        <v>3.1317722924044611E-2</v>
      </c>
      <c r="G51" s="18">
        <v>2948</v>
      </c>
      <c r="H51" s="18">
        <v>157</v>
      </c>
      <c r="I51" s="18">
        <f t="shared" ref="I51:I79" si="16">G51+H51</f>
        <v>3105</v>
      </c>
      <c r="J51" s="19">
        <f t="shared" ref="J51:J79" si="17">I51/$I$80</f>
        <v>4.3379856657864958E-2</v>
      </c>
      <c r="K51" s="18">
        <f t="shared" si="13"/>
        <v>4290</v>
      </c>
      <c r="L51" s="18">
        <v>0</v>
      </c>
      <c r="M51" s="18">
        <f t="shared" ref="M51:M80" si="18">K51+L51</f>
        <v>4290</v>
      </c>
    </row>
    <row r="52" spans="2:13" x14ac:dyDescent="0.2">
      <c r="B52" s="18" t="s">
        <v>359</v>
      </c>
      <c r="C52" s="18">
        <v>704</v>
      </c>
      <c r="D52" s="18">
        <v>267</v>
      </c>
      <c r="E52" s="18">
        <f t="shared" si="14"/>
        <v>971</v>
      </c>
      <c r="F52" s="19">
        <f t="shared" si="15"/>
        <v>2.5662032877001955E-2</v>
      </c>
      <c r="G52" s="18">
        <v>1447</v>
      </c>
      <c r="H52" s="18">
        <v>183</v>
      </c>
      <c r="I52" s="18">
        <f t="shared" si="16"/>
        <v>1630</v>
      </c>
      <c r="J52" s="19">
        <f t="shared" si="17"/>
        <v>2.2772678374338124E-2</v>
      </c>
      <c r="K52" s="18">
        <f t="shared" si="13"/>
        <v>2601</v>
      </c>
      <c r="L52" s="18">
        <v>0</v>
      </c>
      <c r="M52" s="18">
        <f t="shared" si="18"/>
        <v>2601</v>
      </c>
    </row>
    <row r="53" spans="2:13" x14ac:dyDescent="0.2">
      <c r="B53" s="18" t="s">
        <v>360</v>
      </c>
      <c r="C53" s="18">
        <v>511</v>
      </c>
      <c r="D53" s="18">
        <v>144</v>
      </c>
      <c r="E53" s="18">
        <f t="shared" si="14"/>
        <v>655</v>
      </c>
      <c r="F53" s="19">
        <f t="shared" si="15"/>
        <v>1.7310640097256726E-2</v>
      </c>
      <c r="G53" s="18">
        <v>558</v>
      </c>
      <c r="H53" s="18">
        <v>59</v>
      </c>
      <c r="I53" s="18">
        <f t="shared" si="16"/>
        <v>617</v>
      </c>
      <c r="J53" s="19">
        <f t="shared" si="17"/>
        <v>8.6200874582617326E-3</v>
      </c>
      <c r="K53" s="18">
        <f t="shared" si="13"/>
        <v>1272</v>
      </c>
      <c r="L53" s="18">
        <v>0</v>
      </c>
      <c r="M53" s="18">
        <f t="shared" si="18"/>
        <v>1272</v>
      </c>
    </row>
    <row r="54" spans="2:13" x14ac:dyDescent="0.2">
      <c r="B54" s="18" t="s">
        <v>361</v>
      </c>
      <c r="C54" s="18">
        <v>836</v>
      </c>
      <c r="D54" s="18">
        <v>422</v>
      </c>
      <c r="E54" s="18">
        <f t="shared" si="14"/>
        <v>1258</v>
      </c>
      <c r="F54" s="19">
        <f t="shared" si="15"/>
        <v>3.3247000369998413E-2</v>
      </c>
      <c r="G54" s="18">
        <v>2489</v>
      </c>
      <c r="H54" s="18">
        <v>220</v>
      </c>
      <c r="I54" s="18">
        <f t="shared" si="16"/>
        <v>2709</v>
      </c>
      <c r="J54" s="19">
        <f t="shared" si="17"/>
        <v>3.7847353200050296E-2</v>
      </c>
      <c r="K54" s="18">
        <f t="shared" si="13"/>
        <v>3967</v>
      </c>
      <c r="L54" s="18">
        <v>0</v>
      </c>
      <c r="M54" s="18">
        <f t="shared" si="18"/>
        <v>3967</v>
      </c>
    </row>
    <row r="55" spans="2:13" x14ac:dyDescent="0.2">
      <c r="B55" s="18" t="s">
        <v>362</v>
      </c>
      <c r="C55" s="18">
        <v>576</v>
      </c>
      <c r="D55" s="18">
        <v>368</v>
      </c>
      <c r="E55" s="18">
        <f t="shared" si="14"/>
        <v>944</v>
      </c>
      <c r="F55" s="19">
        <f t="shared" si="15"/>
        <v>2.4948464506580687E-2</v>
      </c>
      <c r="G55" s="18">
        <v>1402</v>
      </c>
      <c r="H55" s="18">
        <v>184</v>
      </c>
      <c r="I55" s="18">
        <f t="shared" si="16"/>
        <v>1586</v>
      </c>
      <c r="J55" s="19">
        <f t="shared" si="17"/>
        <v>2.2157955767914274E-2</v>
      </c>
      <c r="K55" s="18">
        <f t="shared" si="13"/>
        <v>2530</v>
      </c>
      <c r="L55" s="18">
        <v>1</v>
      </c>
      <c r="M55" s="18">
        <f t="shared" si="18"/>
        <v>2531</v>
      </c>
    </row>
    <row r="56" spans="2:13" x14ac:dyDescent="0.2">
      <c r="B56" s="18" t="s">
        <v>363</v>
      </c>
      <c r="C56" s="18">
        <v>119</v>
      </c>
      <c r="D56" s="18">
        <v>20</v>
      </c>
      <c r="E56" s="18">
        <f t="shared" si="14"/>
        <v>139</v>
      </c>
      <c r="F56" s="19">
        <f t="shared" si="15"/>
        <v>3.6735556847613511E-3</v>
      </c>
      <c r="G56" s="18">
        <v>183</v>
      </c>
      <c r="H56" s="18">
        <v>7</v>
      </c>
      <c r="I56" s="18">
        <f t="shared" si="16"/>
        <v>190</v>
      </c>
      <c r="J56" s="19">
        <f t="shared" si="17"/>
        <v>2.6544839822848121E-3</v>
      </c>
      <c r="K56" s="18">
        <f t="shared" si="13"/>
        <v>329</v>
      </c>
      <c r="L56" s="18">
        <v>0</v>
      </c>
      <c r="M56" s="18">
        <f t="shared" si="18"/>
        <v>329</v>
      </c>
    </row>
    <row r="57" spans="2:13" x14ac:dyDescent="0.2">
      <c r="B57" s="18" t="s">
        <v>364</v>
      </c>
      <c r="C57" s="18">
        <v>5558</v>
      </c>
      <c r="D57" s="18">
        <v>2074</v>
      </c>
      <c r="E57" s="18">
        <f t="shared" si="14"/>
        <v>7632</v>
      </c>
      <c r="F57" s="19">
        <f t="shared" si="15"/>
        <v>0.20170199270574554</v>
      </c>
      <c r="G57" s="18">
        <v>15599</v>
      </c>
      <c r="H57" s="18">
        <v>1381</v>
      </c>
      <c r="I57" s="18">
        <f t="shared" si="16"/>
        <v>16980</v>
      </c>
      <c r="J57" s="19">
        <f t="shared" si="17"/>
        <v>0.23722704220629531</v>
      </c>
      <c r="K57" s="18">
        <f t="shared" si="13"/>
        <v>24612</v>
      </c>
      <c r="L57" s="18">
        <v>0</v>
      </c>
      <c r="M57" s="18">
        <f t="shared" si="18"/>
        <v>24612</v>
      </c>
    </row>
    <row r="58" spans="2:13" x14ac:dyDescent="0.2">
      <c r="B58" s="18" t="s">
        <v>365</v>
      </c>
      <c r="C58" s="18">
        <v>272</v>
      </c>
      <c r="D58" s="18">
        <v>54</v>
      </c>
      <c r="E58" s="18">
        <f t="shared" si="14"/>
        <v>326</v>
      </c>
      <c r="F58" s="19">
        <f t="shared" si="15"/>
        <v>8.6156773613827366E-3</v>
      </c>
      <c r="G58" s="18">
        <v>268</v>
      </c>
      <c r="H58" s="18">
        <v>22</v>
      </c>
      <c r="I58" s="18">
        <f t="shared" si="16"/>
        <v>290</v>
      </c>
      <c r="J58" s="19">
        <f t="shared" si="17"/>
        <v>4.0515808150662922E-3</v>
      </c>
      <c r="K58" s="18">
        <f t="shared" si="13"/>
        <v>616</v>
      </c>
      <c r="L58" s="18">
        <v>0</v>
      </c>
      <c r="M58" s="18">
        <f t="shared" si="18"/>
        <v>616</v>
      </c>
    </row>
    <row r="59" spans="2:13" x14ac:dyDescent="0.2">
      <c r="B59" s="18" t="s">
        <v>366</v>
      </c>
      <c r="C59" s="18">
        <v>1092</v>
      </c>
      <c r="D59" s="18">
        <v>315</v>
      </c>
      <c r="E59" s="18">
        <f t="shared" si="14"/>
        <v>1407</v>
      </c>
      <c r="F59" s="19">
        <f t="shared" si="15"/>
        <v>3.7184840636397272E-2</v>
      </c>
      <c r="G59" s="18">
        <v>1015</v>
      </c>
      <c r="H59" s="18">
        <v>91</v>
      </c>
      <c r="I59" s="18">
        <f t="shared" si="16"/>
        <v>1106</v>
      </c>
      <c r="J59" s="19">
        <f t="shared" si="17"/>
        <v>1.5451890970563169E-2</v>
      </c>
      <c r="K59" s="18">
        <f t="shared" si="13"/>
        <v>2513</v>
      </c>
      <c r="L59" s="18">
        <v>0</v>
      </c>
      <c r="M59" s="18">
        <f t="shared" si="18"/>
        <v>2513</v>
      </c>
    </row>
    <row r="60" spans="2:13" x14ac:dyDescent="0.2">
      <c r="B60" s="18" t="s">
        <v>367</v>
      </c>
      <c r="C60" s="18">
        <v>1304</v>
      </c>
      <c r="D60" s="18">
        <v>501</v>
      </c>
      <c r="E60" s="18">
        <f t="shared" si="14"/>
        <v>1805</v>
      </c>
      <c r="F60" s="19">
        <f t="shared" si="15"/>
        <v>4.770336698557006E-2</v>
      </c>
      <c r="G60" s="18">
        <v>4365</v>
      </c>
      <c r="H60" s="18">
        <v>297</v>
      </c>
      <c r="I60" s="18">
        <f t="shared" si="16"/>
        <v>4662</v>
      </c>
      <c r="J60" s="19">
        <f t="shared" si="17"/>
        <v>6.5132654344272595E-2</v>
      </c>
      <c r="K60" s="18">
        <f t="shared" si="13"/>
        <v>6467</v>
      </c>
      <c r="L60" s="18">
        <v>0</v>
      </c>
      <c r="M60" s="18">
        <f t="shared" si="18"/>
        <v>6467</v>
      </c>
    </row>
    <row r="61" spans="2:13" x14ac:dyDescent="0.2">
      <c r="B61" s="18" t="s">
        <v>368</v>
      </c>
      <c r="C61" s="18">
        <v>228</v>
      </c>
      <c r="D61" s="18">
        <v>68</v>
      </c>
      <c r="E61" s="18">
        <f t="shared" si="14"/>
        <v>296</v>
      </c>
      <c r="F61" s="19">
        <f t="shared" si="15"/>
        <v>7.8228236164702147E-3</v>
      </c>
      <c r="G61" s="18">
        <v>309</v>
      </c>
      <c r="H61" s="18">
        <v>35</v>
      </c>
      <c r="I61" s="18">
        <f t="shared" si="16"/>
        <v>344</v>
      </c>
      <c r="J61" s="19">
        <f t="shared" si="17"/>
        <v>4.8060131047682917E-3</v>
      </c>
      <c r="K61" s="18">
        <f t="shared" si="13"/>
        <v>640</v>
      </c>
      <c r="L61" s="18">
        <v>0</v>
      </c>
      <c r="M61" s="18">
        <f t="shared" si="18"/>
        <v>640</v>
      </c>
    </row>
    <row r="62" spans="2:13" x14ac:dyDescent="0.2">
      <c r="B62" s="18" t="s">
        <v>369</v>
      </c>
      <c r="C62" s="18">
        <v>225</v>
      </c>
      <c r="D62" s="18">
        <v>95</v>
      </c>
      <c r="E62" s="18">
        <f t="shared" si="14"/>
        <v>320</v>
      </c>
      <c r="F62" s="19">
        <f t="shared" si="15"/>
        <v>8.4571066124002319E-3</v>
      </c>
      <c r="G62" s="18">
        <v>417</v>
      </c>
      <c r="H62" s="18">
        <v>39</v>
      </c>
      <c r="I62" s="18">
        <f t="shared" si="16"/>
        <v>456</v>
      </c>
      <c r="J62" s="19">
        <f t="shared" si="17"/>
        <v>6.3707615574835489E-3</v>
      </c>
      <c r="K62" s="18">
        <f t="shared" si="13"/>
        <v>776</v>
      </c>
      <c r="L62" s="18">
        <v>0</v>
      </c>
      <c r="M62" s="18">
        <f t="shared" si="18"/>
        <v>776</v>
      </c>
    </row>
    <row r="63" spans="2:13" x14ac:dyDescent="0.2">
      <c r="B63" s="18" t="s">
        <v>370</v>
      </c>
      <c r="C63" s="18">
        <v>424</v>
      </c>
      <c r="D63" s="18">
        <v>263</v>
      </c>
      <c r="E63" s="18">
        <f t="shared" si="14"/>
        <v>687</v>
      </c>
      <c r="F63" s="19">
        <f t="shared" si="15"/>
        <v>1.815635075849675E-2</v>
      </c>
      <c r="G63" s="18">
        <v>1023</v>
      </c>
      <c r="H63" s="18">
        <v>120</v>
      </c>
      <c r="I63" s="18">
        <f t="shared" si="16"/>
        <v>1143</v>
      </c>
      <c r="J63" s="19">
        <f t="shared" si="17"/>
        <v>1.5968816798692317E-2</v>
      </c>
      <c r="K63" s="18">
        <f t="shared" si="13"/>
        <v>1830</v>
      </c>
      <c r="L63" s="18">
        <v>0</v>
      </c>
      <c r="M63" s="18">
        <f t="shared" si="18"/>
        <v>1830</v>
      </c>
    </row>
    <row r="64" spans="2:13" ht="13.5" customHeight="1" x14ac:dyDescent="0.2">
      <c r="B64" s="18" t="s">
        <v>371</v>
      </c>
      <c r="C64" s="18">
        <v>593</v>
      </c>
      <c r="D64" s="18">
        <v>315</v>
      </c>
      <c r="E64" s="18">
        <f t="shared" si="14"/>
        <v>908</v>
      </c>
      <c r="F64" s="19">
        <f t="shared" si="15"/>
        <v>2.3997040012685659E-2</v>
      </c>
      <c r="G64" s="18">
        <v>499</v>
      </c>
      <c r="H64" s="18">
        <v>77</v>
      </c>
      <c r="I64" s="18">
        <f t="shared" si="16"/>
        <v>576</v>
      </c>
      <c r="J64" s="19">
        <f t="shared" si="17"/>
        <v>8.0472777568213246E-3</v>
      </c>
      <c r="K64" s="18">
        <f t="shared" si="13"/>
        <v>1484</v>
      </c>
      <c r="L64" s="18">
        <v>0</v>
      </c>
      <c r="M64" s="18">
        <f t="shared" si="18"/>
        <v>1484</v>
      </c>
    </row>
    <row r="65" spans="2:13" x14ac:dyDescent="0.2">
      <c r="B65" s="18" t="s">
        <v>372</v>
      </c>
      <c r="C65" s="18">
        <v>160</v>
      </c>
      <c r="D65" s="18">
        <v>36</v>
      </c>
      <c r="E65" s="18">
        <f t="shared" si="14"/>
        <v>196</v>
      </c>
      <c r="F65" s="19">
        <f t="shared" si="15"/>
        <v>5.1799778000951426E-3</v>
      </c>
      <c r="G65" s="18">
        <v>229</v>
      </c>
      <c r="H65" s="18">
        <v>9</v>
      </c>
      <c r="I65" s="18">
        <f t="shared" si="16"/>
        <v>238</v>
      </c>
      <c r="J65" s="19">
        <f t="shared" si="17"/>
        <v>3.3250904620199225E-3</v>
      </c>
      <c r="K65" s="18">
        <f t="shared" si="13"/>
        <v>434</v>
      </c>
      <c r="L65" s="18">
        <v>0</v>
      </c>
      <c r="M65" s="18">
        <f t="shared" si="18"/>
        <v>434</v>
      </c>
    </row>
    <row r="66" spans="2:13" x14ac:dyDescent="0.2">
      <c r="B66" s="18" t="s">
        <v>373</v>
      </c>
      <c r="C66" s="18">
        <v>362</v>
      </c>
      <c r="D66" s="18">
        <v>131</v>
      </c>
      <c r="E66" s="18">
        <f t="shared" si="14"/>
        <v>493</v>
      </c>
      <c r="F66" s="19">
        <f t="shared" si="15"/>
        <v>1.3029229874729108E-2</v>
      </c>
      <c r="G66" s="18">
        <v>524</v>
      </c>
      <c r="H66" s="18">
        <v>52</v>
      </c>
      <c r="I66" s="18">
        <f t="shared" si="16"/>
        <v>576</v>
      </c>
      <c r="J66" s="19">
        <f t="shared" si="17"/>
        <v>8.0472777568213246E-3</v>
      </c>
      <c r="K66" s="18">
        <f t="shared" si="13"/>
        <v>1069</v>
      </c>
      <c r="L66" s="18">
        <v>0</v>
      </c>
      <c r="M66" s="18">
        <f t="shared" si="18"/>
        <v>1069</v>
      </c>
    </row>
    <row r="67" spans="2:13" x14ac:dyDescent="0.2">
      <c r="B67" s="18" t="s">
        <v>374</v>
      </c>
      <c r="C67" s="18">
        <v>4647</v>
      </c>
      <c r="D67" s="18">
        <v>2655</v>
      </c>
      <c r="E67" s="18">
        <f t="shared" si="14"/>
        <v>7302</v>
      </c>
      <c r="F67" s="19">
        <f t="shared" si="15"/>
        <v>0.19298060151170782</v>
      </c>
      <c r="G67" s="18">
        <v>15567</v>
      </c>
      <c r="H67" s="18">
        <v>1666</v>
      </c>
      <c r="I67" s="18">
        <f t="shared" si="16"/>
        <v>17233</v>
      </c>
      <c r="J67" s="19">
        <f t="shared" si="17"/>
        <v>0.24076169719323245</v>
      </c>
      <c r="K67" s="18">
        <f t="shared" si="13"/>
        <v>24535</v>
      </c>
      <c r="L67" s="18">
        <v>0</v>
      </c>
      <c r="M67" s="18">
        <f t="shared" si="18"/>
        <v>24535</v>
      </c>
    </row>
    <row r="68" spans="2:13" x14ac:dyDescent="0.2">
      <c r="B68" s="18" t="s">
        <v>375</v>
      </c>
      <c r="C68" s="18">
        <v>498</v>
      </c>
      <c r="D68" s="18">
        <v>289</v>
      </c>
      <c r="E68" s="18">
        <f t="shared" si="14"/>
        <v>787</v>
      </c>
      <c r="F68" s="19">
        <f t="shared" si="15"/>
        <v>2.0799196574871823E-2</v>
      </c>
      <c r="G68" s="18">
        <v>1030</v>
      </c>
      <c r="H68" s="18">
        <v>134</v>
      </c>
      <c r="I68" s="18">
        <f t="shared" si="16"/>
        <v>1164</v>
      </c>
      <c r="J68" s="19">
        <f t="shared" si="17"/>
        <v>1.6262207133576428E-2</v>
      </c>
      <c r="K68" s="18">
        <f t="shared" si="13"/>
        <v>1951</v>
      </c>
      <c r="L68" s="18">
        <v>0</v>
      </c>
      <c r="M68" s="18">
        <f t="shared" si="18"/>
        <v>1951</v>
      </c>
    </row>
    <row r="69" spans="2:13" x14ac:dyDescent="0.2">
      <c r="B69" s="18" t="s">
        <v>376</v>
      </c>
      <c r="C69" s="18">
        <v>294</v>
      </c>
      <c r="D69" s="18">
        <v>173</v>
      </c>
      <c r="E69" s="18">
        <f t="shared" si="14"/>
        <v>467</v>
      </c>
      <c r="F69" s="19">
        <f t="shared" si="15"/>
        <v>1.2342089962471589E-2</v>
      </c>
      <c r="G69" s="18">
        <v>681</v>
      </c>
      <c r="H69" s="18">
        <v>78</v>
      </c>
      <c r="I69" s="18">
        <f t="shared" si="16"/>
        <v>759</v>
      </c>
      <c r="J69" s="19">
        <f t="shared" si="17"/>
        <v>1.0603964960811434E-2</v>
      </c>
      <c r="K69" s="18">
        <f t="shared" si="13"/>
        <v>1226</v>
      </c>
      <c r="L69" s="18">
        <v>0</v>
      </c>
      <c r="M69" s="18">
        <f t="shared" si="18"/>
        <v>1226</v>
      </c>
    </row>
    <row r="70" spans="2:13" x14ac:dyDescent="0.2">
      <c r="B70" s="18" t="s">
        <v>377</v>
      </c>
      <c r="C70" s="18">
        <v>600</v>
      </c>
      <c r="D70" s="18">
        <v>207</v>
      </c>
      <c r="E70" s="18">
        <f t="shared" si="14"/>
        <v>807</v>
      </c>
      <c r="F70" s="19">
        <f t="shared" si="15"/>
        <v>2.1327765738146837E-2</v>
      </c>
      <c r="G70" s="18">
        <v>1698</v>
      </c>
      <c r="H70" s="18">
        <v>96</v>
      </c>
      <c r="I70" s="18">
        <f t="shared" si="16"/>
        <v>1794</v>
      </c>
      <c r="J70" s="19">
        <f t="shared" si="17"/>
        <v>2.5063917180099753E-2</v>
      </c>
      <c r="K70" s="18">
        <f t="shared" si="13"/>
        <v>2601</v>
      </c>
      <c r="L70" s="18">
        <v>0</v>
      </c>
      <c r="M70" s="18">
        <f t="shared" si="18"/>
        <v>2601</v>
      </c>
    </row>
    <row r="71" spans="2:13" x14ac:dyDescent="0.2">
      <c r="B71" s="18" t="s">
        <v>378</v>
      </c>
      <c r="C71" s="18">
        <v>658</v>
      </c>
      <c r="D71" s="18">
        <v>194</v>
      </c>
      <c r="E71" s="18">
        <f t="shared" si="14"/>
        <v>852</v>
      </c>
      <c r="F71" s="19">
        <f t="shared" si="15"/>
        <v>2.2517046355515619E-2</v>
      </c>
      <c r="G71" s="18">
        <v>1081</v>
      </c>
      <c r="H71" s="18">
        <v>75</v>
      </c>
      <c r="I71" s="18">
        <f t="shared" si="16"/>
        <v>1156</v>
      </c>
      <c r="J71" s="19">
        <f t="shared" si="17"/>
        <v>1.6150439386953909E-2</v>
      </c>
      <c r="K71" s="18">
        <f t="shared" si="13"/>
        <v>2008</v>
      </c>
      <c r="L71" s="18">
        <v>0</v>
      </c>
      <c r="M71" s="18">
        <f t="shared" si="18"/>
        <v>2008</v>
      </c>
    </row>
    <row r="72" spans="2:13" x14ac:dyDescent="0.2">
      <c r="B72" s="18" t="s">
        <v>379</v>
      </c>
      <c r="C72" s="18">
        <v>536</v>
      </c>
      <c r="D72" s="18">
        <v>196</v>
      </c>
      <c r="E72" s="18">
        <f t="shared" si="14"/>
        <v>732</v>
      </c>
      <c r="F72" s="19">
        <f t="shared" si="15"/>
        <v>1.9345631375865532E-2</v>
      </c>
      <c r="G72" s="18">
        <v>1700</v>
      </c>
      <c r="H72" s="18">
        <v>114</v>
      </c>
      <c r="I72" s="18">
        <f t="shared" si="16"/>
        <v>1814</v>
      </c>
      <c r="J72" s="19">
        <f t="shared" si="17"/>
        <v>2.5343336546656048E-2</v>
      </c>
      <c r="K72" s="18">
        <f t="shared" si="13"/>
        <v>2546</v>
      </c>
      <c r="L72" s="18">
        <v>0</v>
      </c>
      <c r="M72" s="18">
        <f t="shared" si="18"/>
        <v>2546</v>
      </c>
    </row>
    <row r="73" spans="2:13" x14ac:dyDescent="0.2">
      <c r="B73" s="18" t="s">
        <v>380</v>
      </c>
      <c r="C73" s="18">
        <v>1134</v>
      </c>
      <c r="D73" s="18">
        <v>348</v>
      </c>
      <c r="E73" s="18">
        <f t="shared" si="14"/>
        <v>1482</v>
      </c>
      <c r="F73" s="19">
        <f t="shared" si="15"/>
        <v>3.9166974998678578E-2</v>
      </c>
      <c r="G73" s="18">
        <v>1269</v>
      </c>
      <c r="H73" s="18">
        <v>109</v>
      </c>
      <c r="I73" s="18">
        <f t="shared" si="16"/>
        <v>1378</v>
      </c>
      <c r="J73" s="19">
        <f t="shared" si="17"/>
        <v>1.9251994355728795E-2</v>
      </c>
      <c r="K73" s="18">
        <f t="shared" si="13"/>
        <v>2860</v>
      </c>
      <c r="L73" s="18">
        <v>0</v>
      </c>
      <c r="M73" s="18">
        <f t="shared" si="18"/>
        <v>2860</v>
      </c>
    </row>
    <row r="74" spans="2:13" x14ac:dyDescent="0.2">
      <c r="B74" s="18" t="s">
        <v>381</v>
      </c>
      <c r="C74" s="18">
        <v>1276</v>
      </c>
      <c r="D74" s="18">
        <v>541</v>
      </c>
      <c r="E74" s="18">
        <f t="shared" si="14"/>
        <v>1817</v>
      </c>
      <c r="F74" s="19">
        <f t="shared" si="15"/>
        <v>4.802050848353507E-2</v>
      </c>
      <c r="G74" s="18">
        <v>3935</v>
      </c>
      <c r="H74" s="18">
        <v>362</v>
      </c>
      <c r="I74" s="18">
        <f t="shared" si="16"/>
        <v>4297</v>
      </c>
      <c r="J74" s="19">
        <f t="shared" si="17"/>
        <v>6.0033250904620201E-2</v>
      </c>
      <c r="K74" s="18">
        <f t="shared" si="13"/>
        <v>6114</v>
      </c>
      <c r="L74" s="18">
        <v>0</v>
      </c>
      <c r="M74" s="18">
        <f t="shared" si="18"/>
        <v>6114</v>
      </c>
    </row>
    <row r="75" spans="2:13" x14ac:dyDescent="0.2">
      <c r="B75" s="18" t="s">
        <v>382</v>
      </c>
      <c r="C75" s="18">
        <v>476</v>
      </c>
      <c r="D75" s="18">
        <v>181</v>
      </c>
      <c r="E75" s="18">
        <f t="shared" si="14"/>
        <v>657</v>
      </c>
      <c r="F75" s="19">
        <f t="shared" si="15"/>
        <v>1.7363497013584226E-2</v>
      </c>
      <c r="G75" s="18">
        <v>1214</v>
      </c>
      <c r="H75" s="18">
        <v>95</v>
      </c>
      <c r="I75" s="18">
        <f t="shared" si="16"/>
        <v>1309</v>
      </c>
      <c r="J75" s="19">
        <f t="shared" si="17"/>
        <v>1.8287997541109574E-2</v>
      </c>
      <c r="K75" s="18">
        <f t="shared" si="13"/>
        <v>1966</v>
      </c>
      <c r="L75" s="18">
        <v>0</v>
      </c>
      <c r="M75" s="18">
        <f t="shared" si="18"/>
        <v>1966</v>
      </c>
    </row>
    <row r="76" spans="2:13" x14ac:dyDescent="0.2">
      <c r="B76" s="18" t="s">
        <v>383</v>
      </c>
      <c r="C76" s="18">
        <v>517</v>
      </c>
      <c r="D76" s="18">
        <v>145</v>
      </c>
      <c r="E76" s="18">
        <f t="shared" si="14"/>
        <v>662</v>
      </c>
      <c r="F76" s="19">
        <f t="shared" si="15"/>
        <v>1.7495639304402982E-2</v>
      </c>
      <c r="G76" s="18">
        <v>878</v>
      </c>
      <c r="H76" s="18">
        <v>109</v>
      </c>
      <c r="I76" s="18">
        <f t="shared" si="16"/>
        <v>987</v>
      </c>
      <c r="J76" s="19">
        <f t="shared" si="17"/>
        <v>1.3789345739553208E-2</v>
      </c>
      <c r="K76" s="18">
        <f t="shared" si="13"/>
        <v>1649</v>
      </c>
      <c r="L76" s="18">
        <v>0</v>
      </c>
      <c r="M76" s="18">
        <f t="shared" si="18"/>
        <v>1649</v>
      </c>
    </row>
    <row r="77" spans="2:13" x14ac:dyDescent="0.2">
      <c r="B77" s="18" t="s">
        <v>384</v>
      </c>
      <c r="C77" s="18">
        <v>157</v>
      </c>
      <c r="D77" s="18">
        <v>53</v>
      </c>
      <c r="E77" s="18">
        <f t="shared" si="14"/>
        <v>210</v>
      </c>
      <c r="F77" s="19">
        <f t="shared" si="15"/>
        <v>5.5499762143876525E-3</v>
      </c>
      <c r="G77" s="18">
        <v>348</v>
      </c>
      <c r="H77" s="18">
        <v>30</v>
      </c>
      <c r="I77" s="18">
        <f t="shared" si="16"/>
        <v>378</v>
      </c>
      <c r="J77" s="19">
        <f t="shared" si="17"/>
        <v>5.2810260279139943E-3</v>
      </c>
      <c r="K77" s="18">
        <f t="shared" si="13"/>
        <v>588</v>
      </c>
      <c r="L77" s="18">
        <v>0</v>
      </c>
      <c r="M77" s="18">
        <f t="shared" si="18"/>
        <v>588</v>
      </c>
    </row>
    <row r="78" spans="2:13" x14ac:dyDescent="0.2">
      <c r="B78" s="18" t="s">
        <v>385</v>
      </c>
      <c r="C78" s="18">
        <v>476</v>
      </c>
      <c r="D78" s="18">
        <v>113</v>
      </c>
      <c r="E78" s="18">
        <f t="shared" si="14"/>
        <v>589</v>
      </c>
      <c r="F78" s="19">
        <f t="shared" si="15"/>
        <v>1.5566361858449179E-2</v>
      </c>
      <c r="G78" s="18">
        <v>571</v>
      </c>
      <c r="H78" s="18">
        <v>47</v>
      </c>
      <c r="I78" s="18">
        <f t="shared" si="16"/>
        <v>618</v>
      </c>
      <c r="J78" s="19">
        <f t="shared" si="17"/>
        <v>8.6340584265895467E-3</v>
      </c>
      <c r="K78" s="18">
        <f t="shared" si="13"/>
        <v>1207</v>
      </c>
      <c r="L78" s="18">
        <v>0</v>
      </c>
      <c r="M78" s="18">
        <f t="shared" si="18"/>
        <v>1207</v>
      </c>
    </row>
    <row r="79" spans="2:13" x14ac:dyDescent="0.2">
      <c r="B79" s="18" t="s">
        <v>386</v>
      </c>
      <c r="C79" s="18">
        <v>102</v>
      </c>
      <c r="D79" s="18">
        <v>15</v>
      </c>
      <c r="E79" s="18">
        <f t="shared" si="14"/>
        <v>117</v>
      </c>
      <c r="F79" s="19">
        <f t="shared" si="15"/>
        <v>3.0921296051588348E-3</v>
      </c>
      <c r="G79" s="18">
        <v>214</v>
      </c>
      <c r="H79" s="18">
        <v>9</v>
      </c>
      <c r="I79" s="18">
        <f t="shared" si="16"/>
        <v>223</v>
      </c>
      <c r="J79" s="19">
        <f t="shared" si="17"/>
        <v>3.1155259371027006E-3</v>
      </c>
      <c r="K79" s="18">
        <f t="shared" si="13"/>
        <v>340</v>
      </c>
      <c r="L79" s="18">
        <v>0</v>
      </c>
      <c r="M79" s="18">
        <f t="shared" si="18"/>
        <v>340</v>
      </c>
    </row>
    <row r="80" spans="2:13" x14ac:dyDescent="0.2">
      <c r="B80" s="20" t="s">
        <v>47</v>
      </c>
      <c r="C80" s="18">
        <f t="shared" ref="C80:H80" si="19">SUM(C50:C79)</f>
        <v>26928</v>
      </c>
      <c r="D80" s="18">
        <f t="shared" si="19"/>
        <v>10910</v>
      </c>
      <c r="E80" s="20">
        <f t="shared" ref="E80" si="20">C80+D80</f>
        <v>37838</v>
      </c>
      <c r="F80" s="22">
        <f t="shared" ref="F80" si="21">E80/$E$80</f>
        <v>1</v>
      </c>
      <c r="G80" s="18">
        <f t="shared" si="19"/>
        <v>65529</v>
      </c>
      <c r="H80" s="18">
        <f t="shared" si="19"/>
        <v>6048</v>
      </c>
      <c r="I80" s="20">
        <f t="shared" ref="I80" si="22">G80+H80</f>
        <v>71577</v>
      </c>
      <c r="J80" s="22">
        <f t="shared" ref="J80" si="23">I80/$I$80</f>
        <v>1</v>
      </c>
      <c r="K80" s="20">
        <f t="shared" ref="K80" si="24">E80+I80</f>
        <v>109415</v>
      </c>
      <c r="L80" s="18">
        <f t="shared" ref="L80" si="25">SUM(L50:L79)</f>
        <v>1</v>
      </c>
      <c r="M80" s="20">
        <f t="shared" si="18"/>
        <v>109416</v>
      </c>
    </row>
    <row r="81" spans="2:13" ht="24" x14ac:dyDescent="0.2">
      <c r="B81" s="32" t="s">
        <v>64</v>
      </c>
      <c r="C81" s="33">
        <f>+C80/M80</f>
        <v>0.24610660232507128</v>
      </c>
      <c r="D81" s="33">
        <f>+D80/M80</f>
        <v>9.971119397528698E-2</v>
      </c>
      <c r="E81" s="34">
        <f>+E80/M80</f>
        <v>0.34581779630035825</v>
      </c>
      <c r="F81" s="34"/>
      <c r="G81" s="33">
        <f>+G80/M80</f>
        <v>0.59889778460188636</v>
      </c>
      <c r="H81" s="33">
        <f>+H80/M80</f>
        <v>5.5275279666593548E-2</v>
      </c>
      <c r="I81" s="34">
        <f>+I80/M80</f>
        <v>0.65417306426847988</v>
      </c>
      <c r="J81" s="34"/>
      <c r="K81" s="34">
        <f>+K80/M80</f>
        <v>0.99999086056883824</v>
      </c>
      <c r="L81" s="34">
        <f>+L80/M80</f>
        <v>9.1394311618044898E-6</v>
      </c>
      <c r="M81" s="34">
        <f>K81+L81</f>
        <v>1</v>
      </c>
    </row>
    <row r="82" spans="2:13" x14ac:dyDescent="0.2">
      <c r="B82" s="25" t="s">
        <v>127</v>
      </c>
    </row>
    <row r="83" spans="2:13" x14ac:dyDescent="0.2">
      <c r="B83" s="25" t="s">
        <v>128</v>
      </c>
    </row>
  </sheetData>
  <mergeCells count="12">
    <mergeCell ref="L48:M48"/>
    <mergeCell ref="B47:M47"/>
    <mergeCell ref="B6:K6"/>
    <mergeCell ref="B5:K5"/>
    <mergeCell ref="B45:K45"/>
    <mergeCell ref="B44:K44"/>
    <mergeCell ref="B8:M8"/>
    <mergeCell ref="L9:M9"/>
    <mergeCell ref="B48:B49"/>
    <mergeCell ref="C48:K48"/>
    <mergeCell ref="B9:B10"/>
    <mergeCell ref="C9:K9"/>
  </mergeCells>
  <hyperlinks>
    <hyperlink ref="M5" location="'Índice Pensiones Solidarias'!A1" display="Volver Sistema de Pensiones Solidadias" xr:uid="{00000000-0004-0000-1300-000000000000}"/>
  </hyperlinks>
  <pageMargins left="0.74803149606299213" right="0.74803149606299213" top="0.98425196850393704" bottom="0.98425196850393704" header="0" footer="0"/>
  <pageSetup scale="83" fitToHeight="2" orientation="portrait" r:id="rId1"/>
  <headerFooter alignWithMargins="0"/>
  <rowBreaks count="1" manualBreakCount="1">
    <brk id="47" min="1"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30">
    <pageSetUpPr fitToPage="1"/>
  </sheetPr>
  <dimension ref="A1:P43"/>
  <sheetViews>
    <sheetView showGridLines="0" zoomScaleNormal="100" workbookViewId="0">
      <selection sqref="A1:XFD1048576"/>
    </sheetView>
  </sheetViews>
  <sheetFormatPr baseColWidth="10" defaultRowHeight="12" x14ac:dyDescent="0.2"/>
  <cols>
    <col min="1" max="1" width="6" style="26" customWidth="1"/>
    <col min="2" max="2" width="18.140625" style="26" customWidth="1"/>
    <col min="3" max="3" width="8" style="26" bestFit="1" customWidth="1"/>
    <col min="4" max="4" width="7.42578125" style="26" bestFit="1" customWidth="1"/>
    <col min="5" max="6" width="7.42578125" style="26" customWidth="1"/>
    <col min="7" max="7" width="8.28515625" style="26" bestFit="1" customWidth="1"/>
    <col min="8" max="8" width="7.42578125" style="26" bestFit="1" customWidth="1"/>
    <col min="9" max="11" width="7.42578125" style="26" customWidth="1"/>
    <col min="12" max="12" width="7.85546875" style="26" customWidth="1"/>
    <col min="13" max="251" width="11.42578125" style="26"/>
    <col min="252" max="252" width="18.140625" style="26" customWidth="1"/>
    <col min="253" max="253" width="8" style="26" bestFit="1" customWidth="1"/>
    <col min="254" max="254" width="7.42578125" style="26" bestFit="1" customWidth="1"/>
    <col min="255" max="256" width="7.42578125" style="26" customWidth="1"/>
    <col min="257" max="257" width="8.28515625" style="26" bestFit="1" customWidth="1"/>
    <col min="258" max="258" width="7.42578125" style="26" bestFit="1" customWidth="1"/>
    <col min="259" max="261" width="7.42578125" style="26" customWidth="1"/>
    <col min="262" max="267" width="0" style="26" hidden="1" customWidth="1"/>
    <col min="268" max="268" width="7.85546875" style="26" customWidth="1"/>
    <col min="269" max="507" width="11.42578125" style="26"/>
    <col min="508" max="508" width="18.140625" style="26" customWidth="1"/>
    <col min="509" max="509" width="8" style="26" bestFit="1" customWidth="1"/>
    <col min="510" max="510" width="7.42578125" style="26" bestFit="1" customWidth="1"/>
    <col min="511" max="512" width="7.42578125" style="26" customWidth="1"/>
    <col min="513" max="513" width="8.28515625" style="26" bestFit="1" customWidth="1"/>
    <col min="514" max="514" width="7.42578125" style="26" bestFit="1" customWidth="1"/>
    <col min="515" max="517" width="7.42578125" style="26" customWidth="1"/>
    <col min="518" max="523" width="0" style="26" hidden="1" customWidth="1"/>
    <col min="524" max="524" width="7.85546875" style="26" customWidth="1"/>
    <col min="525" max="763" width="11.42578125" style="26"/>
    <col min="764" max="764" width="18.140625" style="26" customWidth="1"/>
    <col min="765" max="765" width="8" style="26" bestFit="1" customWidth="1"/>
    <col min="766" max="766" width="7.42578125" style="26" bestFit="1" customWidth="1"/>
    <col min="767" max="768" width="7.42578125" style="26" customWidth="1"/>
    <col min="769" max="769" width="8.28515625" style="26" bestFit="1" customWidth="1"/>
    <col min="770" max="770" width="7.42578125" style="26" bestFit="1" customWidth="1"/>
    <col min="771" max="773" width="7.42578125" style="26" customWidth="1"/>
    <col min="774" max="779" width="0" style="26" hidden="1" customWidth="1"/>
    <col min="780" max="780" width="7.85546875" style="26" customWidth="1"/>
    <col min="781" max="1019" width="11.42578125" style="26"/>
    <col min="1020" max="1020" width="18.140625" style="26" customWidth="1"/>
    <col min="1021" max="1021" width="8" style="26" bestFit="1" customWidth="1"/>
    <col min="1022" max="1022" width="7.42578125" style="26" bestFit="1" customWidth="1"/>
    <col min="1023" max="1024" width="7.42578125" style="26" customWidth="1"/>
    <col min="1025" max="1025" width="8.28515625" style="26" bestFit="1" customWidth="1"/>
    <col min="1026" max="1026" width="7.42578125" style="26" bestFit="1" customWidth="1"/>
    <col min="1027" max="1029" width="7.42578125" style="26" customWidth="1"/>
    <col min="1030" max="1035" width="0" style="26" hidden="1" customWidth="1"/>
    <col min="1036" max="1036" width="7.85546875" style="26" customWidth="1"/>
    <col min="1037" max="1275" width="11.42578125" style="26"/>
    <col min="1276" max="1276" width="18.140625" style="26" customWidth="1"/>
    <col min="1277" max="1277" width="8" style="26" bestFit="1" customWidth="1"/>
    <col min="1278" max="1278" width="7.42578125" style="26" bestFit="1" customWidth="1"/>
    <col min="1279" max="1280" width="7.42578125" style="26" customWidth="1"/>
    <col min="1281" max="1281" width="8.28515625" style="26" bestFit="1" customWidth="1"/>
    <col min="1282" max="1282" width="7.42578125" style="26" bestFit="1" customWidth="1"/>
    <col min="1283" max="1285" width="7.42578125" style="26" customWidth="1"/>
    <col min="1286" max="1291" width="0" style="26" hidden="1" customWidth="1"/>
    <col min="1292" max="1292" width="7.85546875" style="26" customWidth="1"/>
    <col min="1293" max="1531" width="11.42578125" style="26"/>
    <col min="1532" max="1532" width="18.140625" style="26" customWidth="1"/>
    <col min="1533" max="1533" width="8" style="26" bestFit="1" customWidth="1"/>
    <col min="1534" max="1534" width="7.42578125" style="26" bestFit="1" customWidth="1"/>
    <col min="1535" max="1536" width="7.42578125" style="26" customWidth="1"/>
    <col min="1537" max="1537" width="8.28515625" style="26" bestFit="1" customWidth="1"/>
    <col min="1538" max="1538" width="7.42578125" style="26" bestFit="1" customWidth="1"/>
    <col min="1539" max="1541" width="7.42578125" style="26" customWidth="1"/>
    <col min="1542" max="1547" width="0" style="26" hidden="1" customWidth="1"/>
    <col min="1548" max="1548" width="7.85546875" style="26" customWidth="1"/>
    <col min="1549" max="1787" width="11.42578125" style="26"/>
    <col min="1788" max="1788" width="18.140625" style="26" customWidth="1"/>
    <col min="1789" max="1789" width="8" style="26" bestFit="1" customWidth="1"/>
    <col min="1790" max="1790" width="7.42578125" style="26" bestFit="1" customWidth="1"/>
    <col min="1791" max="1792" width="7.42578125" style="26" customWidth="1"/>
    <col min="1793" max="1793" width="8.28515625" style="26" bestFit="1" customWidth="1"/>
    <col min="1794" max="1794" width="7.42578125" style="26" bestFit="1" customWidth="1"/>
    <col min="1795" max="1797" width="7.42578125" style="26" customWidth="1"/>
    <col min="1798" max="1803" width="0" style="26" hidden="1" customWidth="1"/>
    <col min="1804" max="1804" width="7.85546875" style="26" customWidth="1"/>
    <col min="1805" max="2043" width="11.42578125" style="26"/>
    <col min="2044" max="2044" width="18.140625" style="26" customWidth="1"/>
    <col min="2045" max="2045" width="8" style="26" bestFit="1" customWidth="1"/>
    <col min="2046" max="2046" width="7.42578125" style="26" bestFit="1" customWidth="1"/>
    <col min="2047" max="2048" width="7.42578125" style="26" customWidth="1"/>
    <col min="2049" max="2049" width="8.28515625" style="26" bestFit="1" customWidth="1"/>
    <col min="2050" max="2050" width="7.42578125" style="26" bestFit="1" customWidth="1"/>
    <col min="2051" max="2053" width="7.42578125" style="26" customWidth="1"/>
    <col min="2054" max="2059" width="0" style="26" hidden="1" customWidth="1"/>
    <col min="2060" max="2060" width="7.85546875" style="26" customWidth="1"/>
    <col min="2061" max="2299" width="11.42578125" style="26"/>
    <col min="2300" max="2300" width="18.140625" style="26" customWidth="1"/>
    <col min="2301" max="2301" width="8" style="26" bestFit="1" customWidth="1"/>
    <col min="2302" max="2302" width="7.42578125" style="26" bestFit="1" customWidth="1"/>
    <col min="2303" max="2304" width="7.42578125" style="26" customWidth="1"/>
    <col min="2305" max="2305" width="8.28515625" style="26" bestFit="1" customWidth="1"/>
    <col min="2306" max="2306" width="7.42578125" style="26" bestFit="1" customWidth="1"/>
    <col min="2307" max="2309" width="7.42578125" style="26" customWidth="1"/>
    <col min="2310" max="2315" width="0" style="26" hidden="1" customWidth="1"/>
    <col min="2316" max="2316" width="7.85546875" style="26" customWidth="1"/>
    <col min="2317" max="2555" width="11.42578125" style="26"/>
    <col min="2556" max="2556" width="18.140625" style="26" customWidth="1"/>
    <col min="2557" max="2557" width="8" style="26" bestFit="1" customWidth="1"/>
    <col min="2558" max="2558" width="7.42578125" style="26" bestFit="1" customWidth="1"/>
    <col min="2559" max="2560" width="7.42578125" style="26" customWidth="1"/>
    <col min="2561" max="2561" width="8.28515625" style="26" bestFit="1" customWidth="1"/>
    <col min="2562" max="2562" width="7.42578125" style="26" bestFit="1" customWidth="1"/>
    <col min="2563" max="2565" width="7.42578125" style="26" customWidth="1"/>
    <col min="2566" max="2571" width="0" style="26" hidden="1" customWidth="1"/>
    <col min="2572" max="2572" width="7.85546875" style="26" customWidth="1"/>
    <col min="2573" max="2811" width="11.42578125" style="26"/>
    <col min="2812" max="2812" width="18.140625" style="26" customWidth="1"/>
    <col min="2813" max="2813" width="8" style="26" bestFit="1" customWidth="1"/>
    <col min="2814" max="2814" width="7.42578125" style="26" bestFit="1" customWidth="1"/>
    <col min="2815" max="2816" width="7.42578125" style="26" customWidth="1"/>
    <col min="2817" max="2817" width="8.28515625" style="26" bestFit="1" customWidth="1"/>
    <col min="2818" max="2818" width="7.42578125" style="26" bestFit="1" customWidth="1"/>
    <col min="2819" max="2821" width="7.42578125" style="26" customWidth="1"/>
    <col min="2822" max="2827" width="0" style="26" hidden="1" customWidth="1"/>
    <col min="2828" max="2828" width="7.85546875" style="26" customWidth="1"/>
    <col min="2829" max="3067" width="11.42578125" style="26"/>
    <col min="3068" max="3068" width="18.140625" style="26" customWidth="1"/>
    <col min="3069" max="3069" width="8" style="26" bestFit="1" customWidth="1"/>
    <col min="3070" max="3070" width="7.42578125" style="26" bestFit="1" customWidth="1"/>
    <col min="3071" max="3072" width="7.42578125" style="26" customWidth="1"/>
    <col min="3073" max="3073" width="8.28515625" style="26" bestFit="1" customWidth="1"/>
    <col min="3074" max="3074" width="7.42578125" style="26" bestFit="1" customWidth="1"/>
    <col min="3075" max="3077" width="7.42578125" style="26" customWidth="1"/>
    <col min="3078" max="3083" width="0" style="26" hidden="1" customWidth="1"/>
    <col min="3084" max="3084" width="7.85546875" style="26" customWidth="1"/>
    <col min="3085" max="3323" width="11.42578125" style="26"/>
    <col min="3324" max="3324" width="18.140625" style="26" customWidth="1"/>
    <col min="3325" max="3325" width="8" style="26" bestFit="1" customWidth="1"/>
    <col min="3326" max="3326" width="7.42578125" style="26" bestFit="1" customWidth="1"/>
    <col min="3327" max="3328" width="7.42578125" style="26" customWidth="1"/>
    <col min="3329" max="3329" width="8.28515625" style="26" bestFit="1" customWidth="1"/>
    <col min="3330" max="3330" width="7.42578125" style="26" bestFit="1" customWidth="1"/>
    <col min="3331" max="3333" width="7.42578125" style="26" customWidth="1"/>
    <col min="3334" max="3339" width="0" style="26" hidden="1" customWidth="1"/>
    <col min="3340" max="3340" width="7.85546875" style="26" customWidth="1"/>
    <col min="3341" max="3579" width="11.42578125" style="26"/>
    <col min="3580" max="3580" width="18.140625" style="26" customWidth="1"/>
    <col min="3581" max="3581" width="8" style="26" bestFit="1" customWidth="1"/>
    <col min="3582" max="3582" width="7.42578125" style="26" bestFit="1" customWidth="1"/>
    <col min="3583" max="3584" width="7.42578125" style="26" customWidth="1"/>
    <col min="3585" max="3585" width="8.28515625" style="26" bestFit="1" customWidth="1"/>
    <col min="3586" max="3586" width="7.42578125" style="26" bestFit="1" customWidth="1"/>
    <col min="3587" max="3589" width="7.42578125" style="26" customWidth="1"/>
    <col min="3590" max="3595" width="0" style="26" hidden="1" customWidth="1"/>
    <col min="3596" max="3596" width="7.85546875" style="26" customWidth="1"/>
    <col min="3597" max="3835" width="11.42578125" style="26"/>
    <col min="3836" max="3836" width="18.140625" style="26" customWidth="1"/>
    <col min="3837" max="3837" width="8" style="26" bestFit="1" customWidth="1"/>
    <col min="3838" max="3838" width="7.42578125" style="26" bestFit="1" customWidth="1"/>
    <col min="3839" max="3840" width="7.42578125" style="26" customWidth="1"/>
    <col min="3841" max="3841" width="8.28515625" style="26" bestFit="1" customWidth="1"/>
    <col min="3842" max="3842" width="7.42578125" style="26" bestFit="1" customWidth="1"/>
    <col min="3843" max="3845" width="7.42578125" style="26" customWidth="1"/>
    <col min="3846" max="3851" width="0" style="26" hidden="1" customWidth="1"/>
    <col min="3852" max="3852" width="7.85546875" style="26" customWidth="1"/>
    <col min="3853" max="4091" width="11.42578125" style="26"/>
    <col min="4092" max="4092" width="18.140625" style="26" customWidth="1"/>
    <col min="4093" max="4093" width="8" style="26" bestFit="1" customWidth="1"/>
    <col min="4094" max="4094" width="7.42578125" style="26" bestFit="1" customWidth="1"/>
    <col min="4095" max="4096" width="7.42578125" style="26" customWidth="1"/>
    <col min="4097" max="4097" width="8.28515625" style="26" bestFit="1" customWidth="1"/>
    <col min="4098" max="4098" width="7.42578125" style="26" bestFit="1" customWidth="1"/>
    <col min="4099" max="4101" width="7.42578125" style="26" customWidth="1"/>
    <col min="4102" max="4107" width="0" style="26" hidden="1" customWidth="1"/>
    <col min="4108" max="4108" width="7.85546875" style="26" customWidth="1"/>
    <col min="4109" max="4347" width="11.42578125" style="26"/>
    <col min="4348" max="4348" width="18.140625" style="26" customWidth="1"/>
    <col min="4349" max="4349" width="8" style="26" bestFit="1" customWidth="1"/>
    <col min="4350" max="4350" width="7.42578125" style="26" bestFit="1" customWidth="1"/>
    <col min="4351" max="4352" width="7.42578125" style="26" customWidth="1"/>
    <col min="4353" max="4353" width="8.28515625" style="26" bestFit="1" customWidth="1"/>
    <col min="4354" max="4354" width="7.42578125" style="26" bestFit="1" customWidth="1"/>
    <col min="4355" max="4357" width="7.42578125" style="26" customWidth="1"/>
    <col min="4358" max="4363" width="0" style="26" hidden="1" customWidth="1"/>
    <col min="4364" max="4364" width="7.85546875" style="26" customWidth="1"/>
    <col min="4365" max="4603" width="11.42578125" style="26"/>
    <col min="4604" max="4604" width="18.140625" style="26" customWidth="1"/>
    <col min="4605" max="4605" width="8" style="26" bestFit="1" customWidth="1"/>
    <col min="4606" max="4606" width="7.42578125" style="26" bestFit="1" customWidth="1"/>
    <col min="4607" max="4608" width="7.42578125" style="26" customWidth="1"/>
    <col min="4609" max="4609" width="8.28515625" style="26" bestFit="1" customWidth="1"/>
    <col min="4610" max="4610" width="7.42578125" style="26" bestFit="1" customWidth="1"/>
    <col min="4611" max="4613" width="7.42578125" style="26" customWidth="1"/>
    <col min="4614" max="4619" width="0" style="26" hidden="1" customWidth="1"/>
    <col min="4620" max="4620" width="7.85546875" style="26" customWidth="1"/>
    <col min="4621" max="4859" width="11.42578125" style="26"/>
    <col min="4860" max="4860" width="18.140625" style="26" customWidth="1"/>
    <col min="4861" max="4861" width="8" style="26" bestFit="1" customWidth="1"/>
    <col min="4862" max="4862" width="7.42578125" style="26" bestFit="1" customWidth="1"/>
    <col min="4863" max="4864" width="7.42578125" style="26" customWidth="1"/>
    <col min="4865" max="4865" width="8.28515625" style="26" bestFit="1" customWidth="1"/>
    <col min="4866" max="4866" width="7.42578125" style="26" bestFit="1" customWidth="1"/>
    <col min="4867" max="4869" width="7.42578125" style="26" customWidth="1"/>
    <col min="4870" max="4875" width="0" style="26" hidden="1" customWidth="1"/>
    <col min="4876" max="4876" width="7.85546875" style="26" customWidth="1"/>
    <col min="4877" max="5115" width="11.42578125" style="26"/>
    <col min="5116" max="5116" width="18.140625" style="26" customWidth="1"/>
    <col min="5117" max="5117" width="8" style="26" bestFit="1" customWidth="1"/>
    <col min="5118" max="5118" width="7.42578125" style="26" bestFit="1" customWidth="1"/>
    <col min="5119" max="5120" width="7.42578125" style="26" customWidth="1"/>
    <col min="5121" max="5121" width="8.28515625" style="26" bestFit="1" customWidth="1"/>
    <col min="5122" max="5122" width="7.42578125" style="26" bestFit="1" customWidth="1"/>
    <col min="5123" max="5125" width="7.42578125" style="26" customWidth="1"/>
    <col min="5126" max="5131" width="0" style="26" hidden="1" customWidth="1"/>
    <col min="5132" max="5132" width="7.85546875" style="26" customWidth="1"/>
    <col min="5133" max="5371" width="11.42578125" style="26"/>
    <col min="5372" max="5372" width="18.140625" style="26" customWidth="1"/>
    <col min="5373" max="5373" width="8" style="26" bestFit="1" customWidth="1"/>
    <col min="5374" max="5374" width="7.42578125" style="26" bestFit="1" customWidth="1"/>
    <col min="5375" max="5376" width="7.42578125" style="26" customWidth="1"/>
    <col min="5377" max="5377" width="8.28515625" style="26" bestFit="1" customWidth="1"/>
    <col min="5378" max="5378" width="7.42578125" style="26" bestFit="1" customWidth="1"/>
    <col min="5379" max="5381" width="7.42578125" style="26" customWidth="1"/>
    <col min="5382" max="5387" width="0" style="26" hidden="1" customWidth="1"/>
    <col min="5388" max="5388" width="7.85546875" style="26" customWidth="1"/>
    <col min="5389" max="5627" width="11.42578125" style="26"/>
    <col min="5628" max="5628" width="18.140625" style="26" customWidth="1"/>
    <col min="5629" max="5629" width="8" style="26" bestFit="1" customWidth="1"/>
    <col min="5630" max="5630" width="7.42578125" style="26" bestFit="1" customWidth="1"/>
    <col min="5631" max="5632" width="7.42578125" style="26" customWidth="1"/>
    <col min="5633" max="5633" width="8.28515625" style="26" bestFit="1" customWidth="1"/>
    <col min="5634" max="5634" width="7.42578125" style="26" bestFit="1" customWidth="1"/>
    <col min="5635" max="5637" width="7.42578125" style="26" customWidth="1"/>
    <col min="5638" max="5643" width="0" style="26" hidden="1" customWidth="1"/>
    <col min="5644" max="5644" width="7.85546875" style="26" customWidth="1"/>
    <col min="5645" max="5883" width="11.42578125" style="26"/>
    <col min="5884" max="5884" width="18.140625" style="26" customWidth="1"/>
    <col min="5885" max="5885" width="8" style="26" bestFit="1" customWidth="1"/>
    <col min="5886" max="5886" width="7.42578125" style="26" bestFit="1" customWidth="1"/>
    <col min="5887" max="5888" width="7.42578125" style="26" customWidth="1"/>
    <col min="5889" max="5889" width="8.28515625" style="26" bestFit="1" customWidth="1"/>
    <col min="5890" max="5890" width="7.42578125" style="26" bestFit="1" customWidth="1"/>
    <col min="5891" max="5893" width="7.42578125" style="26" customWidth="1"/>
    <col min="5894" max="5899" width="0" style="26" hidden="1" customWidth="1"/>
    <col min="5900" max="5900" width="7.85546875" style="26" customWidth="1"/>
    <col min="5901" max="6139" width="11.42578125" style="26"/>
    <col min="6140" max="6140" width="18.140625" style="26" customWidth="1"/>
    <col min="6141" max="6141" width="8" style="26" bestFit="1" customWidth="1"/>
    <col min="6142" max="6142" width="7.42578125" style="26" bestFit="1" customWidth="1"/>
    <col min="6143" max="6144" width="7.42578125" style="26" customWidth="1"/>
    <col min="6145" max="6145" width="8.28515625" style="26" bestFit="1" customWidth="1"/>
    <col min="6146" max="6146" width="7.42578125" style="26" bestFit="1" customWidth="1"/>
    <col min="6147" max="6149" width="7.42578125" style="26" customWidth="1"/>
    <col min="6150" max="6155" width="0" style="26" hidden="1" customWidth="1"/>
    <col min="6156" max="6156" width="7.85546875" style="26" customWidth="1"/>
    <col min="6157" max="6395" width="11.42578125" style="26"/>
    <col min="6396" max="6396" width="18.140625" style="26" customWidth="1"/>
    <col min="6397" max="6397" width="8" style="26" bestFit="1" customWidth="1"/>
    <col min="6398" max="6398" width="7.42578125" style="26" bestFit="1" customWidth="1"/>
    <col min="6399" max="6400" width="7.42578125" style="26" customWidth="1"/>
    <col min="6401" max="6401" width="8.28515625" style="26" bestFit="1" customWidth="1"/>
    <col min="6402" max="6402" width="7.42578125" style="26" bestFit="1" customWidth="1"/>
    <col min="6403" max="6405" width="7.42578125" style="26" customWidth="1"/>
    <col min="6406" max="6411" width="0" style="26" hidden="1" customWidth="1"/>
    <col min="6412" max="6412" width="7.85546875" style="26" customWidth="1"/>
    <col min="6413" max="6651" width="11.42578125" style="26"/>
    <col min="6652" max="6652" width="18.140625" style="26" customWidth="1"/>
    <col min="6653" max="6653" width="8" style="26" bestFit="1" customWidth="1"/>
    <col min="6654" max="6654" width="7.42578125" style="26" bestFit="1" customWidth="1"/>
    <col min="6655" max="6656" width="7.42578125" style="26" customWidth="1"/>
    <col min="6657" max="6657" width="8.28515625" style="26" bestFit="1" customWidth="1"/>
    <col min="6658" max="6658" width="7.42578125" style="26" bestFit="1" customWidth="1"/>
    <col min="6659" max="6661" width="7.42578125" style="26" customWidth="1"/>
    <col min="6662" max="6667" width="0" style="26" hidden="1" customWidth="1"/>
    <col min="6668" max="6668" width="7.85546875" style="26" customWidth="1"/>
    <col min="6669" max="6907" width="11.42578125" style="26"/>
    <col min="6908" max="6908" width="18.140625" style="26" customWidth="1"/>
    <col min="6909" max="6909" width="8" style="26" bestFit="1" customWidth="1"/>
    <col min="6910" max="6910" width="7.42578125" style="26" bestFit="1" customWidth="1"/>
    <col min="6911" max="6912" width="7.42578125" style="26" customWidth="1"/>
    <col min="6913" max="6913" width="8.28515625" style="26" bestFit="1" customWidth="1"/>
    <col min="6914" max="6914" width="7.42578125" style="26" bestFit="1" customWidth="1"/>
    <col min="6915" max="6917" width="7.42578125" style="26" customWidth="1"/>
    <col min="6918" max="6923" width="0" style="26" hidden="1" customWidth="1"/>
    <col min="6924" max="6924" width="7.85546875" style="26" customWidth="1"/>
    <col min="6925" max="7163" width="11.42578125" style="26"/>
    <col min="7164" max="7164" width="18.140625" style="26" customWidth="1"/>
    <col min="7165" max="7165" width="8" style="26" bestFit="1" customWidth="1"/>
    <col min="7166" max="7166" width="7.42578125" style="26" bestFit="1" customWidth="1"/>
    <col min="7167" max="7168" width="7.42578125" style="26" customWidth="1"/>
    <col min="7169" max="7169" width="8.28515625" style="26" bestFit="1" customWidth="1"/>
    <col min="7170" max="7170" width="7.42578125" style="26" bestFit="1" customWidth="1"/>
    <col min="7171" max="7173" width="7.42578125" style="26" customWidth="1"/>
    <col min="7174" max="7179" width="0" style="26" hidden="1" customWidth="1"/>
    <col min="7180" max="7180" width="7.85546875" style="26" customWidth="1"/>
    <col min="7181" max="7419" width="11.42578125" style="26"/>
    <col min="7420" max="7420" width="18.140625" style="26" customWidth="1"/>
    <col min="7421" max="7421" width="8" style="26" bestFit="1" customWidth="1"/>
    <col min="7422" max="7422" width="7.42578125" style="26" bestFit="1" customWidth="1"/>
    <col min="7423" max="7424" width="7.42578125" style="26" customWidth="1"/>
    <col min="7425" max="7425" width="8.28515625" style="26" bestFit="1" customWidth="1"/>
    <col min="7426" max="7426" width="7.42578125" style="26" bestFit="1" customWidth="1"/>
    <col min="7427" max="7429" width="7.42578125" style="26" customWidth="1"/>
    <col min="7430" max="7435" width="0" style="26" hidden="1" customWidth="1"/>
    <col min="7436" max="7436" width="7.85546875" style="26" customWidth="1"/>
    <col min="7437" max="7675" width="11.42578125" style="26"/>
    <col min="7676" max="7676" width="18.140625" style="26" customWidth="1"/>
    <col min="7677" max="7677" width="8" style="26" bestFit="1" customWidth="1"/>
    <col min="7678" max="7678" width="7.42578125" style="26" bestFit="1" customWidth="1"/>
    <col min="7679" max="7680" width="7.42578125" style="26" customWidth="1"/>
    <col min="7681" max="7681" width="8.28515625" style="26" bestFit="1" customWidth="1"/>
    <col min="7682" max="7682" width="7.42578125" style="26" bestFit="1" customWidth="1"/>
    <col min="7683" max="7685" width="7.42578125" style="26" customWidth="1"/>
    <col min="7686" max="7691" width="0" style="26" hidden="1" customWidth="1"/>
    <col min="7692" max="7692" width="7.85546875" style="26" customWidth="1"/>
    <col min="7693" max="7931" width="11.42578125" style="26"/>
    <col min="7932" max="7932" width="18.140625" style="26" customWidth="1"/>
    <col min="7933" max="7933" width="8" style="26" bestFit="1" customWidth="1"/>
    <col min="7934" max="7934" width="7.42578125" style="26" bestFit="1" customWidth="1"/>
    <col min="7935" max="7936" width="7.42578125" style="26" customWidth="1"/>
    <col min="7937" max="7937" width="8.28515625" style="26" bestFit="1" customWidth="1"/>
    <col min="7938" max="7938" width="7.42578125" style="26" bestFit="1" customWidth="1"/>
    <col min="7939" max="7941" width="7.42578125" style="26" customWidth="1"/>
    <col min="7942" max="7947" width="0" style="26" hidden="1" customWidth="1"/>
    <col min="7948" max="7948" width="7.85546875" style="26" customWidth="1"/>
    <col min="7949" max="8187" width="11.42578125" style="26"/>
    <col min="8188" max="8188" width="18.140625" style="26" customWidth="1"/>
    <col min="8189" max="8189" width="8" style="26" bestFit="1" customWidth="1"/>
    <col min="8190" max="8190" width="7.42578125" style="26" bestFit="1" customWidth="1"/>
    <col min="8191" max="8192" width="7.42578125" style="26" customWidth="1"/>
    <col min="8193" max="8193" width="8.28515625" style="26" bestFit="1" customWidth="1"/>
    <col min="8194" max="8194" width="7.42578125" style="26" bestFit="1" customWidth="1"/>
    <col min="8195" max="8197" width="7.42578125" style="26" customWidth="1"/>
    <col min="8198" max="8203" width="0" style="26" hidden="1" customWidth="1"/>
    <col min="8204" max="8204" width="7.85546875" style="26" customWidth="1"/>
    <col min="8205" max="8443" width="11.42578125" style="26"/>
    <col min="8444" max="8444" width="18.140625" style="26" customWidth="1"/>
    <col min="8445" max="8445" width="8" style="26" bestFit="1" customWidth="1"/>
    <col min="8446" max="8446" width="7.42578125" style="26" bestFit="1" customWidth="1"/>
    <col min="8447" max="8448" width="7.42578125" style="26" customWidth="1"/>
    <col min="8449" max="8449" width="8.28515625" style="26" bestFit="1" customWidth="1"/>
    <col min="8450" max="8450" width="7.42578125" style="26" bestFit="1" customWidth="1"/>
    <col min="8451" max="8453" width="7.42578125" style="26" customWidth="1"/>
    <col min="8454" max="8459" width="0" style="26" hidden="1" customWidth="1"/>
    <col min="8460" max="8460" width="7.85546875" style="26" customWidth="1"/>
    <col min="8461" max="8699" width="11.42578125" style="26"/>
    <col min="8700" max="8700" width="18.140625" style="26" customWidth="1"/>
    <col min="8701" max="8701" width="8" style="26" bestFit="1" customWidth="1"/>
    <col min="8702" max="8702" width="7.42578125" style="26" bestFit="1" customWidth="1"/>
    <col min="8703" max="8704" width="7.42578125" style="26" customWidth="1"/>
    <col min="8705" max="8705" width="8.28515625" style="26" bestFit="1" customWidth="1"/>
    <col min="8706" max="8706" width="7.42578125" style="26" bestFit="1" customWidth="1"/>
    <col min="8707" max="8709" width="7.42578125" style="26" customWidth="1"/>
    <col min="8710" max="8715" width="0" style="26" hidden="1" customWidth="1"/>
    <col min="8716" max="8716" width="7.85546875" style="26" customWidth="1"/>
    <col min="8717" max="8955" width="11.42578125" style="26"/>
    <col min="8956" max="8956" width="18.140625" style="26" customWidth="1"/>
    <col min="8957" max="8957" width="8" style="26" bestFit="1" customWidth="1"/>
    <col min="8958" max="8958" width="7.42578125" style="26" bestFit="1" customWidth="1"/>
    <col min="8959" max="8960" width="7.42578125" style="26" customWidth="1"/>
    <col min="8961" max="8961" width="8.28515625" style="26" bestFit="1" customWidth="1"/>
    <col min="8962" max="8962" width="7.42578125" style="26" bestFit="1" customWidth="1"/>
    <col min="8963" max="8965" width="7.42578125" style="26" customWidth="1"/>
    <col min="8966" max="8971" width="0" style="26" hidden="1" customWidth="1"/>
    <col min="8972" max="8972" width="7.85546875" style="26" customWidth="1"/>
    <col min="8973" max="9211" width="11.42578125" style="26"/>
    <col min="9212" max="9212" width="18.140625" style="26" customWidth="1"/>
    <col min="9213" max="9213" width="8" style="26" bestFit="1" customWidth="1"/>
    <col min="9214" max="9214" width="7.42578125" style="26" bestFit="1" customWidth="1"/>
    <col min="9215" max="9216" width="7.42578125" style="26" customWidth="1"/>
    <col min="9217" max="9217" width="8.28515625" style="26" bestFit="1" customWidth="1"/>
    <col min="9218" max="9218" width="7.42578125" style="26" bestFit="1" customWidth="1"/>
    <col min="9219" max="9221" width="7.42578125" style="26" customWidth="1"/>
    <col min="9222" max="9227" width="0" style="26" hidden="1" customWidth="1"/>
    <col min="9228" max="9228" width="7.85546875" style="26" customWidth="1"/>
    <col min="9229" max="9467" width="11.42578125" style="26"/>
    <col min="9468" max="9468" width="18.140625" style="26" customWidth="1"/>
    <col min="9469" max="9469" width="8" style="26" bestFit="1" customWidth="1"/>
    <col min="9470" max="9470" width="7.42578125" style="26" bestFit="1" customWidth="1"/>
    <col min="9471" max="9472" width="7.42578125" style="26" customWidth="1"/>
    <col min="9473" max="9473" width="8.28515625" style="26" bestFit="1" customWidth="1"/>
    <col min="9474" max="9474" width="7.42578125" style="26" bestFit="1" customWidth="1"/>
    <col min="9475" max="9477" width="7.42578125" style="26" customWidth="1"/>
    <col min="9478" max="9483" width="0" style="26" hidden="1" customWidth="1"/>
    <col min="9484" max="9484" width="7.85546875" style="26" customWidth="1"/>
    <col min="9485" max="9723" width="11.42578125" style="26"/>
    <col min="9724" max="9724" width="18.140625" style="26" customWidth="1"/>
    <col min="9725" max="9725" width="8" style="26" bestFit="1" customWidth="1"/>
    <col min="9726" max="9726" width="7.42578125" style="26" bestFit="1" customWidth="1"/>
    <col min="9727" max="9728" width="7.42578125" style="26" customWidth="1"/>
    <col min="9729" max="9729" width="8.28515625" style="26" bestFit="1" customWidth="1"/>
    <col min="9730" max="9730" width="7.42578125" style="26" bestFit="1" customWidth="1"/>
    <col min="9731" max="9733" width="7.42578125" style="26" customWidth="1"/>
    <col min="9734" max="9739" width="0" style="26" hidden="1" customWidth="1"/>
    <col min="9740" max="9740" width="7.85546875" style="26" customWidth="1"/>
    <col min="9741" max="9979" width="11.42578125" style="26"/>
    <col min="9980" max="9980" width="18.140625" style="26" customWidth="1"/>
    <col min="9981" max="9981" width="8" style="26" bestFit="1" customWidth="1"/>
    <col min="9982" max="9982" width="7.42578125" style="26" bestFit="1" customWidth="1"/>
    <col min="9983" max="9984" width="7.42578125" style="26" customWidth="1"/>
    <col min="9985" max="9985" width="8.28515625" style="26" bestFit="1" customWidth="1"/>
    <col min="9986" max="9986" width="7.42578125" style="26" bestFit="1" customWidth="1"/>
    <col min="9987" max="9989" width="7.42578125" style="26" customWidth="1"/>
    <col min="9990" max="9995" width="0" style="26" hidden="1" customWidth="1"/>
    <col min="9996" max="9996" width="7.85546875" style="26" customWidth="1"/>
    <col min="9997" max="10235" width="11.42578125" style="26"/>
    <col min="10236" max="10236" width="18.140625" style="26" customWidth="1"/>
    <col min="10237" max="10237" width="8" style="26" bestFit="1" customWidth="1"/>
    <col min="10238" max="10238" width="7.42578125" style="26" bestFit="1" customWidth="1"/>
    <col min="10239" max="10240" width="7.42578125" style="26" customWidth="1"/>
    <col min="10241" max="10241" width="8.28515625" style="26" bestFit="1" customWidth="1"/>
    <col min="10242" max="10242" width="7.42578125" style="26" bestFit="1" customWidth="1"/>
    <col min="10243" max="10245" width="7.42578125" style="26" customWidth="1"/>
    <col min="10246" max="10251" width="0" style="26" hidden="1" customWidth="1"/>
    <col min="10252" max="10252" width="7.85546875" style="26" customWidth="1"/>
    <col min="10253" max="10491" width="11.42578125" style="26"/>
    <col min="10492" max="10492" width="18.140625" style="26" customWidth="1"/>
    <col min="10493" max="10493" width="8" style="26" bestFit="1" customWidth="1"/>
    <col min="10494" max="10494" width="7.42578125" style="26" bestFit="1" customWidth="1"/>
    <col min="10495" max="10496" width="7.42578125" style="26" customWidth="1"/>
    <col min="10497" max="10497" width="8.28515625" style="26" bestFit="1" customWidth="1"/>
    <col min="10498" max="10498" width="7.42578125" style="26" bestFit="1" customWidth="1"/>
    <col min="10499" max="10501" width="7.42578125" style="26" customWidth="1"/>
    <col min="10502" max="10507" width="0" style="26" hidden="1" customWidth="1"/>
    <col min="10508" max="10508" width="7.85546875" style="26" customWidth="1"/>
    <col min="10509" max="10747" width="11.42578125" style="26"/>
    <col min="10748" max="10748" width="18.140625" style="26" customWidth="1"/>
    <col min="10749" max="10749" width="8" style="26" bestFit="1" customWidth="1"/>
    <col min="10750" max="10750" width="7.42578125" style="26" bestFit="1" customWidth="1"/>
    <col min="10751" max="10752" width="7.42578125" style="26" customWidth="1"/>
    <col min="10753" max="10753" width="8.28515625" style="26" bestFit="1" customWidth="1"/>
    <col min="10754" max="10754" width="7.42578125" style="26" bestFit="1" customWidth="1"/>
    <col min="10755" max="10757" width="7.42578125" style="26" customWidth="1"/>
    <col min="10758" max="10763" width="0" style="26" hidden="1" customWidth="1"/>
    <col min="10764" max="10764" width="7.85546875" style="26" customWidth="1"/>
    <col min="10765" max="11003" width="11.42578125" style="26"/>
    <col min="11004" max="11004" width="18.140625" style="26" customWidth="1"/>
    <col min="11005" max="11005" width="8" style="26" bestFit="1" customWidth="1"/>
    <col min="11006" max="11006" width="7.42578125" style="26" bestFit="1" customWidth="1"/>
    <col min="11007" max="11008" width="7.42578125" style="26" customWidth="1"/>
    <col min="11009" max="11009" width="8.28515625" style="26" bestFit="1" customWidth="1"/>
    <col min="11010" max="11010" width="7.42578125" style="26" bestFit="1" customWidth="1"/>
    <col min="11011" max="11013" width="7.42578125" style="26" customWidth="1"/>
    <col min="11014" max="11019" width="0" style="26" hidden="1" customWidth="1"/>
    <col min="11020" max="11020" width="7.85546875" style="26" customWidth="1"/>
    <col min="11021" max="11259" width="11.42578125" style="26"/>
    <col min="11260" max="11260" width="18.140625" style="26" customWidth="1"/>
    <col min="11261" max="11261" width="8" style="26" bestFit="1" customWidth="1"/>
    <col min="11262" max="11262" width="7.42578125" style="26" bestFit="1" customWidth="1"/>
    <col min="11263" max="11264" width="7.42578125" style="26" customWidth="1"/>
    <col min="11265" max="11265" width="8.28515625" style="26" bestFit="1" customWidth="1"/>
    <col min="11266" max="11266" width="7.42578125" style="26" bestFit="1" customWidth="1"/>
    <col min="11267" max="11269" width="7.42578125" style="26" customWidth="1"/>
    <col min="11270" max="11275" width="0" style="26" hidden="1" customWidth="1"/>
    <col min="11276" max="11276" width="7.85546875" style="26" customWidth="1"/>
    <col min="11277" max="11515" width="11.42578125" style="26"/>
    <col min="11516" max="11516" width="18.140625" style="26" customWidth="1"/>
    <col min="11517" max="11517" width="8" style="26" bestFit="1" customWidth="1"/>
    <col min="11518" max="11518" width="7.42578125" style="26" bestFit="1" customWidth="1"/>
    <col min="11519" max="11520" width="7.42578125" style="26" customWidth="1"/>
    <col min="11521" max="11521" width="8.28515625" style="26" bestFit="1" customWidth="1"/>
    <col min="11522" max="11522" width="7.42578125" style="26" bestFit="1" customWidth="1"/>
    <col min="11523" max="11525" width="7.42578125" style="26" customWidth="1"/>
    <col min="11526" max="11531" width="0" style="26" hidden="1" customWidth="1"/>
    <col min="11532" max="11532" width="7.85546875" style="26" customWidth="1"/>
    <col min="11533" max="11771" width="11.42578125" style="26"/>
    <col min="11772" max="11772" width="18.140625" style="26" customWidth="1"/>
    <col min="11773" max="11773" width="8" style="26" bestFit="1" customWidth="1"/>
    <col min="11774" max="11774" width="7.42578125" style="26" bestFit="1" customWidth="1"/>
    <col min="11775" max="11776" width="7.42578125" style="26" customWidth="1"/>
    <col min="11777" max="11777" width="8.28515625" style="26" bestFit="1" customWidth="1"/>
    <col min="11778" max="11778" width="7.42578125" style="26" bestFit="1" customWidth="1"/>
    <col min="11779" max="11781" width="7.42578125" style="26" customWidth="1"/>
    <col min="11782" max="11787" width="0" style="26" hidden="1" customWidth="1"/>
    <col min="11788" max="11788" width="7.85546875" style="26" customWidth="1"/>
    <col min="11789" max="12027" width="11.42578125" style="26"/>
    <col min="12028" max="12028" width="18.140625" style="26" customWidth="1"/>
    <col min="12029" max="12029" width="8" style="26" bestFit="1" customWidth="1"/>
    <col min="12030" max="12030" width="7.42578125" style="26" bestFit="1" customWidth="1"/>
    <col min="12031" max="12032" width="7.42578125" style="26" customWidth="1"/>
    <col min="12033" max="12033" width="8.28515625" style="26" bestFit="1" customWidth="1"/>
    <col min="12034" max="12034" width="7.42578125" style="26" bestFit="1" customWidth="1"/>
    <col min="12035" max="12037" width="7.42578125" style="26" customWidth="1"/>
    <col min="12038" max="12043" width="0" style="26" hidden="1" customWidth="1"/>
    <col min="12044" max="12044" width="7.85546875" style="26" customWidth="1"/>
    <col min="12045" max="12283" width="11.42578125" style="26"/>
    <col min="12284" max="12284" width="18.140625" style="26" customWidth="1"/>
    <col min="12285" max="12285" width="8" style="26" bestFit="1" customWidth="1"/>
    <col min="12286" max="12286" width="7.42578125" style="26" bestFit="1" customWidth="1"/>
    <col min="12287" max="12288" width="7.42578125" style="26" customWidth="1"/>
    <col min="12289" max="12289" width="8.28515625" style="26" bestFit="1" customWidth="1"/>
    <col min="12290" max="12290" width="7.42578125" style="26" bestFit="1" customWidth="1"/>
    <col min="12291" max="12293" width="7.42578125" style="26" customWidth="1"/>
    <col min="12294" max="12299" width="0" style="26" hidden="1" customWidth="1"/>
    <col min="12300" max="12300" width="7.85546875" style="26" customWidth="1"/>
    <col min="12301" max="12539" width="11.42578125" style="26"/>
    <col min="12540" max="12540" width="18.140625" style="26" customWidth="1"/>
    <col min="12541" max="12541" width="8" style="26" bestFit="1" customWidth="1"/>
    <col min="12542" max="12542" width="7.42578125" style="26" bestFit="1" customWidth="1"/>
    <col min="12543" max="12544" width="7.42578125" style="26" customWidth="1"/>
    <col min="12545" max="12545" width="8.28515625" style="26" bestFit="1" customWidth="1"/>
    <col min="12546" max="12546" width="7.42578125" style="26" bestFit="1" customWidth="1"/>
    <col min="12547" max="12549" width="7.42578125" style="26" customWidth="1"/>
    <col min="12550" max="12555" width="0" style="26" hidden="1" customWidth="1"/>
    <col min="12556" max="12556" width="7.85546875" style="26" customWidth="1"/>
    <col min="12557" max="12795" width="11.42578125" style="26"/>
    <col min="12796" max="12796" width="18.140625" style="26" customWidth="1"/>
    <col min="12797" max="12797" width="8" style="26" bestFit="1" customWidth="1"/>
    <col min="12798" max="12798" width="7.42578125" style="26" bestFit="1" customWidth="1"/>
    <col min="12799" max="12800" width="7.42578125" style="26" customWidth="1"/>
    <col min="12801" max="12801" width="8.28515625" style="26" bestFit="1" customWidth="1"/>
    <col min="12802" max="12802" width="7.42578125" style="26" bestFit="1" customWidth="1"/>
    <col min="12803" max="12805" width="7.42578125" style="26" customWidth="1"/>
    <col min="12806" max="12811" width="0" style="26" hidden="1" customWidth="1"/>
    <col min="12812" max="12812" width="7.85546875" style="26" customWidth="1"/>
    <col min="12813" max="13051" width="11.42578125" style="26"/>
    <col min="13052" max="13052" width="18.140625" style="26" customWidth="1"/>
    <col min="13053" max="13053" width="8" style="26" bestFit="1" customWidth="1"/>
    <col min="13054" max="13054" width="7.42578125" style="26" bestFit="1" customWidth="1"/>
    <col min="13055" max="13056" width="7.42578125" style="26" customWidth="1"/>
    <col min="13057" max="13057" width="8.28515625" style="26" bestFit="1" customWidth="1"/>
    <col min="13058" max="13058" width="7.42578125" style="26" bestFit="1" customWidth="1"/>
    <col min="13059" max="13061" width="7.42578125" style="26" customWidth="1"/>
    <col min="13062" max="13067" width="0" style="26" hidden="1" customWidth="1"/>
    <col min="13068" max="13068" width="7.85546875" style="26" customWidth="1"/>
    <col min="13069" max="13307" width="11.42578125" style="26"/>
    <col min="13308" max="13308" width="18.140625" style="26" customWidth="1"/>
    <col min="13309" max="13309" width="8" style="26" bestFit="1" customWidth="1"/>
    <col min="13310" max="13310" width="7.42578125" style="26" bestFit="1" customWidth="1"/>
    <col min="13311" max="13312" width="7.42578125" style="26" customWidth="1"/>
    <col min="13313" max="13313" width="8.28515625" style="26" bestFit="1" customWidth="1"/>
    <col min="13314" max="13314" width="7.42578125" style="26" bestFit="1" customWidth="1"/>
    <col min="13315" max="13317" width="7.42578125" style="26" customWidth="1"/>
    <col min="13318" max="13323" width="0" style="26" hidden="1" customWidth="1"/>
    <col min="13324" max="13324" width="7.85546875" style="26" customWidth="1"/>
    <col min="13325" max="13563" width="11.42578125" style="26"/>
    <col min="13564" max="13564" width="18.140625" style="26" customWidth="1"/>
    <col min="13565" max="13565" width="8" style="26" bestFit="1" customWidth="1"/>
    <col min="13566" max="13566" width="7.42578125" style="26" bestFit="1" customWidth="1"/>
    <col min="13567" max="13568" width="7.42578125" style="26" customWidth="1"/>
    <col min="13569" max="13569" width="8.28515625" style="26" bestFit="1" customWidth="1"/>
    <col min="13570" max="13570" width="7.42578125" style="26" bestFit="1" customWidth="1"/>
    <col min="13571" max="13573" width="7.42578125" style="26" customWidth="1"/>
    <col min="13574" max="13579" width="0" style="26" hidden="1" customWidth="1"/>
    <col min="13580" max="13580" width="7.85546875" style="26" customWidth="1"/>
    <col min="13581" max="13819" width="11.42578125" style="26"/>
    <col min="13820" max="13820" width="18.140625" style="26" customWidth="1"/>
    <col min="13821" max="13821" width="8" style="26" bestFit="1" customWidth="1"/>
    <col min="13822" max="13822" width="7.42578125" style="26" bestFit="1" customWidth="1"/>
    <col min="13823" max="13824" width="7.42578125" style="26" customWidth="1"/>
    <col min="13825" max="13825" width="8.28515625" style="26" bestFit="1" customWidth="1"/>
    <col min="13826" max="13826" width="7.42578125" style="26" bestFit="1" customWidth="1"/>
    <col min="13827" max="13829" width="7.42578125" style="26" customWidth="1"/>
    <col min="13830" max="13835" width="0" style="26" hidden="1" customWidth="1"/>
    <col min="13836" max="13836" width="7.85546875" style="26" customWidth="1"/>
    <col min="13837" max="14075" width="11.42578125" style="26"/>
    <col min="14076" max="14076" width="18.140625" style="26" customWidth="1"/>
    <col min="14077" max="14077" width="8" style="26" bestFit="1" customWidth="1"/>
    <col min="14078" max="14078" width="7.42578125" style="26" bestFit="1" customWidth="1"/>
    <col min="14079" max="14080" width="7.42578125" style="26" customWidth="1"/>
    <col min="14081" max="14081" width="8.28515625" style="26" bestFit="1" customWidth="1"/>
    <col min="14082" max="14082" width="7.42578125" style="26" bestFit="1" customWidth="1"/>
    <col min="14083" max="14085" width="7.42578125" style="26" customWidth="1"/>
    <col min="14086" max="14091" width="0" style="26" hidden="1" customWidth="1"/>
    <col min="14092" max="14092" width="7.85546875" style="26" customWidth="1"/>
    <col min="14093" max="14331" width="11.42578125" style="26"/>
    <col min="14332" max="14332" width="18.140625" style="26" customWidth="1"/>
    <col min="14333" max="14333" width="8" style="26" bestFit="1" customWidth="1"/>
    <col min="14334" max="14334" width="7.42578125" style="26" bestFit="1" customWidth="1"/>
    <col min="14335" max="14336" width="7.42578125" style="26" customWidth="1"/>
    <col min="14337" max="14337" width="8.28515625" style="26" bestFit="1" customWidth="1"/>
    <col min="14338" max="14338" width="7.42578125" style="26" bestFit="1" customWidth="1"/>
    <col min="14339" max="14341" width="7.42578125" style="26" customWidth="1"/>
    <col min="14342" max="14347" width="0" style="26" hidden="1" customWidth="1"/>
    <col min="14348" max="14348" width="7.85546875" style="26" customWidth="1"/>
    <col min="14349" max="14587" width="11.42578125" style="26"/>
    <col min="14588" max="14588" width="18.140625" style="26" customWidth="1"/>
    <col min="14589" max="14589" width="8" style="26" bestFit="1" customWidth="1"/>
    <col min="14590" max="14590" width="7.42578125" style="26" bestFit="1" customWidth="1"/>
    <col min="14591" max="14592" width="7.42578125" style="26" customWidth="1"/>
    <col min="14593" max="14593" width="8.28515625" style="26" bestFit="1" customWidth="1"/>
    <col min="14594" max="14594" width="7.42578125" style="26" bestFit="1" customWidth="1"/>
    <col min="14595" max="14597" width="7.42578125" style="26" customWidth="1"/>
    <col min="14598" max="14603" width="0" style="26" hidden="1" customWidth="1"/>
    <col min="14604" max="14604" width="7.85546875" style="26" customWidth="1"/>
    <col min="14605" max="14843" width="11.42578125" style="26"/>
    <col min="14844" max="14844" width="18.140625" style="26" customWidth="1"/>
    <col min="14845" max="14845" width="8" style="26" bestFit="1" customWidth="1"/>
    <col min="14846" max="14846" width="7.42578125" style="26" bestFit="1" customWidth="1"/>
    <col min="14847" max="14848" width="7.42578125" style="26" customWidth="1"/>
    <col min="14849" max="14849" width="8.28515625" style="26" bestFit="1" customWidth="1"/>
    <col min="14850" max="14850" width="7.42578125" style="26" bestFit="1" customWidth="1"/>
    <col min="14851" max="14853" width="7.42578125" style="26" customWidth="1"/>
    <col min="14854" max="14859" width="0" style="26" hidden="1" customWidth="1"/>
    <col min="14860" max="14860" width="7.85546875" style="26" customWidth="1"/>
    <col min="14861" max="15099" width="11.42578125" style="26"/>
    <col min="15100" max="15100" width="18.140625" style="26" customWidth="1"/>
    <col min="15101" max="15101" width="8" style="26" bestFit="1" customWidth="1"/>
    <col min="15102" max="15102" width="7.42578125" style="26" bestFit="1" customWidth="1"/>
    <col min="15103" max="15104" width="7.42578125" style="26" customWidth="1"/>
    <col min="15105" max="15105" width="8.28515625" style="26" bestFit="1" customWidth="1"/>
    <col min="15106" max="15106" width="7.42578125" style="26" bestFit="1" customWidth="1"/>
    <col min="15107" max="15109" width="7.42578125" style="26" customWidth="1"/>
    <col min="15110" max="15115" width="0" style="26" hidden="1" customWidth="1"/>
    <col min="15116" max="15116" width="7.85546875" style="26" customWidth="1"/>
    <col min="15117" max="15355" width="11.42578125" style="26"/>
    <col min="15356" max="15356" width="18.140625" style="26" customWidth="1"/>
    <col min="15357" max="15357" width="8" style="26" bestFit="1" customWidth="1"/>
    <col min="15358" max="15358" width="7.42578125" style="26" bestFit="1" customWidth="1"/>
    <col min="15359" max="15360" width="7.42578125" style="26" customWidth="1"/>
    <col min="15361" max="15361" width="8.28515625" style="26" bestFit="1" customWidth="1"/>
    <col min="15362" max="15362" width="7.42578125" style="26" bestFit="1" customWidth="1"/>
    <col min="15363" max="15365" width="7.42578125" style="26" customWidth="1"/>
    <col min="15366" max="15371" width="0" style="26" hidden="1" customWidth="1"/>
    <col min="15372" max="15372" width="7.85546875" style="26" customWidth="1"/>
    <col min="15373" max="15611" width="11.42578125" style="26"/>
    <col min="15612" max="15612" width="18.140625" style="26" customWidth="1"/>
    <col min="15613" max="15613" width="8" style="26" bestFit="1" customWidth="1"/>
    <col min="15614" max="15614" width="7.42578125" style="26" bestFit="1" customWidth="1"/>
    <col min="15615" max="15616" width="7.42578125" style="26" customWidth="1"/>
    <col min="15617" max="15617" width="8.28515625" style="26" bestFit="1" customWidth="1"/>
    <col min="15618" max="15618" width="7.42578125" style="26" bestFit="1" customWidth="1"/>
    <col min="15619" max="15621" width="7.42578125" style="26" customWidth="1"/>
    <col min="15622" max="15627" width="0" style="26" hidden="1" customWidth="1"/>
    <col min="15628" max="15628" width="7.85546875" style="26" customWidth="1"/>
    <col min="15629" max="15867" width="11.42578125" style="26"/>
    <col min="15868" max="15868" width="18.140625" style="26" customWidth="1"/>
    <col min="15869" max="15869" width="8" style="26" bestFit="1" customWidth="1"/>
    <col min="15870" max="15870" width="7.42578125" style="26" bestFit="1" customWidth="1"/>
    <col min="15871" max="15872" width="7.42578125" style="26" customWidth="1"/>
    <col min="15873" max="15873" width="8.28515625" style="26" bestFit="1" customWidth="1"/>
    <col min="15874" max="15874" width="7.42578125" style="26" bestFit="1" customWidth="1"/>
    <col min="15875" max="15877" width="7.42578125" style="26" customWidth="1"/>
    <col min="15878" max="15883" width="0" style="26" hidden="1" customWidth="1"/>
    <col min="15884" max="15884" width="7.85546875" style="26" customWidth="1"/>
    <col min="15885" max="16123" width="11.42578125" style="26"/>
    <col min="16124" max="16124" width="18.140625" style="26" customWidth="1"/>
    <col min="16125" max="16125" width="8" style="26" bestFit="1" customWidth="1"/>
    <col min="16126" max="16126" width="7.42578125" style="26" bestFit="1" customWidth="1"/>
    <col min="16127" max="16128" width="7.42578125" style="26" customWidth="1"/>
    <col min="16129" max="16129" width="8.28515625" style="26" bestFit="1" customWidth="1"/>
    <col min="16130" max="16130" width="7.42578125" style="26" bestFit="1" customWidth="1"/>
    <col min="16131" max="16133" width="7.42578125" style="26" customWidth="1"/>
    <col min="16134" max="16139" width="0" style="26" hidden="1" customWidth="1"/>
    <col min="16140" max="16140" width="7.85546875" style="26" customWidth="1"/>
    <col min="16141" max="16384" width="11.42578125" style="26"/>
  </cols>
  <sheetData>
    <row r="1" spans="1:16" s="27" customFormat="1" x14ac:dyDescent="0.2">
      <c r="B1" s="39"/>
      <c r="C1" s="39"/>
      <c r="D1" s="39"/>
      <c r="E1" s="39"/>
      <c r="F1" s="39"/>
      <c r="G1" s="39"/>
      <c r="H1" s="39"/>
      <c r="I1" s="39"/>
      <c r="J1" s="39"/>
      <c r="K1" s="39"/>
      <c r="L1" s="39"/>
    </row>
    <row r="2" spans="1:16" s="27" customFormat="1" x14ac:dyDescent="0.2">
      <c r="A2" s="47" t="s">
        <v>99</v>
      </c>
      <c r="B2" s="39"/>
      <c r="C2" s="39"/>
      <c r="D2" s="39"/>
      <c r="E2" s="39"/>
      <c r="F2" s="39"/>
      <c r="G2" s="39"/>
      <c r="H2" s="39"/>
      <c r="I2" s="39"/>
      <c r="K2" s="39"/>
      <c r="L2" s="39"/>
    </row>
    <row r="3" spans="1:16" s="27" customFormat="1" ht="15" x14ac:dyDescent="0.25">
      <c r="A3" s="47" t="s">
        <v>100</v>
      </c>
      <c r="B3" s="39"/>
      <c r="C3" s="39"/>
      <c r="D3" s="39"/>
      <c r="E3" s="39"/>
      <c r="F3" s="39"/>
      <c r="G3" s="39"/>
      <c r="H3" s="39"/>
      <c r="I3" s="39"/>
      <c r="J3" s="39"/>
      <c r="K3" s="101"/>
      <c r="L3" s="39"/>
    </row>
    <row r="4" spans="1:16" s="27" customFormat="1" x14ac:dyDescent="0.2">
      <c r="B4" s="39"/>
      <c r="C4" s="39"/>
      <c r="D4" s="39"/>
      <c r="E4" s="39"/>
      <c r="F4" s="39"/>
      <c r="G4" s="39"/>
      <c r="H4" s="39"/>
      <c r="I4" s="39"/>
      <c r="J4" s="39"/>
      <c r="K4" s="39"/>
      <c r="L4" s="39"/>
    </row>
    <row r="5" spans="1:16" s="27" customFormat="1" ht="12.75" x14ac:dyDescent="0.2">
      <c r="B5" s="368" t="s">
        <v>95</v>
      </c>
      <c r="C5" s="368"/>
      <c r="D5" s="368"/>
      <c r="E5" s="368"/>
      <c r="F5" s="368"/>
      <c r="G5" s="368"/>
      <c r="H5" s="368"/>
      <c r="I5" s="368"/>
      <c r="J5" s="368"/>
      <c r="K5" s="368"/>
      <c r="M5" s="128" t="s">
        <v>570</v>
      </c>
      <c r="O5" s="102"/>
    </row>
    <row r="6" spans="1:16" s="27" customFormat="1" ht="12.75" x14ac:dyDescent="0.2">
      <c r="B6" s="397" t="str">
        <f>'Solicitudes Regiones'!$B$6:$R$6</f>
        <v>Julio de 2008 a febrero de 2022</v>
      </c>
      <c r="C6" s="397"/>
      <c r="D6" s="397"/>
      <c r="E6" s="397"/>
      <c r="F6" s="397"/>
      <c r="G6" s="397"/>
      <c r="H6" s="397"/>
      <c r="I6" s="397"/>
      <c r="J6" s="397"/>
      <c r="K6" s="397"/>
      <c r="L6" s="56"/>
    </row>
    <row r="7" spans="1:16" x14ac:dyDescent="0.2">
      <c r="B7" s="28"/>
      <c r="C7" s="29"/>
      <c r="D7" s="29"/>
      <c r="E7" s="29"/>
      <c r="F7" s="29"/>
      <c r="G7" s="29"/>
      <c r="H7" s="29"/>
      <c r="I7" s="29"/>
      <c r="J7" s="29"/>
      <c r="K7" s="29"/>
      <c r="L7" s="29"/>
    </row>
    <row r="8" spans="1:16" ht="15" customHeight="1" x14ac:dyDescent="0.2">
      <c r="B8" s="395" t="s">
        <v>53</v>
      </c>
      <c r="C8" s="395"/>
      <c r="D8" s="395"/>
      <c r="E8" s="395"/>
      <c r="F8" s="395"/>
      <c r="G8" s="395"/>
      <c r="H8" s="395"/>
      <c r="I8" s="395"/>
      <c r="J8" s="395"/>
      <c r="K8" s="395"/>
      <c r="L8" s="395"/>
      <c r="M8" s="395"/>
    </row>
    <row r="9" spans="1:16" ht="20.25" customHeight="1" x14ac:dyDescent="0.2">
      <c r="B9" s="395" t="s">
        <v>54</v>
      </c>
      <c r="C9" s="393" t="s">
        <v>2</v>
      </c>
      <c r="D9" s="396"/>
      <c r="E9" s="396"/>
      <c r="F9" s="396"/>
      <c r="G9" s="396"/>
      <c r="H9" s="396"/>
      <c r="I9" s="396"/>
      <c r="J9" s="396"/>
      <c r="K9" s="394"/>
      <c r="L9" s="393"/>
      <c r="M9" s="394"/>
    </row>
    <row r="10" spans="1:16" ht="24" x14ac:dyDescent="0.2">
      <c r="B10" s="395"/>
      <c r="C10" s="23" t="s">
        <v>55</v>
      </c>
      <c r="D10" s="23" t="s">
        <v>56</v>
      </c>
      <c r="E10" s="23" t="s">
        <v>57</v>
      </c>
      <c r="F10" s="23" t="s">
        <v>58</v>
      </c>
      <c r="G10" s="23" t="s">
        <v>6</v>
      </c>
      <c r="H10" s="23" t="s">
        <v>59</v>
      </c>
      <c r="I10" s="23" t="s">
        <v>60</v>
      </c>
      <c r="J10" s="23" t="s">
        <v>61</v>
      </c>
      <c r="K10" s="260" t="s">
        <v>29</v>
      </c>
      <c r="L10" s="260" t="s">
        <v>591</v>
      </c>
      <c r="M10" s="260" t="s">
        <v>594</v>
      </c>
    </row>
    <row r="11" spans="1:16" x14ac:dyDescent="0.2">
      <c r="B11" s="18" t="s">
        <v>387</v>
      </c>
      <c r="C11" s="18">
        <v>1384</v>
      </c>
      <c r="D11" s="18">
        <v>932</v>
      </c>
      <c r="E11" s="18">
        <f>D11+C11</f>
        <v>2316</v>
      </c>
      <c r="F11" s="19">
        <f>E11/$E$21</f>
        <v>0.52828467153284675</v>
      </c>
      <c r="G11" s="18">
        <v>5014</v>
      </c>
      <c r="H11" s="18">
        <v>455</v>
      </c>
      <c r="I11" s="18">
        <f>G11+H11</f>
        <v>5469</v>
      </c>
      <c r="J11" s="19">
        <f>I11/$I$21</f>
        <v>0.57129426512065185</v>
      </c>
      <c r="K11" s="18">
        <f t="shared" ref="K11:K20" si="0">E11+I11</f>
        <v>7785</v>
      </c>
      <c r="L11" s="18">
        <v>2</v>
      </c>
      <c r="M11" s="18">
        <f>K11+L11</f>
        <v>7787</v>
      </c>
      <c r="P11" s="31"/>
    </row>
    <row r="12" spans="1:16" x14ac:dyDescent="0.2">
      <c r="B12" s="18" t="s">
        <v>388</v>
      </c>
      <c r="C12" s="18">
        <v>40</v>
      </c>
      <c r="D12" s="18">
        <v>8</v>
      </c>
      <c r="E12" s="18">
        <f t="shared" ref="E12:E20" si="1">D12+C12</f>
        <v>48</v>
      </c>
      <c r="F12" s="19">
        <f t="shared" ref="F12:F20" si="2">E12/$E$21</f>
        <v>1.0948905109489052E-2</v>
      </c>
      <c r="G12" s="18">
        <v>98</v>
      </c>
      <c r="H12" s="18">
        <v>3</v>
      </c>
      <c r="I12" s="18">
        <f t="shared" ref="I12:I20" si="3">G12+H12</f>
        <v>101</v>
      </c>
      <c r="J12" s="19">
        <f t="shared" ref="J12:J20" si="4">I12/$I$21</f>
        <v>1.055050663323932E-2</v>
      </c>
      <c r="K12" s="18">
        <f t="shared" si="0"/>
        <v>149</v>
      </c>
      <c r="L12" s="18">
        <v>0</v>
      </c>
      <c r="M12" s="18">
        <f t="shared" ref="M12:M21" si="5">K12+L12</f>
        <v>149</v>
      </c>
      <c r="P12" s="31"/>
    </row>
    <row r="13" spans="1:16" x14ac:dyDescent="0.2">
      <c r="B13" s="18" t="s">
        <v>389</v>
      </c>
      <c r="C13" s="18">
        <v>529</v>
      </c>
      <c r="D13" s="18">
        <v>318</v>
      </c>
      <c r="E13" s="18">
        <f t="shared" si="1"/>
        <v>847</v>
      </c>
      <c r="F13" s="19">
        <f t="shared" si="2"/>
        <v>0.19320255474452555</v>
      </c>
      <c r="G13" s="18">
        <v>2066</v>
      </c>
      <c r="H13" s="18">
        <v>156</v>
      </c>
      <c r="I13" s="18">
        <f t="shared" si="3"/>
        <v>2222</v>
      </c>
      <c r="J13" s="19">
        <f t="shared" si="4"/>
        <v>0.23211114593126503</v>
      </c>
      <c r="K13" s="18">
        <f t="shared" si="0"/>
        <v>3069</v>
      </c>
      <c r="L13" s="18">
        <v>2</v>
      </c>
      <c r="M13" s="18">
        <f t="shared" si="5"/>
        <v>3071</v>
      </c>
      <c r="P13" s="31"/>
    </row>
    <row r="14" spans="1:16" x14ac:dyDescent="0.2">
      <c r="B14" s="18" t="s">
        <v>390</v>
      </c>
      <c r="C14" s="18">
        <v>120</v>
      </c>
      <c r="D14" s="18">
        <v>61</v>
      </c>
      <c r="E14" s="18">
        <f t="shared" si="1"/>
        <v>181</v>
      </c>
      <c r="F14" s="19">
        <f t="shared" si="2"/>
        <v>4.1286496350364965E-2</v>
      </c>
      <c r="G14" s="18">
        <v>426</v>
      </c>
      <c r="H14" s="18">
        <v>27</v>
      </c>
      <c r="I14" s="18">
        <f t="shared" si="3"/>
        <v>453</v>
      </c>
      <c r="J14" s="19">
        <f t="shared" si="4"/>
        <v>4.7320589157004073E-2</v>
      </c>
      <c r="K14" s="18">
        <f t="shared" si="0"/>
        <v>634</v>
      </c>
      <c r="L14" s="18">
        <v>0</v>
      </c>
      <c r="M14" s="18">
        <f t="shared" si="5"/>
        <v>634</v>
      </c>
      <c r="P14" s="31"/>
    </row>
    <row r="15" spans="1:16" x14ac:dyDescent="0.2">
      <c r="B15" s="18" t="s">
        <v>391</v>
      </c>
      <c r="C15" s="18">
        <v>43</v>
      </c>
      <c r="D15" s="18">
        <v>24</v>
      </c>
      <c r="E15" s="18">
        <f t="shared" si="1"/>
        <v>67</v>
      </c>
      <c r="F15" s="19">
        <f t="shared" si="2"/>
        <v>1.5282846715328468E-2</v>
      </c>
      <c r="G15" s="18">
        <v>79</v>
      </c>
      <c r="H15" s="18">
        <v>7</v>
      </c>
      <c r="I15" s="18">
        <f t="shared" si="3"/>
        <v>86</v>
      </c>
      <c r="J15" s="19">
        <f t="shared" si="4"/>
        <v>8.9835997075107064E-3</v>
      </c>
      <c r="K15" s="18">
        <f t="shared" si="0"/>
        <v>153</v>
      </c>
      <c r="L15" s="18">
        <v>0</v>
      </c>
      <c r="M15" s="18">
        <f t="shared" si="5"/>
        <v>153</v>
      </c>
      <c r="P15" s="31"/>
    </row>
    <row r="16" spans="1:16" x14ac:dyDescent="0.2">
      <c r="B16" s="18" t="s">
        <v>392</v>
      </c>
      <c r="C16" s="18">
        <v>150</v>
      </c>
      <c r="D16" s="18">
        <v>56</v>
      </c>
      <c r="E16" s="18">
        <f t="shared" si="1"/>
        <v>206</v>
      </c>
      <c r="F16" s="19">
        <f t="shared" si="2"/>
        <v>4.6989051094890509E-2</v>
      </c>
      <c r="G16" s="18">
        <v>262</v>
      </c>
      <c r="H16" s="18">
        <v>14</v>
      </c>
      <c r="I16" s="18">
        <f t="shared" si="3"/>
        <v>276</v>
      </c>
      <c r="J16" s="19">
        <f t="shared" si="4"/>
        <v>2.8831087433406455E-2</v>
      </c>
      <c r="K16" s="18">
        <f t="shared" si="0"/>
        <v>482</v>
      </c>
      <c r="L16" s="18">
        <v>1</v>
      </c>
      <c r="M16" s="18">
        <f t="shared" si="5"/>
        <v>483</v>
      </c>
      <c r="P16" s="31"/>
    </row>
    <row r="17" spans="2:16" x14ac:dyDescent="0.2">
      <c r="B17" s="18" t="s">
        <v>393</v>
      </c>
      <c r="C17" s="18">
        <v>7</v>
      </c>
      <c r="D17" s="18">
        <v>2</v>
      </c>
      <c r="E17" s="18">
        <f t="shared" si="1"/>
        <v>9</v>
      </c>
      <c r="F17" s="19">
        <f t="shared" si="2"/>
        <v>2.0529197080291972E-3</v>
      </c>
      <c r="G17" s="18">
        <v>24</v>
      </c>
      <c r="H17" s="18">
        <v>1</v>
      </c>
      <c r="I17" s="18">
        <f t="shared" si="3"/>
        <v>25</v>
      </c>
      <c r="J17" s="19">
        <f t="shared" si="4"/>
        <v>2.6115115428810196E-3</v>
      </c>
      <c r="K17" s="18">
        <f t="shared" si="0"/>
        <v>34</v>
      </c>
      <c r="L17" s="18">
        <v>0</v>
      </c>
      <c r="M17" s="18">
        <f t="shared" si="5"/>
        <v>34</v>
      </c>
      <c r="P17" s="31"/>
    </row>
    <row r="18" spans="2:16" x14ac:dyDescent="0.2">
      <c r="B18" s="18" t="s">
        <v>394</v>
      </c>
      <c r="C18" s="18">
        <v>9</v>
      </c>
      <c r="D18" s="18">
        <v>2</v>
      </c>
      <c r="E18" s="18">
        <f t="shared" si="1"/>
        <v>11</v>
      </c>
      <c r="F18" s="19">
        <f t="shared" si="2"/>
        <v>2.5091240875912408E-3</v>
      </c>
      <c r="G18" s="18">
        <v>27</v>
      </c>
      <c r="H18" s="18">
        <v>3</v>
      </c>
      <c r="I18" s="18">
        <f t="shared" si="3"/>
        <v>30</v>
      </c>
      <c r="J18" s="19">
        <f t="shared" si="4"/>
        <v>3.1338138514572234E-3</v>
      </c>
      <c r="K18" s="18">
        <f t="shared" si="0"/>
        <v>41</v>
      </c>
      <c r="L18" s="18">
        <v>0</v>
      </c>
      <c r="M18" s="18">
        <f t="shared" si="5"/>
        <v>41</v>
      </c>
      <c r="P18" s="31"/>
    </row>
    <row r="19" spans="2:16" x14ac:dyDescent="0.2">
      <c r="B19" s="18" t="s">
        <v>395</v>
      </c>
      <c r="C19" s="18">
        <v>412</v>
      </c>
      <c r="D19" s="18">
        <v>126</v>
      </c>
      <c r="E19" s="18">
        <f t="shared" si="1"/>
        <v>538</v>
      </c>
      <c r="F19" s="19">
        <f t="shared" si="2"/>
        <v>0.12271897810218978</v>
      </c>
      <c r="G19" s="18">
        <v>554</v>
      </c>
      <c r="H19" s="18">
        <v>48</v>
      </c>
      <c r="I19" s="18">
        <f t="shared" si="3"/>
        <v>602</v>
      </c>
      <c r="J19" s="19">
        <f t="shared" si="4"/>
        <v>6.2885197952574953E-2</v>
      </c>
      <c r="K19" s="18">
        <f t="shared" si="0"/>
        <v>1140</v>
      </c>
      <c r="L19" s="18">
        <v>0</v>
      </c>
      <c r="M19" s="18">
        <f t="shared" si="5"/>
        <v>1140</v>
      </c>
      <c r="P19" s="31"/>
    </row>
    <row r="20" spans="2:16" x14ac:dyDescent="0.2">
      <c r="B20" s="18" t="s">
        <v>396</v>
      </c>
      <c r="C20" s="18">
        <v>119</v>
      </c>
      <c r="D20" s="18">
        <v>42</v>
      </c>
      <c r="E20" s="18">
        <f t="shared" si="1"/>
        <v>161</v>
      </c>
      <c r="F20" s="19">
        <f t="shared" si="2"/>
        <v>3.6724452554744526E-2</v>
      </c>
      <c r="G20" s="18">
        <v>292</v>
      </c>
      <c r="H20" s="18">
        <v>17</v>
      </c>
      <c r="I20" s="18">
        <f t="shared" si="3"/>
        <v>309</v>
      </c>
      <c r="J20" s="19">
        <f t="shared" si="4"/>
        <v>3.2278282670009401E-2</v>
      </c>
      <c r="K20" s="18">
        <f t="shared" si="0"/>
        <v>470</v>
      </c>
      <c r="L20" s="18">
        <v>0</v>
      </c>
      <c r="M20" s="18">
        <f t="shared" si="5"/>
        <v>470</v>
      </c>
      <c r="P20" s="31"/>
    </row>
    <row r="21" spans="2:16" x14ac:dyDescent="0.2">
      <c r="B21" s="20" t="s">
        <v>47</v>
      </c>
      <c r="C21" s="18">
        <f t="shared" ref="C21:H21" si="6">SUM(C11:C20)</f>
        <v>2813</v>
      </c>
      <c r="D21" s="18">
        <f t="shared" si="6"/>
        <v>1571</v>
      </c>
      <c r="E21" s="20">
        <f t="shared" ref="E21" si="7">D21+C21</f>
        <v>4384</v>
      </c>
      <c r="F21" s="22">
        <f t="shared" ref="F21" si="8">E21/$E$21</f>
        <v>1</v>
      </c>
      <c r="G21" s="18">
        <f t="shared" si="6"/>
        <v>8842</v>
      </c>
      <c r="H21" s="18">
        <f t="shared" si="6"/>
        <v>731</v>
      </c>
      <c r="I21" s="20">
        <f t="shared" ref="I21" si="9">G21+H21</f>
        <v>9573</v>
      </c>
      <c r="J21" s="22">
        <f t="shared" ref="J21" si="10">I21/$I$21</f>
        <v>1</v>
      </c>
      <c r="K21" s="20">
        <f t="shared" ref="K21" si="11">E21+I21</f>
        <v>13957</v>
      </c>
      <c r="L21" s="18">
        <f t="shared" ref="L21" si="12">SUM(L11:L20)</f>
        <v>5</v>
      </c>
      <c r="M21" s="20">
        <f t="shared" si="5"/>
        <v>13962</v>
      </c>
      <c r="P21" s="31"/>
    </row>
    <row r="22" spans="2:16" ht="25.5" customHeight="1" x14ac:dyDescent="0.2">
      <c r="B22" s="32" t="s">
        <v>62</v>
      </c>
      <c r="C22" s="33">
        <f>+C21/M21</f>
        <v>0.20147543331900875</v>
      </c>
      <c r="D22" s="33">
        <f>+D21/M21</f>
        <v>0.112519696318579</v>
      </c>
      <c r="E22" s="34">
        <f>+E21/M21</f>
        <v>0.31399512963758774</v>
      </c>
      <c r="F22" s="34"/>
      <c r="G22" s="33">
        <f>+G21/M21</f>
        <v>0.63329035954734281</v>
      </c>
      <c r="H22" s="33">
        <f>+H21/M21</f>
        <v>5.2356395931814924E-2</v>
      </c>
      <c r="I22" s="34">
        <f>+I21/M21</f>
        <v>0.68564675547915777</v>
      </c>
      <c r="J22" s="34"/>
      <c r="K22" s="34">
        <f>+K21/M21</f>
        <v>0.99964188511674545</v>
      </c>
      <c r="L22" s="34">
        <f>+L21/M21</f>
        <v>3.5811488325454804E-4</v>
      </c>
      <c r="M22" s="34">
        <f>K22+L22</f>
        <v>1</v>
      </c>
    </row>
    <row r="23" spans="2:16" x14ac:dyDescent="0.2">
      <c r="B23" s="25"/>
      <c r="C23" s="38"/>
      <c r="D23" s="38"/>
      <c r="E23" s="38"/>
      <c r="F23" s="38"/>
      <c r="G23" s="38"/>
      <c r="H23" s="38"/>
      <c r="I23" s="38"/>
      <c r="J23" s="38"/>
      <c r="K23" s="38"/>
    </row>
    <row r="24" spans="2:16" ht="12.75" x14ac:dyDescent="0.2">
      <c r="B24" s="368" t="s">
        <v>96</v>
      </c>
      <c r="C24" s="368"/>
      <c r="D24" s="368"/>
      <c r="E24" s="368"/>
      <c r="F24" s="368"/>
      <c r="G24" s="368"/>
      <c r="H24" s="368"/>
      <c r="I24" s="368"/>
      <c r="J24" s="368"/>
      <c r="K24" s="368"/>
    </row>
    <row r="25" spans="2:16" ht="12.75" x14ac:dyDescent="0.2">
      <c r="B25" s="397" t="str">
        <f>'Solicitudes Regiones'!$B$6:$R$6</f>
        <v>Julio de 2008 a febrero de 2022</v>
      </c>
      <c r="C25" s="397"/>
      <c r="D25" s="397"/>
      <c r="E25" s="397"/>
      <c r="F25" s="397"/>
      <c r="G25" s="397"/>
      <c r="H25" s="397"/>
      <c r="I25" s="397"/>
      <c r="J25" s="397"/>
      <c r="K25" s="397"/>
    </row>
    <row r="26" spans="2:16" x14ac:dyDescent="0.2">
      <c r="B26" s="25"/>
      <c r="C26" s="38"/>
      <c r="D26" s="38"/>
      <c r="E26" s="38"/>
      <c r="F26" s="38"/>
      <c r="G26" s="38"/>
      <c r="H26" s="38"/>
      <c r="I26" s="38"/>
      <c r="J26" s="38"/>
      <c r="K26" s="38"/>
    </row>
    <row r="27" spans="2:16" ht="15" customHeight="1" x14ac:dyDescent="0.2">
      <c r="B27" s="395" t="s">
        <v>63</v>
      </c>
      <c r="C27" s="395"/>
      <c r="D27" s="395"/>
      <c r="E27" s="395"/>
      <c r="F27" s="395"/>
      <c r="G27" s="395"/>
      <c r="H27" s="395"/>
      <c r="I27" s="395"/>
      <c r="J27" s="395"/>
      <c r="K27" s="395"/>
      <c r="L27" s="395"/>
      <c r="M27" s="395"/>
    </row>
    <row r="28" spans="2:16" ht="15" customHeight="1" x14ac:dyDescent="0.2">
      <c r="B28" s="395" t="s">
        <v>54</v>
      </c>
      <c r="C28" s="395" t="s">
        <v>2</v>
      </c>
      <c r="D28" s="395"/>
      <c r="E28" s="395"/>
      <c r="F28" s="395"/>
      <c r="G28" s="395"/>
      <c r="H28" s="395"/>
      <c r="I28" s="395"/>
      <c r="J28" s="395"/>
      <c r="K28" s="24" t="s">
        <v>94</v>
      </c>
      <c r="L28" s="393"/>
      <c r="M28" s="394"/>
    </row>
    <row r="29" spans="2:16" ht="24" x14ac:dyDescent="0.2">
      <c r="B29" s="395"/>
      <c r="C29" s="24" t="s">
        <v>55</v>
      </c>
      <c r="D29" s="24" t="s">
        <v>56</v>
      </c>
      <c r="E29" s="24" t="s">
        <v>57</v>
      </c>
      <c r="F29" s="24" t="s">
        <v>58</v>
      </c>
      <c r="G29" s="24" t="s">
        <v>6</v>
      </c>
      <c r="H29" s="24" t="s">
        <v>59</v>
      </c>
      <c r="I29" s="24" t="s">
        <v>60</v>
      </c>
      <c r="J29" s="24" t="s">
        <v>61</v>
      </c>
      <c r="K29" s="24" t="s">
        <v>29</v>
      </c>
      <c r="L29" s="260" t="s">
        <v>591</v>
      </c>
      <c r="M29" s="260" t="s">
        <v>594</v>
      </c>
    </row>
    <row r="30" spans="2:16" x14ac:dyDescent="0.2">
      <c r="B30" s="18" t="s">
        <v>387</v>
      </c>
      <c r="C30" s="18">
        <v>1184</v>
      </c>
      <c r="D30" s="18">
        <v>424</v>
      </c>
      <c r="E30" s="18">
        <f>C30+D30</f>
        <v>1608</v>
      </c>
      <c r="F30" s="19">
        <f>E30/$E$40</f>
        <v>0.49476923076923079</v>
      </c>
      <c r="G30" s="18">
        <v>4104</v>
      </c>
      <c r="H30" s="18">
        <v>378</v>
      </c>
      <c r="I30" s="18">
        <f>G30+H30</f>
        <v>4482</v>
      </c>
      <c r="J30" s="19">
        <f>I30/$I$40</f>
        <v>0.56590909090909092</v>
      </c>
      <c r="K30" s="18">
        <f t="shared" ref="K30:K39" si="13">E30+I30</f>
        <v>6090</v>
      </c>
      <c r="L30" s="18">
        <v>0</v>
      </c>
      <c r="M30" s="18">
        <f>K30+L30</f>
        <v>6090</v>
      </c>
    </row>
    <row r="31" spans="2:16" x14ac:dyDescent="0.2">
      <c r="B31" s="18" t="s">
        <v>388</v>
      </c>
      <c r="C31" s="18">
        <v>39</v>
      </c>
      <c r="D31" s="18">
        <v>3</v>
      </c>
      <c r="E31" s="18">
        <f t="shared" ref="E31:E39" si="14">C31+D31</f>
        <v>42</v>
      </c>
      <c r="F31" s="19">
        <f t="shared" ref="F31:F39" si="15">E31/$E$40</f>
        <v>1.2923076923076923E-2</v>
      </c>
      <c r="G31" s="18">
        <v>87</v>
      </c>
      <c r="H31" s="18">
        <v>3</v>
      </c>
      <c r="I31" s="18">
        <f t="shared" ref="I31:I39" si="16">G31+H31</f>
        <v>90</v>
      </c>
      <c r="J31" s="19">
        <f t="shared" ref="J31:J39" si="17">I31/$I$40</f>
        <v>1.1363636363636364E-2</v>
      </c>
      <c r="K31" s="18">
        <f t="shared" si="13"/>
        <v>132</v>
      </c>
      <c r="L31" s="18">
        <v>0</v>
      </c>
      <c r="M31" s="18">
        <f t="shared" ref="M31:M40" si="18">K31+L31</f>
        <v>132</v>
      </c>
    </row>
    <row r="32" spans="2:16" x14ac:dyDescent="0.2">
      <c r="B32" s="18" t="s">
        <v>389</v>
      </c>
      <c r="C32" s="18">
        <v>474</v>
      </c>
      <c r="D32" s="18">
        <v>175</v>
      </c>
      <c r="E32" s="18">
        <f t="shared" si="14"/>
        <v>649</v>
      </c>
      <c r="F32" s="19">
        <f t="shared" si="15"/>
        <v>0.1996923076923077</v>
      </c>
      <c r="G32" s="18">
        <v>1716</v>
      </c>
      <c r="H32" s="18">
        <v>126</v>
      </c>
      <c r="I32" s="18">
        <f t="shared" si="16"/>
        <v>1842</v>
      </c>
      <c r="J32" s="19">
        <f t="shared" si="17"/>
        <v>0.23257575757575757</v>
      </c>
      <c r="K32" s="18">
        <f t="shared" si="13"/>
        <v>2491</v>
      </c>
      <c r="L32" s="18">
        <v>0</v>
      </c>
      <c r="M32" s="18">
        <f t="shared" si="18"/>
        <v>2491</v>
      </c>
    </row>
    <row r="33" spans="2:13" x14ac:dyDescent="0.2">
      <c r="B33" s="18" t="s">
        <v>390</v>
      </c>
      <c r="C33" s="18">
        <v>109</v>
      </c>
      <c r="D33" s="18">
        <v>32</v>
      </c>
      <c r="E33" s="18">
        <f t="shared" si="14"/>
        <v>141</v>
      </c>
      <c r="F33" s="19">
        <f t="shared" si="15"/>
        <v>4.3384615384615383E-2</v>
      </c>
      <c r="G33" s="18">
        <v>351</v>
      </c>
      <c r="H33" s="18">
        <v>19</v>
      </c>
      <c r="I33" s="18">
        <f t="shared" si="16"/>
        <v>370</v>
      </c>
      <c r="J33" s="19">
        <f t="shared" si="17"/>
        <v>4.671717171717172E-2</v>
      </c>
      <c r="K33" s="18">
        <f t="shared" si="13"/>
        <v>511</v>
      </c>
      <c r="L33" s="18">
        <v>0</v>
      </c>
      <c r="M33" s="18">
        <f t="shared" si="18"/>
        <v>511</v>
      </c>
    </row>
    <row r="34" spans="2:13" x14ac:dyDescent="0.2">
      <c r="B34" s="18" t="s">
        <v>391</v>
      </c>
      <c r="C34" s="18">
        <v>42</v>
      </c>
      <c r="D34" s="18">
        <v>11</v>
      </c>
      <c r="E34" s="18">
        <f t="shared" si="14"/>
        <v>53</v>
      </c>
      <c r="F34" s="19">
        <f t="shared" si="15"/>
        <v>1.6307692307692308E-2</v>
      </c>
      <c r="G34" s="18">
        <v>72</v>
      </c>
      <c r="H34" s="18">
        <v>7</v>
      </c>
      <c r="I34" s="18">
        <f t="shared" si="16"/>
        <v>79</v>
      </c>
      <c r="J34" s="19">
        <f t="shared" si="17"/>
        <v>9.9747474747474748E-3</v>
      </c>
      <c r="K34" s="18">
        <f t="shared" si="13"/>
        <v>132</v>
      </c>
      <c r="L34" s="18">
        <v>0</v>
      </c>
      <c r="M34" s="18">
        <f t="shared" si="18"/>
        <v>132</v>
      </c>
    </row>
    <row r="35" spans="2:13" x14ac:dyDescent="0.2">
      <c r="B35" s="18" t="s">
        <v>392</v>
      </c>
      <c r="C35" s="18">
        <v>137</v>
      </c>
      <c r="D35" s="18">
        <v>28</v>
      </c>
      <c r="E35" s="18">
        <f t="shared" si="14"/>
        <v>165</v>
      </c>
      <c r="F35" s="19">
        <f t="shared" si="15"/>
        <v>5.0769230769230768E-2</v>
      </c>
      <c r="G35" s="18">
        <v>225</v>
      </c>
      <c r="H35" s="18">
        <v>7</v>
      </c>
      <c r="I35" s="18">
        <f t="shared" si="16"/>
        <v>232</v>
      </c>
      <c r="J35" s="19">
        <f t="shared" si="17"/>
        <v>2.9292929292929294E-2</v>
      </c>
      <c r="K35" s="18">
        <f t="shared" si="13"/>
        <v>397</v>
      </c>
      <c r="L35" s="18">
        <v>0</v>
      </c>
      <c r="M35" s="18">
        <f t="shared" si="18"/>
        <v>397</v>
      </c>
    </row>
    <row r="36" spans="2:13" x14ac:dyDescent="0.2">
      <c r="B36" s="18" t="s">
        <v>393</v>
      </c>
      <c r="C36" s="18">
        <v>7</v>
      </c>
      <c r="D36" s="18">
        <v>0</v>
      </c>
      <c r="E36" s="18">
        <f t="shared" si="14"/>
        <v>7</v>
      </c>
      <c r="F36" s="19">
        <f t="shared" si="15"/>
        <v>2.1538461538461538E-3</v>
      </c>
      <c r="G36" s="18">
        <v>22</v>
      </c>
      <c r="H36" s="18">
        <v>1</v>
      </c>
      <c r="I36" s="18">
        <f t="shared" si="16"/>
        <v>23</v>
      </c>
      <c r="J36" s="19">
        <f t="shared" si="17"/>
        <v>2.9040404040404041E-3</v>
      </c>
      <c r="K36" s="18">
        <f t="shared" si="13"/>
        <v>30</v>
      </c>
      <c r="L36" s="18">
        <v>0</v>
      </c>
      <c r="M36" s="18">
        <f t="shared" si="18"/>
        <v>30</v>
      </c>
    </row>
    <row r="37" spans="2:13" x14ac:dyDescent="0.2">
      <c r="B37" s="18" t="s">
        <v>394</v>
      </c>
      <c r="C37" s="18">
        <v>9</v>
      </c>
      <c r="D37" s="18">
        <v>1</v>
      </c>
      <c r="E37" s="18">
        <f t="shared" si="14"/>
        <v>10</v>
      </c>
      <c r="F37" s="19">
        <f t="shared" si="15"/>
        <v>3.0769230769230769E-3</v>
      </c>
      <c r="G37" s="18">
        <v>22</v>
      </c>
      <c r="H37" s="18">
        <v>3</v>
      </c>
      <c r="I37" s="18">
        <f t="shared" si="16"/>
        <v>25</v>
      </c>
      <c r="J37" s="19">
        <f t="shared" si="17"/>
        <v>3.1565656565656565E-3</v>
      </c>
      <c r="K37" s="18">
        <f t="shared" si="13"/>
        <v>35</v>
      </c>
      <c r="L37" s="18">
        <v>0</v>
      </c>
      <c r="M37" s="18">
        <f t="shared" si="18"/>
        <v>35</v>
      </c>
    </row>
    <row r="38" spans="2:13" x14ac:dyDescent="0.2">
      <c r="B38" s="18" t="s">
        <v>395</v>
      </c>
      <c r="C38" s="18">
        <v>388</v>
      </c>
      <c r="D38" s="18">
        <v>65</v>
      </c>
      <c r="E38" s="18">
        <f t="shared" si="14"/>
        <v>453</v>
      </c>
      <c r="F38" s="19">
        <f t="shared" si="15"/>
        <v>0.13938461538461538</v>
      </c>
      <c r="G38" s="18">
        <v>476</v>
      </c>
      <c r="H38" s="18">
        <v>34</v>
      </c>
      <c r="I38" s="18">
        <f t="shared" si="16"/>
        <v>510</v>
      </c>
      <c r="J38" s="19">
        <f t="shared" si="17"/>
        <v>6.4393939393939392E-2</v>
      </c>
      <c r="K38" s="18">
        <f t="shared" si="13"/>
        <v>963</v>
      </c>
      <c r="L38" s="18">
        <v>0</v>
      </c>
      <c r="M38" s="18">
        <f t="shared" si="18"/>
        <v>963</v>
      </c>
    </row>
    <row r="39" spans="2:13" x14ac:dyDescent="0.2">
      <c r="B39" s="18" t="s">
        <v>396</v>
      </c>
      <c r="C39" s="18">
        <v>99</v>
      </c>
      <c r="D39" s="18">
        <v>23</v>
      </c>
      <c r="E39" s="18">
        <f t="shared" si="14"/>
        <v>122</v>
      </c>
      <c r="F39" s="19">
        <f t="shared" si="15"/>
        <v>3.7538461538461541E-2</v>
      </c>
      <c r="G39" s="18">
        <v>252</v>
      </c>
      <c r="H39" s="18">
        <v>15</v>
      </c>
      <c r="I39" s="18">
        <f t="shared" si="16"/>
        <v>267</v>
      </c>
      <c r="J39" s="19">
        <f t="shared" si="17"/>
        <v>3.3712121212121214E-2</v>
      </c>
      <c r="K39" s="18">
        <f t="shared" si="13"/>
        <v>389</v>
      </c>
      <c r="L39" s="18">
        <v>0</v>
      </c>
      <c r="M39" s="18">
        <f t="shared" si="18"/>
        <v>389</v>
      </c>
    </row>
    <row r="40" spans="2:13" x14ac:dyDescent="0.2">
      <c r="B40" s="20" t="s">
        <v>47</v>
      </c>
      <c r="C40" s="18">
        <f t="shared" ref="C40:H40" si="19">SUM(C30:C39)</f>
        <v>2488</v>
      </c>
      <c r="D40" s="18">
        <f t="shared" si="19"/>
        <v>762</v>
      </c>
      <c r="E40" s="20">
        <f t="shared" ref="E40" si="20">C40+D40</f>
        <v>3250</v>
      </c>
      <c r="F40" s="22">
        <f t="shared" ref="F40" si="21">E40/$E$40</f>
        <v>1</v>
      </c>
      <c r="G40" s="18">
        <f t="shared" si="19"/>
        <v>7327</v>
      </c>
      <c r="H40" s="18">
        <f t="shared" si="19"/>
        <v>593</v>
      </c>
      <c r="I40" s="20">
        <f t="shared" ref="I40" si="22">G40+H40</f>
        <v>7920</v>
      </c>
      <c r="J40" s="22">
        <f t="shared" ref="J40" si="23">I40/$I$40</f>
        <v>1</v>
      </c>
      <c r="K40" s="20">
        <f t="shared" ref="K40" si="24">E40+I40</f>
        <v>11170</v>
      </c>
      <c r="L40" s="18">
        <f t="shared" ref="L40" si="25">SUM(L30:L39)</f>
        <v>0</v>
      </c>
      <c r="M40" s="20">
        <f t="shared" si="18"/>
        <v>11170</v>
      </c>
    </row>
    <row r="41" spans="2:13" ht="24" x14ac:dyDescent="0.2">
      <c r="B41" s="32" t="s">
        <v>64</v>
      </c>
      <c r="C41" s="33">
        <f>+C40/M40</f>
        <v>0.22273948075201433</v>
      </c>
      <c r="D41" s="33">
        <f>+D40/M40</f>
        <v>6.8218442256042969E-2</v>
      </c>
      <c r="E41" s="34">
        <f>+E40/M40</f>
        <v>0.29095792300805728</v>
      </c>
      <c r="F41" s="34"/>
      <c r="G41" s="33">
        <f>+G40/M40</f>
        <v>0.6559534467323187</v>
      </c>
      <c r="H41" s="33">
        <f>+H40/M40</f>
        <v>5.3088630259623994E-2</v>
      </c>
      <c r="I41" s="34">
        <f>+I40/M40</f>
        <v>0.70904207699194266</v>
      </c>
      <c r="J41" s="34"/>
      <c r="K41" s="34">
        <f>+K40/M40</f>
        <v>1</v>
      </c>
      <c r="L41" s="34">
        <f>+L40/M40</f>
        <v>0</v>
      </c>
      <c r="M41" s="34">
        <f>K41+L41</f>
        <v>1</v>
      </c>
    </row>
    <row r="42" spans="2:13" x14ac:dyDescent="0.2">
      <c r="B42" s="25" t="s">
        <v>127</v>
      </c>
    </row>
    <row r="43" spans="2:13" x14ac:dyDescent="0.2">
      <c r="B43" s="25" t="s">
        <v>128</v>
      </c>
    </row>
  </sheetData>
  <mergeCells count="12">
    <mergeCell ref="L28:M28"/>
    <mergeCell ref="B27:M27"/>
    <mergeCell ref="B6:K6"/>
    <mergeCell ref="B5:K5"/>
    <mergeCell ref="B25:K25"/>
    <mergeCell ref="B24:K24"/>
    <mergeCell ref="B8:M8"/>
    <mergeCell ref="L9:M9"/>
    <mergeCell ref="B28:B29"/>
    <mergeCell ref="C28:J28"/>
    <mergeCell ref="B9:B10"/>
    <mergeCell ref="C9:K9"/>
  </mergeCells>
  <hyperlinks>
    <hyperlink ref="M5" location="'Índice Pensiones Solidarias'!A1" display="Volver Sistema de Pensiones Solidadias" xr:uid="{00000000-0004-0000-1400-000000000000}"/>
  </hyperlinks>
  <pageMargins left="0.74803149606299213" right="0.74803149606299213" top="0.98425196850393704" bottom="0.98425196850393704" header="0" footer="0"/>
  <pageSetup scale="8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31">
    <pageSetUpPr fitToPage="1"/>
  </sheetPr>
  <dimension ref="A1:P45"/>
  <sheetViews>
    <sheetView showGridLines="0" zoomScaleNormal="100" workbookViewId="0">
      <selection sqref="A1:XFD1048576"/>
    </sheetView>
  </sheetViews>
  <sheetFormatPr baseColWidth="10" defaultRowHeight="12" x14ac:dyDescent="0.2"/>
  <cols>
    <col min="1" max="1" width="6" style="26" customWidth="1"/>
    <col min="2" max="2" width="18.140625" style="26" customWidth="1"/>
    <col min="3" max="3" width="8.42578125" style="26" bestFit="1" customWidth="1"/>
    <col min="4" max="4" width="8" style="26" bestFit="1" customWidth="1"/>
    <col min="5" max="6" width="8" style="26" customWidth="1"/>
    <col min="7" max="7" width="8.28515625" style="26" bestFit="1" customWidth="1"/>
    <col min="8" max="8" width="8" style="26" bestFit="1" customWidth="1"/>
    <col min="9" max="11" width="8" style="26" customWidth="1"/>
    <col min="12" max="12" width="7.85546875" style="26" customWidth="1"/>
    <col min="13" max="251" width="11.42578125" style="26"/>
    <col min="252" max="252" width="18.140625" style="26" customWidth="1"/>
    <col min="253" max="253" width="8.42578125" style="26" bestFit="1" customWidth="1"/>
    <col min="254" max="254" width="8" style="26" bestFit="1" customWidth="1"/>
    <col min="255" max="256" width="8" style="26" customWidth="1"/>
    <col min="257" max="257" width="8.28515625" style="26" bestFit="1" customWidth="1"/>
    <col min="258" max="258" width="8" style="26" bestFit="1" customWidth="1"/>
    <col min="259" max="261" width="8" style="26" customWidth="1"/>
    <col min="262" max="267" width="0" style="26" hidden="1" customWidth="1"/>
    <col min="268" max="268" width="7.85546875" style="26" customWidth="1"/>
    <col min="269" max="507" width="11.42578125" style="26"/>
    <col min="508" max="508" width="18.140625" style="26" customWidth="1"/>
    <col min="509" max="509" width="8.42578125" style="26" bestFit="1" customWidth="1"/>
    <col min="510" max="510" width="8" style="26" bestFit="1" customWidth="1"/>
    <col min="511" max="512" width="8" style="26" customWidth="1"/>
    <col min="513" max="513" width="8.28515625" style="26" bestFit="1" customWidth="1"/>
    <col min="514" max="514" width="8" style="26" bestFit="1" customWidth="1"/>
    <col min="515" max="517" width="8" style="26" customWidth="1"/>
    <col min="518" max="523" width="0" style="26" hidden="1" customWidth="1"/>
    <col min="524" max="524" width="7.85546875" style="26" customWidth="1"/>
    <col min="525" max="763" width="11.42578125" style="26"/>
    <col min="764" max="764" width="18.140625" style="26" customWidth="1"/>
    <col min="765" max="765" width="8.42578125" style="26" bestFit="1" customWidth="1"/>
    <col min="766" max="766" width="8" style="26" bestFit="1" customWidth="1"/>
    <col min="767" max="768" width="8" style="26" customWidth="1"/>
    <col min="769" max="769" width="8.28515625" style="26" bestFit="1" customWidth="1"/>
    <col min="770" max="770" width="8" style="26" bestFit="1" customWidth="1"/>
    <col min="771" max="773" width="8" style="26" customWidth="1"/>
    <col min="774" max="779" width="0" style="26" hidden="1" customWidth="1"/>
    <col min="780" max="780" width="7.85546875" style="26" customWidth="1"/>
    <col min="781" max="1019" width="11.42578125" style="26"/>
    <col min="1020" max="1020" width="18.140625" style="26" customWidth="1"/>
    <col min="1021" max="1021" width="8.42578125" style="26" bestFit="1" customWidth="1"/>
    <col min="1022" max="1022" width="8" style="26" bestFit="1" customWidth="1"/>
    <col min="1023" max="1024" width="8" style="26" customWidth="1"/>
    <col min="1025" max="1025" width="8.28515625" style="26" bestFit="1" customWidth="1"/>
    <col min="1026" max="1026" width="8" style="26" bestFit="1" customWidth="1"/>
    <col min="1027" max="1029" width="8" style="26" customWidth="1"/>
    <col min="1030" max="1035" width="0" style="26" hidden="1" customWidth="1"/>
    <col min="1036" max="1036" width="7.85546875" style="26" customWidth="1"/>
    <col min="1037" max="1275" width="11.42578125" style="26"/>
    <col min="1276" max="1276" width="18.140625" style="26" customWidth="1"/>
    <col min="1277" max="1277" width="8.42578125" style="26" bestFit="1" customWidth="1"/>
    <col min="1278" max="1278" width="8" style="26" bestFit="1" customWidth="1"/>
    <col min="1279" max="1280" width="8" style="26" customWidth="1"/>
    <col min="1281" max="1281" width="8.28515625" style="26" bestFit="1" customWidth="1"/>
    <col min="1282" max="1282" width="8" style="26" bestFit="1" customWidth="1"/>
    <col min="1283" max="1285" width="8" style="26" customWidth="1"/>
    <col min="1286" max="1291" width="0" style="26" hidden="1" customWidth="1"/>
    <col min="1292" max="1292" width="7.85546875" style="26" customWidth="1"/>
    <col min="1293" max="1531" width="11.42578125" style="26"/>
    <col min="1532" max="1532" width="18.140625" style="26" customWidth="1"/>
    <col min="1533" max="1533" width="8.42578125" style="26" bestFit="1" customWidth="1"/>
    <col min="1534" max="1534" width="8" style="26" bestFit="1" customWidth="1"/>
    <col min="1535" max="1536" width="8" style="26" customWidth="1"/>
    <col min="1537" max="1537" width="8.28515625" style="26" bestFit="1" customWidth="1"/>
    <col min="1538" max="1538" width="8" style="26" bestFit="1" customWidth="1"/>
    <col min="1539" max="1541" width="8" style="26" customWidth="1"/>
    <col min="1542" max="1547" width="0" style="26" hidden="1" customWidth="1"/>
    <col min="1548" max="1548" width="7.85546875" style="26" customWidth="1"/>
    <col min="1549" max="1787" width="11.42578125" style="26"/>
    <col min="1788" max="1788" width="18.140625" style="26" customWidth="1"/>
    <col min="1789" max="1789" width="8.42578125" style="26" bestFit="1" customWidth="1"/>
    <col min="1790" max="1790" width="8" style="26" bestFit="1" customWidth="1"/>
    <col min="1791" max="1792" width="8" style="26" customWidth="1"/>
    <col min="1793" max="1793" width="8.28515625" style="26" bestFit="1" customWidth="1"/>
    <col min="1794" max="1794" width="8" style="26" bestFit="1" customWidth="1"/>
    <col min="1795" max="1797" width="8" style="26" customWidth="1"/>
    <col min="1798" max="1803" width="0" style="26" hidden="1" customWidth="1"/>
    <col min="1804" max="1804" width="7.85546875" style="26" customWidth="1"/>
    <col min="1805" max="2043" width="11.42578125" style="26"/>
    <col min="2044" max="2044" width="18.140625" style="26" customWidth="1"/>
    <col min="2045" max="2045" width="8.42578125" style="26" bestFit="1" customWidth="1"/>
    <col min="2046" max="2046" width="8" style="26" bestFit="1" customWidth="1"/>
    <col min="2047" max="2048" width="8" style="26" customWidth="1"/>
    <col min="2049" max="2049" width="8.28515625" style="26" bestFit="1" customWidth="1"/>
    <col min="2050" max="2050" width="8" style="26" bestFit="1" customWidth="1"/>
    <col min="2051" max="2053" width="8" style="26" customWidth="1"/>
    <col min="2054" max="2059" width="0" style="26" hidden="1" customWidth="1"/>
    <col min="2060" max="2060" width="7.85546875" style="26" customWidth="1"/>
    <col min="2061" max="2299" width="11.42578125" style="26"/>
    <col min="2300" max="2300" width="18.140625" style="26" customWidth="1"/>
    <col min="2301" max="2301" width="8.42578125" style="26" bestFit="1" customWidth="1"/>
    <col min="2302" max="2302" width="8" style="26" bestFit="1" customWidth="1"/>
    <col min="2303" max="2304" width="8" style="26" customWidth="1"/>
    <col min="2305" max="2305" width="8.28515625" style="26" bestFit="1" customWidth="1"/>
    <col min="2306" max="2306" width="8" style="26" bestFit="1" customWidth="1"/>
    <col min="2307" max="2309" width="8" style="26" customWidth="1"/>
    <col min="2310" max="2315" width="0" style="26" hidden="1" customWidth="1"/>
    <col min="2316" max="2316" width="7.85546875" style="26" customWidth="1"/>
    <col min="2317" max="2555" width="11.42578125" style="26"/>
    <col min="2556" max="2556" width="18.140625" style="26" customWidth="1"/>
    <col min="2557" max="2557" width="8.42578125" style="26" bestFit="1" customWidth="1"/>
    <col min="2558" max="2558" width="8" style="26" bestFit="1" customWidth="1"/>
    <col min="2559" max="2560" width="8" style="26" customWidth="1"/>
    <col min="2561" max="2561" width="8.28515625" style="26" bestFit="1" customWidth="1"/>
    <col min="2562" max="2562" width="8" style="26" bestFit="1" customWidth="1"/>
    <col min="2563" max="2565" width="8" style="26" customWidth="1"/>
    <col min="2566" max="2571" width="0" style="26" hidden="1" customWidth="1"/>
    <col min="2572" max="2572" width="7.85546875" style="26" customWidth="1"/>
    <col min="2573" max="2811" width="11.42578125" style="26"/>
    <col min="2812" max="2812" width="18.140625" style="26" customWidth="1"/>
    <col min="2813" max="2813" width="8.42578125" style="26" bestFit="1" customWidth="1"/>
    <col min="2814" max="2814" width="8" style="26" bestFit="1" customWidth="1"/>
    <col min="2815" max="2816" width="8" style="26" customWidth="1"/>
    <col min="2817" max="2817" width="8.28515625" style="26" bestFit="1" customWidth="1"/>
    <col min="2818" max="2818" width="8" style="26" bestFit="1" customWidth="1"/>
    <col min="2819" max="2821" width="8" style="26" customWidth="1"/>
    <col min="2822" max="2827" width="0" style="26" hidden="1" customWidth="1"/>
    <col min="2828" max="2828" width="7.85546875" style="26" customWidth="1"/>
    <col min="2829" max="3067" width="11.42578125" style="26"/>
    <col min="3068" max="3068" width="18.140625" style="26" customWidth="1"/>
    <col min="3069" max="3069" width="8.42578125" style="26" bestFit="1" customWidth="1"/>
    <col min="3070" max="3070" width="8" style="26" bestFit="1" customWidth="1"/>
    <col min="3071" max="3072" width="8" style="26" customWidth="1"/>
    <col min="3073" max="3073" width="8.28515625" style="26" bestFit="1" customWidth="1"/>
    <col min="3074" max="3074" width="8" style="26" bestFit="1" customWidth="1"/>
    <col min="3075" max="3077" width="8" style="26" customWidth="1"/>
    <col min="3078" max="3083" width="0" style="26" hidden="1" customWidth="1"/>
    <col min="3084" max="3084" width="7.85546875" style="26" customWidth="1"/>
    <col min="3085" max="3323" width="11.42578125" style="26"/>
    <col min="3324" max="3324" width="18.140625" style="26" customWidth="1"/>
    <col min="3325" max="3325" width="8.42578125" style="26" bestFit="1" customWidth="1"/>
    <col min="3326" max="3326" width="8" style="26" bestFit="1" customWidth="1"/>
    <col min="3327" max="3328" width="8" style="26" customWidth="1"/>
    <col min="3329" max="3329" width="8.28515625" style="26" bestFit="1" customWidth="1"/>
    <col min="3330" max="3330" width="8" style="26" bestFit="1" customWidth="1"/>
    <col min="3331" max="3333" width="8" style="26" customWidth="1"/>
    <col min="3334" max="3339" width="0" style="26" hidden="1" customWidth="1"/>
    <col min="3340" max="3340" width="7.85546875" style="26" customWidth="1"/>
    <col min="3341" max="3579" width="11.42578125" style="26"/>
    <col min="3580" max="3580" width="18.140625" style="26" customWidth="1"/>
    <col min="3581" max="3581" width="8.42578125" style="26" bestFit="1" customWidth="1"/>
    <col min="3582" max="3582" width="8" style="26" bestFit="1" customWidth="1"/>
    <col min="3583" max="3584" width="8" style="26" customWidth="1"/>
    <col min="3585" max="3585" width="8.28515625" style="26" bestFit="1" customWidth="1"/>
    <col min="3586" max="3586" width="8" style="26" bestFit="1" customWidth="1"/>
    <col min="3587" max="3589" width="8" style="26" customWidth="1"/>
    <col min="3590" max="3595" width="0" style="26" hidden="1" customWidth="1"/>
    <col min="3596" max="3596" width="7.85546875" style="26" customWidth="1"/>
    <col min="3597" max="3835" width="11.42578125" style="26"/>
    <col min="3836" max="3836" width="18.140625" style="26" customWidth="1"/>
    <col min="3837" max="3837" width="8.42578125" style="26" bestFit="1" customWidth="1"/>
    <col min="3838" max="3838" width="8" style="26" bestFit="1" customWidth="1"/>
    <col min="3839" max="3840" width="8" style="26" customWidth="1"/>
    <col min="3841" max="3841" width="8.28515625" style="26" bestFit="1" customWidth="1"/>
    <col min="3842" max="3842" width="8" style="26" bestFit="1" customWidth="1"/>
    <col min="3843" max="3845" width="8" style="26" customWidth="1"/>
    <col min="3846" max="3851" width="0" style="26" hidden="1" customWidth="1"/>
    <col min="3852" max="3852" width="7.85546875" style="26" customWidth="1"/>
    <col min="3853" max="4091" width="11.42578125" style="26"/>
    <col min="4092" max="4092" width="18.140625" style="26" customWidth="1"/>
    <col min="4093" max="4093" width="8.42578125" style="26" bestFit="1" customWidth="1"/>
    <col min="4094" max="4094" width="8" style="26" bestFit="1" customWidth="1"/>
    <col min="4095" max="4096" width="8" style="26" customWidth="1"/>
    <col min="4097" max="4097" width="8.28515625" style="26" bestFit="1" customWidth="1"/>
    <col min="4098" max="4098" width="8" style="26" bestFit="1" customWidth="1"/>
    <col min="4099" max="4101" width="8" style="26" customWidth="1"/>
    <col min="4102" max="4107" width="0" style="26" hidden="1" customWidth="1"/>
    <col min="4108" max="4108" width="7.85546875" style="26" customWidth="1"/>
    <col min="4109" max="4347" width="11.42578125" style="26"/>
    <col min="4348" max="4348" width="18.140625" style="26" customWidth="1"/>
    <col min="4349" max="4349" width="8.42578125" style="26" bestFit="1" customWidth="1"/>
    <col min="4350" max="4350" width="8" style="26" bestFit="1" customWidth="1"/>
    <col min="4351" max="4352" width="8" style="26" customWidth="1"/>
    <col min="4353" max="4353" width="8.28515625" style="26" bestFit="1" customWidth="1"/>
    <col min="4354" max="4354" width="8" style="26" bestFit="1" customWidth="1"/>
    <col min="4355" max="4357" width="8" style="26" customWidth="1"/>
    <col min="4358" max="4363" width="0" style="26" hidden="1" customWidth="1"/>
    <col min="4364" max="4364" width="7.85546875" style="26" customWidth="1"/>
    <col min="4365" max="4603" width="11.42578125" style="26"/>
    <col min="4604" max="4604" width="18.140625" style="26" customWidth="1"/>
    <col min="4605" max="4605" width="8.42578125" style="26" bestFit="1" customWidth="1"/>
    <col min="4606" max="4606" width="8" style="26" bestFit="1" customWidth="1"/>
    <col min="4607" max="4608" width="8" style="26" customWidth="1"/>
    <col min="4609" max="4609" width="8.28515625" style="26" bestFit="1" customWidth="1"/>
    <col min="4610" max="4610" width="8" style="26" bestFit="1" customWidth="1"/>
    <col min="4611" max="4613" width="8" style="26" customWidth="1"/>
    <col min="4614" max="4619" width="0" style="26" hidden="1" customWidth="1"/>
    <col min="4620" max="4620" width="7.85546875" style="26" customWidth="1"/>
    <col min="4621" max="4859" width="11.42578125" style="26"/>
    <col min="4860" max="4860" width="18.140625" style="26" customWidth="1"/>
    <col min="4861" max="4861" width="8.42578125" style="26" bestFit="1" customWidth="1"/>
    <col min="4862" max="4862" width="8" style="26" bestFit="1" customWidth="1"/>
    <col min="4863" max="4864" width="8" style="26" customWidth="1"/>
    <col min="4865" max="4865" width="8.28515625" style="26" bestFit="1" customWidth="1"/>
    <col min="4866" max="4866" width="8" style="26" bestFit="1" customWidth="1"/>
    <col min="4867" max="4869" width="8" style="26" customWidth="1"/>
    <col min="4870" max="4875" width="0" style="26" hidden="1" customWidth="1"/>
    <col min="4876" max="4876" width="7.85546875" style="26" customWidth="1"/>
    <col min="4877" max="5115" width="11.42578125" style="26"/>
    <col min="5116" max="5116" width="18.140625" style="26" customWidth="1"/>
    <col min="5117" max="5117" width="8.42578125" style="26" bestFit="1" customWidth="1"/>
    <col min="5118" max="5118" width="8" style="26" bestFit="1" customWidth="1"/>
    <col min="5119" max="5120" width="8" style="26" customWidth="1"/>
    <col min="5121" max="5121" width="8.28515625" style="26" bestFit="1" customWidth="1"/>
    <col min="5122" max="5122" width="8" style="26" bestFit="1" customWidth="1"/>
    <col min="5123" max="5125" width="8" style="26" customWidth="1"/>
    <col min="5126" max="5131" width="0" style="26" hidden="1" customWidth="1"/>
    <col min="5132" max="5132" width="7.85546875" style="26" customWidth="1"/>
    <col min="5133" max="5371" width="11.42578125" style="26"/>
    <col min="5372" max="5372" width="18.140625" style="26" customWidth="1"/>
    <col min="5373" max="5373" width="8.42578125" style="26" bestFit="1" customWidth="1"/>
    <col min="5374" max="5374" width="8" style="26" bestFit="1" customWidth="1"/>
    <col min="5375" max="5376" width="8" style="26" customWidth="1"/>
    <col min="5377" max="5377" width="8.28515625" style="26" bestFit="1" customWidth="1"/>
    <col min="5378" max="5378" width="8" style="26" bestFit="1" customWidth="1"/>
    <col min="5379" max="5381" width="8" style="26" customWidth="1"/>
    <col min="5382" max="5387" width="0" style="26" hidden="1" customWidth="1"/>
    <col min="5388" max="5388" width="7.85546875" style="26" customWidth="1"/>
    <col min="5389" max="5627" width="11.42578125" style="26"/>
    <col min="5628" max="5628" width="18.140625" style="26" customWidth="1"/>
    <col min="5629" max="5629" width="8.42578125" style="26" bestFit="1" customWidth="1"/>
    <col min="5630" max="5630" width="8" style="26" bestFit="1" customWidth="1"/>
    <col min="5631" max="5632" width="8" style="26" customWidth="1"/>
    <col min="5633" max="5633" width="8.28515625" style="26" bestFit="1" customWidth="1"/>
    <col min="5634" max="5634" width="8" style="26" bestFit="1" customWidth="1"/>
    <col min="5635" max="5637" width="8" style="26" customWidth="1"/>
    <col min="5638" max="5643" width="0" style="26" hidden="1" customWidth="1"/>
    <col min="5644" max="5644" width="7.85546875" style="26" customWidth="1"/>
    <col min="5645" max="5883" width="11.42578125" style="26"/>
    <col min="5884" max="5884" width="18.140625" style="26" customWidth="1"/>
    <col min="5885" max="5885" width="8.42578125" style="26" bestFit="1" customWidth="1"/>
    <col min="5886" max="5886" width="8" style="26" bestFit="1" customWidth="1"/>
    <col min="5887" max="5888" width="8" style="26" customWidth="1"/>
    <col min="5889" max="5889" width="8.28515625" style="26" bestFit="1" customWidth="1"/>
    <col min="5890" max="5890" width="8" style="26" bestFit="1" customWidth="1"/>
    <col min="5891" max="5893" width="8" style="26" customWidth="1"/>
    <col min="5894" max="5899" width="0" style="26" hidden="1" customWidth="1"/>
    <col min="5900" max="5900" width="7.85546875" style="26" customWidth="1"/>
    <col min="5901" max="6139" width="11.42578125" style="26"/>
    <col min="6140" max="6140" width="18.140625" style="26" customWidth="1"/>
    <col min="6141" max="6141" width="8.42578125" style="26" bestFit="1" customWidth="1"/>
    <col min="6142" max="6142" width="8" style="26" bestFit="1" customWidth="1"/>
    <col min="6143" max="6144" width="8" style="26" customWidth="1"/>
    <col min="6145" max="6145" width="8.28515625" style="26" bestFit="1" customWidth="1"/>
    <col min="6146" max="6146" width="8" style="26" bestFit="1" customWidth="1"/>
    <col min="6147" max="6149" width="8" style="26" customWidth="1"/>
    <col min="6150" max="6155" width="0" style="26" hidden="1" customWidth="1"/>
    <col min="6156" max="6156" width="7.85546875" style="26" customWidth="1"/>
    <col min="6157" max="6395" width="11.42578125" style="26"/>
    <col min="6396" max="6396" width="18.140625" style="26" customWidth="1"/>
    <col min="6397" max="6397" width="8.42578125" style="26" bestFit="1" customWidth="1"/>
    <col min="6398" max="6398" width="8" style="26" bestFit="1" customWidth="1"/>
    <col min="6399" max="6400" width="8" style="26" customWidth="1"/>
    <col min="6401" max="6401" width="8.28515625" style="26" bestFit="1" customWidth="1"/>
    <col min="6402" max="6402" width="8" style="26" bestFit="1" customWidth="1"/>
    <col min="6403" max="6405" width="8" style="26" customWidth="1"/>
    <col min="6406" max="6411" width="0" style="26" hidden="1" customWidth="1"/>
    <col min="6412" max="6412" width="7.85546875" style="26" customWidth="1"/>
    <col min="6413" max="6651" width="11.42578125" style="26"/>
    <col min="6652" max="6652" width="18.140625" style="26" customWidth="1"/>
    <col min="6653" max="6653" width="8.42578125" style="26" bestFit="1" customWidth="1"/>
    <col min="6654" max="6654" width="8" style="26" bestFit="1" customWidth="1"/>
    <col min="6655" max="6656" width="8" style="26" customWidth="1"/>
    <col min="6657" max="6657" width="8.28515625" style="26" bestFit="1" customWidth="1"/>
    <col min="6658" max="6658" width="8" style="26" bestFit="1" customWidth="1"/>
    <col min="6659" max="6661" width="8" style="26" customWidth="1"/>
    <col min="6662" max="6667" width="0" style="26" hidden="1" customWidth="1"/>
    <col min="6668" max="6668" width="7.85546875" style="26" customWidth="1"/>
    <col min="6669" max="6907" width="11.42578125" style="26"/>
    <col min="6908" max="6908" width="18.140625" style="26" customWidth="1"/>
    <col min="6909" max="6909" width="8.42578125" style="26" bestFit="1" customWidth="1"/>
    <col min="6910" max="6910" width="8" style="26" bestFit="1" customWidth="1"/>
    <col min="6911" max="6912" width="8" style="26" customWidth="1"/>
    <col min="6913" max="6913" width="8.28515625" style="26" bestFit="1" customWidth="1"/>
    <col min="6914" max="6914" width="8" style="26" bestFit="1" customWidth="1"/>
    <col min="6915" max="6917" width="8" style="26" customWidth="1"/>
    <col min="6918" max="6923" width="0" style="26" hidden="1" customWidth="1"/>
    <col min="6924" max="6924" width="7.85546875" style="26" customWidth="1"/>
    <col min="6925" max="7163" width="11.42578125" style="26"/>
    <col min="7164" max="7164" width="18.140625" style="26" customWidth="1"/>
    <col min="7165" max="7165" width="8.42578125" style="26" bestFit="1" customWidth="1"/>
    <col min="7166" max="7166" width="8" style="26" bestFit="1" customWidth="1"/>
    <col min="7167" max="7168" width="8" style="26" customWidth="1"/>
    <col min="7169" max="7169" width="8.28515625" style="26" bestFit="1" customWidth="1"/>
    <col min="7170" max="7170" width="8" style="26" bestFit="1" customWidth="1"/>
    <col min="7171" max="7173" width="8" style="26" customWidth="1"/>
    <col min="7174" max="7179" width="0" style="26" hidden="1" customWidth="1"/>
    <col min="7180" max="7180" width="7.85546875" style="26" customWidth="1"/>
    <col min="7181" max="7419" width="11.42578125" style="26"/>
    <col min="7420" max="7420" width="18.140625" style="26" customWidth="1"/>
    <col min="7421" max="7421" width="8.42578125" style="26" bestFit="1" customWidth="1"/>
    <col min="7422" max="7422" width="8" style="26" bestFit="1" customWidth="1"/>
    <col min="7423" max="7424" width="8" style="26" customWidth="1"/>
    <col min="7425" max="7425" width="8.28515625" style="26" bestFit="1" customWidth="1"/>
    <col min="7426" max="7426" width="8" style="26" bestFit="1" customWidth="1"/>
    <col min="7427" max="7429" width="8" style="26" customWidth="1"/>
    <col min="7430" max="7435" width="0" style="26" hidden="1" customWidth="1"/>
    <col min="7436" max="7436" width="7.85546875" style="26" customWidth="1"/>
    <col min="7437" max="7675" width="11.42578125" style="26"/>
    <col min="7676" max="7676" width="18.140625" style="26" customWidth="1"/>
    <col min="7677" max="7677" width="8.42578125" style="26" bestFit="1" customWidth="1"/>
    <col min="7678" max="7678" width="8" style="26" bestFit="1" customWidth="1"/>
    <col min="7679" max="7680" width="8" style="26" customWidth="1"/>
    <col min="7681" max="7681" width="8.28515625" style="26" bestFit="1" customWidth="1"/>
    <col min="7682" max="7682" width="8" style="26" bestFit="1" customWidth="1"/>
    <col min="7683" max="7685" width="8" style="26" customWidth="1"/>
    <col min="7686" max="7691" width="0" style="26" hidden="1" customWidth="1"/>
    <col min="7692" max="7692" width="7.85546875" style="26" customWidth="1"/>
    <col min="7693" max="7931" width="11.42578125" style="26"/>
    <col min="7932" max="7932" width="18.140625" style="26" customWidth="1"/>
    <col min="7933" max="7933" width="8.42578125" style="26" bestFit="1" customWidth="1"/>
    <col min="7934" max="7934" width="8" style="26" bestFit="1" customWidth="1"/>
    <col min="7935" max="7936" width="8" style="26" customWidth="1"/>
    <col min="7937" max="7937" width="8.28515625" style="26" bestFit="1" customWidth="1"/>
    <col min="7938" max="7938" width="8" style="26" bestFit="1" customWidth="1"/>
    <col min="7939" max="7941" width="8" style="26" customWidth="1"/>
    <col min="7942" max="7947" width="0" style="26" hidden="1" customWidth="1"/>
    <col min="7948" max="7948" width="7.85546875" style="26" customWidth="1"/>
    <col min="7949" max="8187" width="11.42578125" style="26"/>
    <col min="8188" max="8188" width="18.140625" style="26" customWidth="1"/>
    <col min="8189" max="8189" width="8.42578125" style="26" bestFit="1" customWidth="1"/>
    <col min="8190" max="8190" width="8" style="26" bestFit="1" customWidth="1"/>
    <col min="8191" max="8192" width="8" style="26" customWidth="1"/>
    <col min="8193" max="8193" width="8.28515625" style="26" bestFit="1" customWidth="1"/>
    <col min="8194" max="8194" width="8" style="26" bestFit="1" customWidth="1"/>
    <col min="8195" max="8197" width="8" style="26" customWidth="1"/>
    <col min="8198" max="8203" width="0" style="26" hidden="1" customWidth="1"/>
    <col min="8204" max="8204" width="7.85546875" style="26" customWidth="1"/>
    <col min="8205" max="8443" width="11.42578125" style="26"/>
    <col min="8444" max="8444" width="18.140625" style="26" customWidth="1"/>
    <col min="8445" max="8445" width="8.42578125" style="26" bestFit="1" customWidth="1"/>
    <col min="8446" max="8446" width="8" style="26" bestFit="1" customWidth="1"/>
    <col min="8447" max="8448" width="8" style="26" customWidth="1"/>
    <col min="8449" max="8449" width="8.28515625" style="26" bestFit="1" customWidth="1"/>
    <col min="8450" max="8450" width="8" style="26" bestFit="1" customWidth="1"/>
    <col min="8451" max="8453" width="8" style="26" customWidth="1"/>
    <col min="8454" max="8459" width="0" style="26" hidden="1" customWidth="1"/>
    <col min="8460" max="8460" width="7.85546875" style="26" customWidth="1"/>
    <col min="8461" max="8699" width="11.42578125" style="26"/>
    <col min="8700" max="8700" width="18.140625" style="26" customWidth="1"/>
    <col min="8701" max="8701" width="8.42578125" style="26" bestFit="1" customWidth="1"/>
    <col min="8702" max="8702" width="8" style="26" bestFit="1" customWidth="1"/>
    <col min="8703" max="8704" width="8" style="26" customWidth="1"/>
    <col min="8705" max="8705" width="8.28515625" style="26" bestFit="1" customWidth="1"/>
    <col min="8706" max="8706" width="8" style="26" bestFit="1" customWidth="1"/>
    <col min="8707" max="8709" width="8" style="26" customWidth="1"/>
    <col min="8710" max="8715" width="0" style="26" hidden="1" customWidth="1"/>
    <col min="8716" max="8716" width="7.85546875" style="26" customWidth="1"/>
    <col min="8717" max="8955" width="11.42578125" style="26"/>
    <col min="8956" max="8956" width="18.140625" style="26" customWidth="1"/>
    <col min="8957" max="8957" width="8.42578125" style="26" bestFit="1" customWidth="1"/>
    <col min="8958" max="8958" width="8" style="26" bestFit="1" customWidth="1"/>
    <col min="8959" max="8960" width="8" style="26" customWidth="1"/>
    <col min="8961" max="8961" width="8.28515625" style="26" bestFit="1" customWidth="1"/>
    <col min="8962" max="8962" width="8" style="26" bestFit="1" customWidth="1"/>
    <col min="8963" max="8965" width="8" style="26" customWidth="1"/>
    <col min="8966" max="8971" width="0" style="26" hidden="1" customWidth="1"/>
    <col min="8972" max="8972" width="7.85546875" style="26" customWidth="1"/>
    <col min="8973" max="9211" width="11.42578125" style="26"/>
    <col min="9212" max="9212" width="18.140625" style="26" customWidth="1"/>
    <col min="9213" max="9213" width="8.42578125" style="26" bestFit="1" customWidth="1"/>
    <col min="9214" max="9214" width="8" style="26" bestFit="1" customWidth="1"/>
    <col min="9215" max="9216" width="8" style="26" customWidth="1"/>
    <col min="9217" max="9217" width="8.28515625" style="26" bestFit="1" customWidth="1"/>
    <col min="9218" max="9218" width="8" style="26" bestFit="1" customWidth="1"/>
    <col min="9219" max="9221" width="8" style="26" customWidth="1"/>
    <col min="9222" max="9227" width="0" style="26" hidden="1" customWidth="1"/>
    <col min="9228" max="9228" width="7.85546875" style="26" customWidth="1"/>
    <col min="9229" max="9467" width="11.42578125" style="26"/>
    <col min="9468" max="9468" width="18.140625" style="26" customWidth="1"/>
    <col min="9469" max="9469" width="8.42578125" style="26" bestFit="1" customWidth="1"/>
    <col min="9470" max="9470" width="8" style="26" bestFit="1" customWidth="1"/>
    <col min="9471" max="9472" width="8" style="26" customWidth="1"/>
    <col min="9473" max="9473" width="8.28515625" style="26" bestFit="1" customWidth="1"/>
    <col min="9474" max="9474" width="8" style="26" bestFit="1" customWidth="1"/>
    <col min="9475" max="9477" width="8" style="26" customWidth="1"/>
    <col min="9478" max="9483" width="0" style="26" hidden="1" customWidth="1"/>
    <col min="9484" max="9484" width="7.85546875" style="26" customWidth="1"/>
    <col min="9485" max="9723" width="11.42578125" style="26"/>
    <col min="9724" max="9724" width="18.140625" style="26" customWidth="1"/>
    <col min="9725" max="9725" width="8.42578125" style="26" bestFit="1" customWidth="1"/>
    <col min="9726" max="9726" width="8" style="26" bestFit="1" customWidth="1"/>
    <col min="9727" max="9728" width="8" style="26" customWidth="1"/>
    <col min="9729" max="9729" width="8.28515625" style="26" bestFit="1" customWidth="1"/>
    <col min="9730" max="9730" width="8" style="26" bestFit="1" customWidth="1"/>
    <col min="9731" max="9733" width="8" style="26" customWidth="1"/>
    <col min="9734" max="9739" width="0" style="26" hidden="1" customWidth="1"/>
    <col min="9740" max="9740" width="7.85546875" style="26" customWidth="1"/>
    <col min="9741" max="9979" width="11.42578125" style="26"/>
    <col min="9980" max="9980" width="18.140625" style="26" customWidth="1"/>
    <col min="9981" max="9981" width="8.42578125" style="26" bestFit="1" customWidth="1"/>
    <col min="9982" max="9982" width="8" style="26" bestFit="1" customWidth="1"/>
    <col min="9983" max="9984" width="8" style="26" customWidth="1"/>
    <col min="9985" max="9985" width="8.28515625" style="26" bestFit="1" customWidth="1"/>
    <col min="9986" max="9986" width="8" style="26" bestFit="1" customWidth="1"/>
    <col min="9987" max="9989" width="8" style="26" customWidth="1"/>
    <col min="9990" max="9995" width="0" style="26" hidden="1" customWidth="1"/>
    <col min="9996" max="9996" width="7.85546875" style="26" customWidth="1"/>
    <col min="9997" max="10235" width="11.42578125" style="26"/>
    <col min="10236" max="10236" width="18.140625" style="26" customWidth="1"/>
    <col min="10237" max="10237" width="8.42578125" style="26" bestFit="1" customWidth="1"/>
    <col min="10238" max="10238" width="8" style="26" bestFit="1" customWidth="1"/>
    <col min="10239" max="10240" width="8" style="26" customWidth="1"/>
    <col min="10241" max="10241" width="8.28515625" style="26" bestFit="1" customWidth="1"/>
    <col min="10242" max="10242" width="8" style="26" bestFit="1" customWidth="1"/>
    <col min="10243" max="10245" width="8" style="26" customWidth="1"/>
    <col min="10246" max="10251" width="0" style="26" hidden="1" customWidth="1"/>
    <col min="10252" max="10252" width="7.85546875" style="26" customWidth="1"/>
    <col min="10253" max="10491" width="11.42578125" style="26"/>
    <col min="10492" max="10492" width="18.140625" style="26" customWidth="1"/>
    <col min="10493" max="10493" width="8.42578125" style="26" bestFit="1" customWidth="1"/>
    <col min="10494" max="10494" width="8" style="26" bestFit="1" customWidth="1"/>
    <col min="10495" max="10496" width="8" style="26" customWidth="1"/>
    <col min="10497" max="10497" width="8.28515625" style="26" bestFit="1" customWidth="1"/>
    <col min="10498" max="10498" width="8" style="26" bestFit="1" customWidth="1"/>
    <col min="10499" max="10501" width="8" style="26" customWidth="1"/>
    <col min="10502" max="10507" width="0" style="26" hidden="1" customWidth="1"/>
    <col min="10508" max="10508" width="7.85546875" style="26" customWidth="1"/>
    <col min="10509" max="10747" width="11.42578125" style="26"/>
    <col min="10748" max="10748" width="18.140625" style="26" customWidth="1"/>
    <col min="10749" max="10749" width="8.42578125" style="26" bestFit="1" customWidth="1"/>
    <col min="10750" max="10750" width="8" style="26" bestFit="1" customWidth="1"/>
    <col min="10751" max="10752" width="8" style="26" customWidth="1"/>
    <col min="10753" max="10753" width="8.28515625" style="26" bestFit="1" customWidth="1"/>
    <col min="10754" max="10754" width="8" style="26" bestFit="1" customWidth="1"/>
    <col min="10755" max="10757" width="8" style="26" customWidth="1"/>
    <col min="10758" max="10763" width="0" style="26" hidden="1" customWidth="1"/>
    <col min="10764" max="10764" width="7.85546875" style="26" customWidth="1"/>
    <col min="10765" max="11003" width="11.42578125" style="26"/>
    <col min="11004" max="11004" width="18.140625" style="26" customWidth="1"/>
    <col min="11005" max="11005" width="8.42578125" style="26" bestFit="1" customWidth="1"/>
    <col min="11006" max="11006" width="8" style="26" bestFit="1" customWidth="1"/>
    <col min="11007" max="11008" width="8" style="26" customWidth="1"/>
    <col min="11009" max="11009" width="8.28515625" style="26" bestFit="1" customWidth="1"/>
    <col min="11010" max="11010" width="8" style="26" bestFit="1" customWidth="1"/>
    <col min="11011" max="11013" width="8" style="26" customWidth="1"/>
    <col min="11014" max="11019" width="0" style="26" hidden="1" customWidth="1"/>
    <col min="11020" max="11020" width="7.85546875" style="26" customWidth="1"/>
    <col min="11021" max="11259" width="11.42578125" style="26"/>
    <col min="11260" max="11260" width="18.140625" style="26" customWidth="1"/>
    <col min="11261" max="11261" width="8.42578125" style="26" bestFit="1" customWidth="1"/>
    <col min="11262" max="11262" width="8" style="26" bestFit="1" customWidth="1"/>
    <col min="11263" max="11264" width="8" style="26" customWidth="1"/>
    <col min="11265" max="11265" width="8.28515625" style="26" bestFit="1" customWidth="1"/>
    <col min="11266" max="11266" width="8" style="26" bestFit="1" customWidth="1"/>
    <col min="11267" max="11269" width="8" style="26" customWidth="1"/>
    <col min="11270" max="11275" width="0" style="26" hidden="1" customWidth="1"/>
    <col min="11276" max="11276" width="7.85546875" style="26" customWidth="1"/>
    <col min="11277" max="11515" width="11.42578125" style="26"/>
    <col min="11516" max="11516" width="18.140625" style="26" customWidth="1"/>
    <col min="11517" max="11517" width="8.42578125" style="26" bestFit="1" customWidth="1"/>
    <col min="11518" max="11518" width="8" style="26" bestFit="1" customWidth="1"/>
    <col min="11519" max="11520" width="8" style="26" customWidth="1"/>
    <col min="11521" max="11521" width="8.28515625" style="26" bestFit="1" customWidth="1"/>
    <col min="11522" max="11522" width="8" style="26" bestFit="1" customWidth="1"/>
    <col min="11523" max="11525" width="8" style="26" customWidth="1"/>
    <col min="11526" max="11531" width="0" style="26" hidden="1" customWidth="1"/>
    <col min="11532" max="11532" width="7.85546875" style="26" customWidth="1"/>
    <col min="11533" max="11771" width="11.42578125" style="26"/>
    <col min="11772" max="11772" width="18.140625" style="26" customWidth="1"/>
    <col min="11773" max="11773" width="8.42578125" style="26" bestFit="1" customWidth="1"/>
    <col min="11774" max="11774" width="8" style="26" bestFit="1" customWidth="1"/>
    <col min="11775" max="11776" width="8" style="26" customWidth="1"/>
    <col min="11777" max="11777" width="8.28515625" style="26" bestFit="1" customWidth="1"/>
    <col min="11778" max="11778" width="8" style="26" bestFit="1" customWidth="1"/>
    <col min="11779" max="11781" width="8" style="26" customWidth="1"/>
    <col min="11782" max="11787" width="0" style="26" hidden="1" customWidth="1"/>
    <col min="11788" max="11788" width="7.85546875" style="26" customWidth="1"/>
    <col min="11789" max="12027" width="11.42578125" style="26"/>
    <col min="12028" max="12028" width="18.140625" style="26" customWidth="1"/>
    <col min="12029" max="12029" width="8.42578125" style="26" bestFit="1" customWidth="1"/>
    <col min="12030" max="12030" width="8" style="26" bestFit="1" customWidth="1"/>
    <col min="12031" max="12032" width="8" style="26" customWidth="1"/>
    <col min="12033" max="12033" width="8.28515625" style="26" bestFit="1" customWidth="1"/>
    <col min="12034" max="12034" width="8" style="26" bestFit="1" customWidth="1"/>
    <col min="12035" max="12037" width="8" style="26" customWidth="1"/>
    <col min="12038" max="12043" width="0" style="26" hidden="1" customWidth="1"/>
    <col min="12044" max="12044" width="7.85546875" style="26" customWidth="1"/>
    <col min="12045" max="12283" width="11.42578125" style="26"/>
    <col min="12284" max="12284" width="18.140625" style="26" customWidth="1"/>
    <col min="12285" max="12285" width="8.42578125" style="26" bestFit="1" customWidth="1"/>
    <col min="12286" max="12286" width="8" style="26" bestFit="1" customWidth="1"/>
    <col min="12287" max="12288" width="8" style="26" customWidth="1"/>
    <col min="12289" max="12289" width="8.28515625" style="26" bestFit="1" customWidth="1"/>
    <col min="12290" max="12290" width="8" style="26" bestFit="1" customWidth="1"/>
    <col min="12291" max="12293" width="8" style="26" customWidth="1"/>
    <col min="12294" max="12299" width="0" style="26" hidden="1" customWidth="1"/>
    <col min="12300" max="12300" width="7.85546875" style="26" customWidth="1"/>
    <col min="12301" max="12539" width="11.42578125" style="26"/>
    <col min="12540" max="12540" width="18.140625" style="26" customWidth="1"/>
    <col min="12541" max="12541" width="8.42578125" style="26" bestFit="1" customWidth="1"/>
    <col min="12542" max="12542" width="8" style="26" bestFit="1" customWidth="1"/>
    <col min="12543" max="12544" width="8" style="26" customWidth="1"/>
    <col min="12545" max="12545" width="8.28515625" style="26" bestFit="1" customWidth="1"/>
    <col min="12546" max="12546" width="8" style="26" bestFit="1" customWidth="1"/>
    <col min="12547" max="12549" width="8" style="26" customWidth="1"/>
    <col min="12550" max="12555" width="0" style="26" hidden="1" customWidth="1"/>
    <col min="12556" max="12556" width="7.85546875" style="26" customWidth="1"/>
    <col min="12557" max="12795" width="11.42578125" style="26"/>
    <col min="12796" max="12796" width="18.140625" style="26" customWidth="1"/>
    <col min="12797" max="12797" width="8.42578125" style="26" bestFit="1" customWidth="1"/>
    <col min="12798" max="12798" width="8" style="26" bestFit="1" customWidth="1"/>
    <col min="12799" max="12800" width="8" style="26" customWidth="1"/>
    <col min="12801" max="12801" width="8.28515625" style="26" bestFit="1" customWidth="1"/>
    <col min="12802" max="12802" width="8" style="26" bestFit="1" customWidth="1"/>
    <col min="12803" max="12805" width="8" style="26" customWidth="1"/>
    <col min="12806" max="12811" width="0" style="26" hidden="1" customWidth="1"/>
    <col min="12812" max="12812" width="7.85546875" style="26" customWidth="1"/>
    <col min="12813" max="13051" width="11.42578125" style="26"/>
    <col min="13052" max="13052" width="18.140625" style="26" customWidth="1"/>
    <col min="13053" max="13053" width="8.42578125" style="26" bestFit="1" customWidth="1"/>
    <col min="13054" max="13054" width="8" style="26" bestFit="1" customWidth="1"/>
    <col min="13055" max="13056" width="8" style="26" customWidth="1"/>
    <col min="13057" max="13057" width="8.28515625" style="26" bestFit="1" customWidth="1"/>
    <col min="13058" max="13058" width="8" style="26" bestFit="1" customWidth="1"/>
    <col min="13059" max="13061" width="8" style="26" customWidth="1"/>
    <col min="13062" max="13067" width="0" style="26" hidden="1" customWidth="1"/>
    <col min="13068" max="13068" width="7.85546875" style="26" customWidth="1"/>
    <col min="13069" max="13307" width="11.42578125" style="26"/>
    <col min="13308" max="13308" width="18.140625" style="26" customWidth="1"/>
    <col min="13309" max="13309" width="8.42578125" style="26" bestFit="1" customWidth="1"/>
    <col min="13310" max="13310" width="8" style="26" bestFit="1" customWidth="1"/>
    <col min="13311" max="13312" width="8" style="26" customWidth="1"/>
    <col min="13313" max="13313" width="8.28515625" style="26" bestFit="1" customWidth="1"/>
    <col min="13314" max="13314" width="8" style="26" bestFit="1" customWidth="1"/>
    <col min="13315" max="13317" width="8" style="26" customWidth="1"/>
    <col min="13318" max="13323" width="0" style="26" hidden="1" customWidth="1"/>
    <col min="13324" max="13324" width="7.85546875" style="26" customWidth="1"/>
    <col min="13325" max="13563" width="11.42578125" style="26"/>
    <col min="13564" max="13564" width="18.140625" style="26" customWidth="1"/>
    <col min="13565" max="13565" width="8.42578125" style="26" bestFit="1" customWidth="1"/>
    <col min="13566" max="13566" width="8" style="26" bestFit="1" customWidth="1"/>
    <col min="13567" max="13568" width="8" style="26" customWidth="1"/>
    <col min="13569" max="13569" width="8.28515625" style="26" bestFit="1" customWidth="1"/>
    <col min="13570" max="13570" width="8" style="26" bestFit="1" customWidth="1"/>
    <col min="13571" max="13573" width="8" style="26" customWidth="1"/>
    <col min="13574" max="13579" width="0" style="26" hidden="1" customWidth="1"/>
    <col min="13580" max="13580" width="7.85546875" style="26" customWidth="1"/>
    <col min="13581" max="13819" width="11.42578125" style="26"/>
    <col min="13820" max="13820" width="18.140625" style="26" customWidth="1"/>
    <col min="13821" max="13821" width="8.42578125" style="26" bestFit="1" customWidth="1"/>
    <col min="13822" max="13822" width="8" style="26" bestFit="1" customWidth="1"/>
    <col min="13823" max="13824" width="8" style="26" customWidth="1"/>
    <col min="13825" max="13825" width="8.28515625" style="26" bestFit="1" customWidth="1"/>
    <col min="13826" max="13826" width="8" style="26" bestFit="1" customWidth="1"/>
    <col min="13827" max="13829" width="8" style="26" customWidth="1"/>
    <col min="13830" max="13835" width="0" style="26" hidden="1" customWidth="1"/>
    <col min="13836" max="13836" width="7.85546875" style="26" customWidth="1"/>
    <col min="13837" max="14075" width="11.42578125" style="26"/>
    <col min="14076" max="14076" width="18.140625" style="26" customWidth="1"/>
    <col min="14077" max="14077" width="8.42578125" style="26" bestFit="1" customWidth="1"/>
    <col min="14078" max="14078" width="8" style="26" bestFit="1" customWidth="1"/>
    <col min="14079" max="14080" width="8" style="26" customWidth="1"/>
    <col min="14081" max="14081" width="8.28515625" style="26" bestFit="1" customWidth="1"/>
    <col min="14082" max="14082" width="8" style="26" bestFit="1" customWidth="1"/>
    <col min="14083" max="14085" width="8" style="26" customWidth="1"/>
    <col min="14086" max="14091" width="0" style="26" hidden="1" customWidth="1"/>
    <col min="14092" max="14092" width="7.85546875" style="26" customWidth="1"/>
    <col min="14093" max="14331" width="11.42578125" style="26"/>
    <col min="14332" max="14332" width="18.140625" style="26" customWidth="1"/>
    <col min="14333" max="14333" width="8.42578125" style="26" bestFit="1" customWidth="1"/>
    <col min="14334" max="14334" width="8" style="26" bestFit="1" customWidth="1"/>
    <col min="14335" max="14336" width="8" style="26" customWidth="1"/>
    <col min="14337" max="14337" width="8.28515625" style="26" bestFit="1" customWidth="1"/>
    <col min="14338" max="14338" width="8" style="26" bestFit="1" customWidth="1"/>
    <col min="14339" max="14341" width="8" style="26" customWidth="1"/>
    <col min="14342" max="14347" width="0" style="26" hidden="1" customWidth="1"/>
    <col min="14348" max="14348" width="7.85546875" style="26" customWidth="1"/>
    <col min="14349" max="14587" width="11.42578125" style="26"/>
    <col min="14588" max="14588" width="18.140625" style="26" customWidth="1"/>
    <col min="14589" max="14589" width="8.42578125" style="26" bestFit="1" customWidth="1"/>
    <col min="14590" max="14590" width="8" style="26" bestFit="1" customWidth="1"/>
    <col min="14591" max="14592" width="8" style="26" customWidth="1"/>
    <col min="14593" max="14593" width="8.28515625" style="26" bestFit="1" customWidth="1"/>
    <col min="14594" max="14594" width="8" style="26" bestFit="1" customWidth="1"/>
    <col min="14595" max="14597" width="8" style="26" customWidth="1"/>
    <col min="14598" max="14603" width="0" style="26" hidden="1" customWidth="1"/>
    <col min="14604" max="14604" width="7.85546875" style="26" customWidth="1"/>
    <col min="14605" max="14843" width="11.42578125" style="26"/>
    <col min="14844" max="14844" width="18.140625" style="26" customWidth="1"/>
    <col min="14845" max="14845" width="8.42578125" style="26" bestFit="1" customWidth="1"/>
    <col min="14846" max="14846" width="8" style="26" bestFit="1" customWidth="1"/>
    <col min="14847" max="14848" width="8" style="26" customWidth="1"/>
    <col min="14849" max="14849" width="8.28515625" style="26" bestFit="1" customWidth="1"/>
    <col min="14850" max="14850" width="8" style="26" bestFit="1" customWidth="1"/>
    <col min="14851" max="14853" width="8" style="26" customWidth="1"/>
    <col min="14854" max="14859" width="0" style="26" hidden="1" customWidth="1"/>
    <col min="14860" max="14860" width="7.85546875" style="26" customWidth="1"/>
    <col min="14861" max="15099" width="11.42578125" style="26"/>
    <col min="15100" max="15100" width="18.140625" style="26" customWidth="1"/>
    <col min="15101" max="15101" width="8.42578125" style="26" bestFit="1" customWidth="1"/>
    <col min="15102" max="15102" width="8" style="26" bestFit="1" customWidth="1"/>
    <col min="15103" max="15104" width="8" style="26" customWidth="1"/>
    <col min="15105" max="15105" width="8.28515625" style="26" bestFit="1" customWidth="1"/>
    <col min="15106" max="15106" width="8" style="26" bestFit="1" customWidth="1"/>
    <col min="15107" max="15109" width="8" style="26" customWidth="1"/>
    <col min="15110" max="15115" width="0" style="26" hidden="1" customWidth="1"/>
    <col min="15116" max="15116" width="7.85546875" style="26" customWidth="1"/>
    <col min="15117" max="15355" width="11.42578125" style="26"/>
    <col min="15356" max="15356" width="18.140625" style="26" customWidth="1"/>
    <col min="15357" max="15357" width="8.42578125" style="26" bestFit="1" customWidth="1"/>
    <col min="15358" max="15358" width="8" style="26" bestFit="1" customWidth="1"/>
    <col min="15359" max="15360" width="8" style="26" customWidth="1"/>
    <col min="15361" max="15361" width="8.28515625" style="26" bestFit="1" customWidth="1"/>
    <col min="15362" max="15362" width="8" style="26" bestFit="1" customWidth="1"/>
    <col min="15363" max="15365" width="8" style="26" customWidth="1"/>
    <col min="15366" max="15371" width="0" style="26" hidden="1" customWidth="1"/>
    <col min="15372" max="15372" width="7.85546875" style="26" customWidth="1"/>
    <col min="15373" max="15611" width="11.42578125" style="26"/>
    <col min="15612" max="15612" width="18.140625" style="26" customWidth="1"/>
    <col min="15613" max="15613" width="8.42578125" style="26" bestFit="1" customWidth="1"/>
    <col min="15614" max="15614" width="8" style="26" bestFit="1" customWidth="1"/>
    <col min="15615" max="15616" width="8" style="26" customWidth="1"/>
    <col min="15617" max="15617" width="8.28515625" style="26" bestFit="1" customWidth="1"/>
    <col min="15618" max="15618" width="8" style="26" bestFit="1" customWidth="1"/>
    <col min="15619" max="15621" width="8" style="26" customWidth="1"/>
    <col min="15622" max="15627" width="0" style="26" hidden="1" customWidth="1"/>
    <col min="15628" max="15628" width="7.85546875" style="26" customWidth="1"/>
    <col min="15629" max="15867" width="11.42578125" style="26"/>
    <col min="15868" max="15868" width="18.140625" style="26" customWidth="1"/>
    <col min="15869" max="15869" width="8.42578125" style="26" bestFit="1" customWidth="1"/>
    <col min="15870" max="15870" width="8" style="26" bestFit="1" customWidth="1"/>
    <col min="15871" max="15872" width="8" style="26" customWidth="1"/>
    <col min="15873" max="15873" width="8.28515625" style="26" bestFit="1" customWidth="1"/>
    <col min="15874" max="15874" width="8" style="26" bestFit="1" customWidth="1"/>
    <col min="15875" max="15877" width="8" style="26" customWidth="1"/>
    <col min="15878" max="15883" width="0" style="26" hidden="1" customWidth="1"/>
    <col min="15884" max="15884" width="7.85546875" style="26" customWidth="1"/>
    <col min="15885" max="16123" width="11.42578125" style="26"/>
    <col min="16124" max="16124" width="18.140625" style="26" customWidth="1"/>
    <col min="16125" max="16125" width="8.42578125" style="26" bestFit="1" customWidth="1"/>
    <col min="16126" max="16126" width="8" style="26" bestFit="1" customWidth="1"/>
    <col min="16127" max="16128" width="8" style="26" customWidth="1"/>
    <col min="16129" max="16129" width="8.28515625" style="26" bestFit="1" customWidth="1"/>
    <col min="16130" max="16130" width="8" style="26" bestFit="1" customWidth="1"/>
    <col min="16131" max="16133" width="8" style="26" customWidth="1"/>
    <col min="16134" max="16139" width="0" style="26" hidden="1" customWidth="1"/>
    <col min="16140" max="16140" width="7.85546875" style="26" customWidth="1"/>
    <col min="16141" max="16384" width="11.42578125" style="26"/>
  </cols>
  <sheetData>
    <row r="1" spans="1:16" s="27" customFormat="1" x14ac:dyDescent="0.2">
      <c r="B1" s="39"/>
      <c r="C1" s="39"/>
      <c r="D1" s="39"/>
      <c r="E1" s="39"/>
      <c r="F1" s="39"/>
      <c r="G1" s="39"/>
      <c r="H1" s="39"/>
      <c r="I1" s="39"/>
      <c r="J1" s="39"/>
      <c r="K1" s="39"/>
      <c r="L1" s="39"/>
    </row>
    <row r="2" spans="1:16" s="27" customFormat="1" x14ac:dyDescent="0.2">
      <c r="A2" s="47" t="s">
        <v>99</v>
      </c>
      <c r="B2" s="39"/>
      <c r="C2" s="39"/>
      <c r="D2" s="39"/>
      <c r="E2" s="39"/>
      <c r="F2" s="39"/>
      <c r="G2" s="39"/>
      <c r="H2" s="39"/>
      <c r="I2" s="39"/>
      <c r="K2" s="39"/>
      <c r="L2" s="39"/>
    </row>
    <row r="3" spans="1:16" s="27" customFormat="1" ht="15" x14ac:dyDescent="0.25">
      <c r="A3" s="47" t="s">
        <v>100</v>
      </c>
      <c r="B3" s="39"/>
      <c r="C3" s="39"/>
      <c r="D3" s="39"/>
      <c r="E3" s="39"/>
      <c r="F3" s="39"/>
      <c r="G3" s="39"/>
      <c r="H3" s="39"/>
      <c r="I3" s="39"/>
      <c r="J3" s="39"/>
      <c r="K3" s="101"/>
      <c r="L3" s="39"/>
    </row>
    <row r="4" spans="1:16" s="27" customFormat="1" x14ac:dyDescent="0.2">
      <c r="B4" s="39"/>
      <c r="C4" s="39"/>
      <c r="D4" s="39"/>
      <c r="E4" s="39"/>
      <c r="F4" s="39"/>
      <c r="G4" s="39"/>
      <c r="H4" s="39"/>
      <c r="I4" s="39"/>
      <c r="J4" s="39"/>
      <c r="K4" s="39"/>
      <c r="L4" s="39"/>
    </row>
    <row r="5" spans="1:16" s="27" customFormat="1" ht="12.75" x14ac:dyDescent="0.2">
      <c r="B5" s="368" t="s">
        <v>97</v>
      </c>
      <c r="C5" s="368"/>
      <c r="D5" s="368"/>
      <c r="E5" s="368"/>
      <c r="F5" s="368"/>
      <c r="G5" s="368"/>
      <c r="H5" s="368"/>
      <c r="I5" s="368"/>
      <c r="J5" s="368"/>
      <c r="K5" s="368"/>
      <c r="M5" s="128" t="s">
        <v>570</v>
      </c>
      <c r="O5" s="102"/>
    </row>
    <row r="6" spans="1:16" s="27" customFormat="1" ht="12.75" x14ac:dyDescent="0.2">
      <c r="B6" s="397" t="str">
        <f>'Solicitudes Regiones'!$B$6:$R$6</f>
        <v>Julio de 2008 a febrero de 2022</v>
      </c>
      <c r="C6" s="397"/>
      <c r="D6" s="397"/>
      <c r="E6" s="397"/>
      <c r="F6" s="397"/>
      <c r="G6" s="397"/>
      <c r="H6" s="397"/>
      <c r="I6" s="397"/>
      <c r="J6" s="397"/>
      <c r="K6" s="397"/>
      <c r="L6" s="56"/>
    </row>
    <row r="7" spans="1:16" s="30" customFormat="1" x14ac:dyDescent="0.2">
      <c r="B7" s="28"/>
      <c r="C7" s="29"/>
      <c r="D7" s="29"/>
      <c r="E7" s="29"/>
      <c r="F7" s="29"/>
      <c r="G7" s="29"/>
      <c r="H7" s="29"/>
      <c r="I7" s="29"/>
      <c r="J7" s="29"/>
      <c r="K7" s="29"/>
      <c r="L7" s="29"/>
    </row>
    <row r="8" spans="1:16" ht="15" customHeight="1" x14ac:dyDescent="0.2">
      <c r="B8" s="395" t="s">
        <v>53</v>
      </c>
      <c r="C8" s="395"/>
      <c r="D8" s="395"/>
      <c r="E8" s="395"/>
      <c r="F8" s="395"/>
      <c r="G8" s="395"/>
      <c r="H8" s="395"/>
      <c r="I8" s="395"/>
      <c r="J8" s="395"/>
      <c r="K8" s="395"/>
      <c r="L8" s="395"/>
      <c r="M8" s="395"/>
    </row>
    <row r="9" spans="1:16" ht="20.25" customHeight="1" x14ac:dyDescent="0.2">
      <c r="B9" s="395" t="s">
        <v>54</v>
      </c>
      <c r="C9" s="393" t="s">
        <v>2</v>
      </c>
      <c r="D9" s="396"/>
      <c r="E9" s="396"/>
      <c r="F9" s="396"/>
      <c r="G9" s="396"/>
      <c r="H9" s="396"/>
      <c r="I9" s="396"/>
      <c r="J9" s="396"/>
      <c r="K9" s="394"/>
      <c r="L9" s="393"/>
      <c r="M9" s="394"/>
    </row>
    <row r="10" spans="1:16" ht="24" x14ac:dyDescent="0.2">
      <c r="B10" s="395"/>
      <c r="C10" s="23" t="s">
        <v>55</v>
      </c>
      <c r="D10" s="23" t="s">
        <v>56</v>
      </c>
      <c r="E10" s="23" t="s">
        <v>57</v>
      </c>
      <c r="F10" s="23" t="s">
        <v>58</v>
      </c>
      <c r="G10" s="23" t="s">
        <v>6</v>
      </c>
      <c r="H10" s="23" t="s">
        <v>59</v>
      </c>
      <c r="I10" s="23" t="s">
        <v>60</v>
      </c>
      <c r="J10" s="23" t="s">
        <v>61</v>
      </c>
      <c r="K10" s="260" t="s">
        <v>29</v>
      </c>
      <c r="L10" s="260" t="s">
        <v>591</v>
      </c>
      <c r="M10" s="260" t="s">
        <v>594</v>
      </c>
    </row>
    <row r="11" spans="1:16" x14ac:dyDescent="0.2">
      <c r="B11" s="18" t="s">
        <v>397</v>
      </c>
      <c r="C11" s="18">
        <v>3250</v>
      </c>
      <c r="D11" s="18">
        <v>1476</v>
      </c>
      <c r="E11" s="18">
        <f>C11+D11</f>
        <v>4726</v>
      </c>
      <c r="F11" s="19">
        <f>E11/$E$22</f>
        <v>0.7220779220779221</v>
      </c>
      <c r="G11" s="18">
        <v>13948</v>
      </c>
      <c r="H11" s="18">
        <v>804</v>
      </c>
      <c r="I11" s="18">
        <f>G11+H11</f>
        <v>14752</v>
      </c>
      <c r="J11" s="19">
        <f>I11/$I$22</f>
        <v>0.80169556002391174</v>
      </c>
      <c r="K11" s="18">
        <f t="shared" ref="K11:K21" si="0">E11+I11</f>
        <v>19478</v>
      </c>
      <c r="L11" s="18">
        <v>11</v>
      </c>
      <c r="M11" s="18">
        <f>K11+L11</f>
        <v>19489</v>
      </c>
      <c r="P11" s="61"/>
    </row>
    <row r="12" spans="1:16" x14ac:dyDescent="0.2">
      <c r="B12" s="18" t="s">
        <v>398</v>
      </c>
      <c r="C12" s="18">
        <v>2</v>
      </c>
      <c r="D12" s="18">
        <v>1</v>
      </c>
      <c r="E12" s="18">
        <f t="shared" ref="E12:E21" si="1">C12+D12</f>
        <v>3</v>
      </c>
      <c r="F12" s="19"/>
      <c r="G12" s="18">
        <v>11</v>
      </c>
      <c r="H12" s="18">
        <v>1</v>
      </c>
      <c r="I12" s="18">
        <f t="shared" ref="I12:I21" si="2">G12+H12</f>
        <v>12</v>
      </c>
      <c r="J12" s="19"/>
      <c r="K12" s="18">
        <f t="shared" si="0"/>
        <v>15</v>
      </c>
      <c r="L12" s="18">
        <v>0</v>
      </c>
      <c r="M12" s="18">
        <f t="shared" ref="M12:M22" si="3">K12+L12</f>
        <v>15</v>
      </c>
      <c r="P12" s="61"/>
    </row>
    <row r="13" spans="1:16" x14ac:dyDescent="0.2">
      <c r="B13" s="18" t="s">
        <v>399</v>
      </c>
      <c r="C13" s="18">
        <v>1</v>
      </c>
      <c r="D13" s="18">
        <v>0</v>
      </c>
      <c r="E13" s="18">
        <f t="shared" si="1"/>
        <v>1</v>
      </c>
      <c r="F13" s="19">
        <f t="shared" ref="F13:F20" si="4">E13/$E$22</f>
        <v>1.5278838808250572E-4</v>
      </c>
      <c r="G13" s="18">
        <v>7</v>
      </c>
      <c r="H13" s="18">
        <v>1</v>
      </c>
      <c r="I13" s="18">
        <f t="shared" si="2"/>
        <v>8</v>
      </c>
      <c r="J13" s="19">
        <f t="shared" ref="J13:J20" si="5">I13/$I$22</f>
        <v>4.3475898049019076E-4</v>
      </c>
      <c r="K13" s="18">
        <f t="shared" si="0"/>
        <v>9</v>
      </c>
      <c r="L13" s="18">
        <v>0</v>
      </c>
      <c r="M13" s="18">
        <f t="shared" si="3"/>
        <v>9</v>
      </c>
      <c r="P13" s="61"/>
    </row>
    <row r="14" spans="1:16" x14ac:dyDescent="0.2">
      <c r="B14" s="18" t="s">
        <v>400</v>
      </c>
      <c r="C14" s="18">
        <v>6</v>
      </c>
      <c r="D14" s="18">
        <v>0</v>
      </c>
      <c r="E14" s="18">
        <f t="shared" si="1"/>
        <v>6</v>
      </c>
      <c r="F14" s="19">
        <f t="shared" si="4"/>
        <v>9.1673032849503438E-4</v>
      </c>
      <c r="G14" s="18">
        <v>23</v>
      </c>
      <c r="H14" s="18">
        <v>1</v>
      </c>
      <c r="I14" s="18">
        <f t="shared" si="2"/>
        <v>24</v>
      </c>
      <c r="J14" s="19">
        <f t="shared" si="5"/>
        <v>1.3042769414705723E-3</v>
      </c>
      <c r="K14" s="18">
        <f t="shared" si="0"/>
        <v>30</v>
      </c>
      <c r="L14" s="18">
        <v>0</v>
      </c>
      <c r="M14" s="18">
        <f t="shared" si="3"/>
        <v>30</v>
      </c>
      <c r="P14" s="61"/>
    </row>
    <row r="15" spans="1:16" x14ac:dyDescent="0.2">
      <c r="B15" s="18" t="s">
        <v>401</v>
      </c>
      <c r="C15" s="18">
        <v>15</v>
      </c>
      <c r="D15" s="18">
        <v>9</v>
      </c>
      <c r="E15" s="18">
        <f t="shared" si="1"/>
        <v>24</v>
      </c>
      <c r="F15" s="19"/>
      <c r="G15" s="18">
        <v>70</v>
      </c>
      <c r="H15" s="18">
        <v>8</v>
      </c>
      <c r="I15" s="18">
        <f t="shared" si="2"/>
        <v>78</v>
      </c>
      <c r="J15" s="19"/>
      <c r="K15" s="18">
        <f t="shared" si="0"/>
        <v>102</v>
      </c>
      <c r="L15" s="18">
        <v>0</v>
      </c>
      <c r="M15" s="18">
        <f t="shared" si="3"/>
        <v>102</v>
      </c>
      <c r="P15" s="61"/>
    </row>
    <row r="16" spans="1:16" x14ac:dyDescent="0.2">
      <c r="B16" s="18" t="s">
        <v>402</v>
      </c>
      <c r="C16" s="18">
        <v>0</v>
      </c>
      <c r="D16" s="18">
        <v>0</v>
      </c>
      <c r="E16" s="18">
        <f t="shared" si="1"/>
        <v>0</v>
      </c>
      <c r="F16" s="19">
        <f t="shared" si="4"/>
        <v>0</v>
      </c>
      <c r="G16" s="18">
        <v>4</v>
      </c>
      <c r="H16" s="18">
        <v>0</v>
      </c>
      <c r="I16" s="18">
        <f t="shared" si="2"/>
        <v>4</v>
      </c>
      <c r="J16" s="19">
        <f t="shared" si="5"/>
        <v>2.1737949024509538E-4</v>
      </c>
      <c r="K16" s="18">
        <f t="shared" si="0"/>
        <v>4</v>
      </c>
      <c r="L16" s="18">
        <v>0</v>
      </c>
      <c r="M16" s="18">
        <f t="shared" si="3"/>
        <v>4</v>
      </c>
      <c r="P16" s="61"/>
    </row>
    <row r="17" spans="2:16" x14ac:dyDescent="0.2">
      <c r="B17" s="18" t="s">
        <v>403</v>
      </c>
      <c r="C17" s="18">
        <v>160</v>
      </c>
      <c r="D17" s="18">
        <v>60</v>
      </c>
      <c r="E17" s="18">
        <f t="shared" si="1"/>
        <v>220</v>
      </c>
      <c r="F17" s="19">
        <f t="shared" si="4"/>
        <v>3.3613445378151259E-2</v>
      </c>
      <c r="G17" s="18">
        <v>619</v>
      </c>
      <c r="H17" s="18">
        <v>37</v>
      </c>
      <c r="I17" s="18">
        <f t="shared" si="2"/>
        <v>656</v>
      </c>
      <c r="J17" s="19">
        <f t="shared" si="5"/>
        <v>3.5650236400195642E-2</v>
      </c>
      <c r="K17" s="18">
        <f t="shared" si="0"/>
        <v>876</v>
      </c>
      <c r="L17" s="18">
        <v>0</v>
      </c>
      <c r="M17" s="18">
        <f t="shared" si="3"/>
        <v>876</v>
      </c>
      <c r="P17" s="61"/>
    </row>
    <row r="18" spans="2:16" x14ac:dyDescent="0.2">
      <c r="B18" s="18" t="s">
        <v>404</v>
      </c>
      <c r="C18" s="18">
        <v>7</v>
      </c>
      <c r="D18" s="18">
        <v>5</v>
      </c>
      <c r="E18" s="18">
        <f t="shared" si="1"/>
        <v>12</v>
      </c>
      <c r="F18" s="19">
        <f t="shared" si="4"/>
        <v>1.8334606569900688E-3</v>
      </c>
      <c r="G18" s="18">
        <v>43</v>
      </c>
      <c r="H18" s="18">
        <v>2</v>
      </c>
      <c r="I18" s="18">
        <f t="shared" si="2"/>
        <v>45</v>
      </c>
      <c r="J18" s="19">
        <f t="shared" si="5"/>
        <v>2.4455192652573228E-3</v>
      </c>
      <c r="K18" s="18">
        <f t="shared" si="0"/>
        <v>57</v>
      </c>
      <c r="L18" s="18">
        <v>0</v>
      </c>
      <c r="M18" s="18">
        <f t="shared" si="3"/>
        <v>57</v>
      </c>
      <c r="P18" s="61"/>
    </row>
    <row r="19" spans="2:16" x14ac:dyDescent="0.2">
      <c r="B19" s="18" t="s">
        <v>405</v>
      </c>
      <c r="C19" s="18">
        <v>1</v>
      </c>
      <c r="D19" s="18">
        <v>0</v>
      </c>
      <c r="E19" s="18">
        <f t="shared" si="1"/>
        <v>1</v>
      </c>
      <c r="F19" s="19">
        <f t="shared" si="4"/>
        <v>1.5278838808250572E-4</v>
      </c>
      <c r="G19" s="18">
        <v>0</v>
      </c>
      <c r="H19" s="18">
        <v>0</v>
      </c>
      <c r="I19" s="18">
        <f t="shared" si="2"/>
        <v>0</v>
      </c>
      <c r="J19" s="19">
        <f t="shared" si="5"/>
        <v>0</v>
      </c>
      <c r="K19" s="18">
        <f t="shared" si="0"/>
        <v>1</v>
      </c>
      <c r="L19" s="18">
        <v>0</v>
      </c>
      <c r="M19" s="18">
        <f t="shared" si="3"/>
        <v>1</v>
      </c>
      <c r="P19" s="61"/>
    </row>
    <row r="20" spans="2:16" x14ac:dyDescent="0.2">
      <c r="B20" s="18" t="s">
        <v>406</v>
      </c>
      <c r="C20" s="18">
        <v>1129</v>
      </c>
      <c r="D20" s="18">
        <v>421</v>
      </c>
      <c r="E20" s="18">
        <f t="shared" si="1"/>
        <v>1550</v>
      </c>
      <c r="F20" s="19">
        <f t="shared" si="4"/>
        <v>0.23682200152788388</v>
      </c>
      <c r="G20" s="18">
        <v>2691</v>
      </c>
      <c r="H20" s="18">
        <v>127</v>
      </c>
      <c r="I20" s="18">
        <f t="shared" si="2"/>
        <v>2818</v>
      </c>
      <c r="J20" s="19">
        <f t="shared" si="5"/>
        <v>0.15314385087766968</v>
      </c>
      <c r="K20" s="18">
        <f t="shared" si="0"/>
        <v>4368</v>
      </c>
      <c r="L20" s="18">
        <v>0</v>
      </c>
      <c r="M20" s="18">
        <f t="shared" si="3"/>
        <v>4368</v>
      </c>
      <c r="P20" s="61"/>
    </row>
    <row r="21" spans="2:16" x14ac:dyDescent="0.2">
      <c r="B21" s="18" t="s">
        <v>407</v>
      </c>
      <c r="C21" s="18">
        <v>2</v>
      </c>
      <c r="D21" s="18">
        <v>0</v>
      </c>
      <c r="E21" s="18">
        <f t="shared" si="1"/>
        <v>2</v>
      </c>
      <c r="F21" s="19"/>
      <c r="G21" s="18">
        <v>4</v>
      </c>
      <c r="H21" s="18">
        <v>0</v>
      </c>
      <c r="I21" s="18">
        <f t="shared" si="2"/>
        <v>4</v>
      </c>
      <c r="J21" s="19"/>
      <c r="K21" s="18">
        <f t="shared" si="0"/>
        <v>6</v>
      </c>
      <c r="L21" s="18">
        <v>0</v>
      </c>
      <c r="M21" s="18">
        <f t="shared" si="3"/>
        <v>6</v>
      </c>
      <c r="P21" s="61"/>
    </row>
    <row r="22" spans="2:16" x14ac:dyDescent="0.2">
      <c r="B22" s="20" t="s">
        <v>47</v>
      </c>
      <c r="C22" s="18">
        <f t="shared" ref="C22:H22" si="6">SUM(C11:C21)</f>
        <v>4573</v>
      </c>
      <c r="D22" s="18">
        <f t="shared" si="6"/>
        <v>1972</v>
      </c>
      <c r="E22" s="20">
        <f t="shared" ref="E22" si="7">C22+D22</f>
        <v>6545</v>
      </c>
      <c r="F22" s="22">
        <f t="shared" ref="F22" si="8">E22/$E$22</f>
        <v>1</v>
      </c>
      <c r="G22" s="18">
        <f t="shared" si="6"/>
        <v>17420</v>
      </c>
      <c r="H22" s="18">
        <f t="shared" si="6"/>
        <v>981</v>
      </c>
      <c r="I22" s="20">
        <f t="shared" ref="I22" si="9">G22+H22</f>
        <v>18401</v>
      </c>
      <c r="J22" s="22">
        <f t="shared" ref="J22" si="10">I22/$I$22</f>
        <v>1</v>
      </c>
      <c r="K22" s="20">
        <f t="shared" ref="K22" si="11">E22+I22</f>
        <v>24946</v>
      </c>
      <c r="L22" s="18">
        <f t="shared" ref="L22" si="12">SUM(L11:L21)</f>
        <v>11</v>
      </c>
      <c r="M22" s="20">
        <f t="shared" si="3"/>
        <v>24957</v>
      </c>
    </row>
    <row r="23" spans="2:16" ht="25.5" customHeight="1" x14ac:dyDescent="0.2">
      <c r="B23" s="32" t="s">
        <v>62</v>
      </c>
      <c r="C23" s="33">
        <f>+C22/M22</f>
        <v>0.18323516448291061</v>
      </c>
      <c r="D23" s="33">
        <f>+D22/M22</f>
        <v>7.9015907360660331E-2</v>
      </c>
      <c r="E23" s="34">
        <f>+E22/M22</f>
        <v>0.26225107184357094</v>
      </c>
      <c r="F23" s="34"/>
      <c r="G23" s="33">
        <f>+G22/M22</f>
        <v>0.69800056096485952</v>
      </c>
      <c r="H23" s="33">
        <f>+H22/M22</f>
        <v>3.9307609087630722E-2</v>
      </c>
      <c r="I23" s="34">
        <f>+I22/M22</f>
        <v>0.73730817005249027</v>
      </c>
      <c r="J23" s="34"/>
      <c r="K23" s="34">
        <f>+K22/M22</f>
        <v>0.99955924189606127</v>
      </c>
      <c r="L23" s="34">
        <f>+L22/M22</f>
        <v>4.4075810393877471E-4</v>
      </c>
      <c r="M23" s="34">
        <f>K23+L23</f>
        <v>1</v>
      </c>
    </row>
    <row r="24" spans="2:16" x14ac:dyDescent="0.2">
      <c r="B24" s="25"/>
      <c r="C24" s="38"/>
      <c r="D24" s="38"/>
      <c r="E24" s="38"/>
      <c r="F24" s="38"/>
      <c r="G24" s="38"/>
      <c r="H24" s="38"/>
      <c r="I24" s="38"/>
      <c r="J24" s="38"/>
      <c r="K24" s="38"/>
    </row>
    <row r="25" spans="2:16" ht="12.75" x14ac:dyDescent="0.2">
      <c r="B25" s="368" t="s">
        <v>98</v>
      </c>
      <c r="C25" s="368"/>
      <c r="D25" s="368"/>
      <c r="E25" s="368"/>
      <c r="F25" s="368"/>
      <c r="G25" s="368"/>
      <c r="H25" s="368"/>
      <c r="I25" s="368"/>
      <c r="J25" s="368"/>
      <c r="K25" s="368"/>
    </row>
    <row r="26" spans="2:16" ht="12.75" x14ac:dyDescent="0.2">
      <c r="B26" s="397" t="str">
        <f>'Solicitudes Regiones'!$B$6:$R$6</f>
        <v>Julio de 2008 a febrero de 2022</v>
      </c>
      <c r="C26" s="397"/>
      <c r="D26" s="397"/>
      <c r="E26" s="397"/>
      <c r="F26" s="397"/>
      <c r="G26" s="397"/>
      <c r="H26" s="397"/>
      <c r="I26" s="397"/>
      <c r="J26" s="397"/>
      <c r="K26" s="397"/>
    </row>
    <row r="28" spans="2:16" ht="15" customHeight="1" x14ac:dyDescent="0.2">
      <c r="B28" s="395" t="s">
        <v>63</v>
      </c>
      <c r="C28" s="395"/>
      <c r="D28" s="395"/>
      <c r="E28" s="395"/>
      <c r="F28" s="395"/>
      <c r="G28" s="395"/>
      <c r="H28" s="395"/>
      <c r="I28" s="395"/>
      <c r="J28" s="395"/>
      <c r="K28" s="395"/>
      <c r="L28" s="395"/>
      <c r="M28" s="395"/>
    </row>
    <row r="29" spans="2:16" ht="15" customHeight="1" x14ac:dyDescent="0.2">
      <c r="B29" s="395" t="s">
        <v>54</v>
      </c>
      <c r="C29" s="395" t="s">
        <v>2</v>
      </c>
      <c r="D29" s="395"/>
      <c r="E29" s="395"/>
      <c r="F29" s="395"/>
      <c r="G29" s="395"/>
      <c r="H29" s="395"/>
      <c r="I29" s="395"/>
      <c r="J29" s="395"/>
      <c r="K29" s="395"/>
      <c r="L29" s="393"/>
      <c r="M29" s="394"/>
    </row>
    <row r="30" spans="2:16" ht="24" x14ac:dyDescent="0.2">
      <c r="B30" s="395"/>
      <c r="C30" s="23" t="s">
        <v>55</v>
      </c>
      <c r="D30" s="23" t="s">
        <v>56</v>
      </c>
      <c r="E30" s="23" t="s">
        <v>57</v>
      </c>
      <c r="F30" s="23" t="s">
        <v>58</v>
      </c>
      <c r="G30" s="23" t="s">
        <v>6</v>
      </c>
      <c r="H30" s="23" t="s">
        <v>59</v>
      </c>
      <c r="I30" s="23" t="s">
        <v>60</v>
      </c>
      <c r="J30" s="23" t="s">
        <v>61</v>
      </c>
      <c r="K30" s="24" t="s">
        <v>29</v>
      </c>
      <c r="L30" s="260" t="s">
        <v>591</v>
      </c>
      <c r="M30" s="260" t="s">
        <v>594</v>
      </c>
    </row>
    <row r="31" spans="2:16" x14ac:dyDescent="0.2">
      <c r="B31" s="18" t="s">
        <v>397</v>
      </c>
      <c r="C31" s="18">
        <v>2824</v>
      </c>
      <c r="D31" s="18">
        <v>997</v>
      </c>
      <c r="E31" s="18">
        <f>C31+D31</f>
        <v>3821</v>
      </c>
      <c r="F31" s="19">
        <f>E31/$E$42</f>
        <v>0.71904403462551747</v>
      </c>
      <c r="G31" s="18">
        <v>11266</v>
      </c>
      <c r="H31" s="18">
        <v>677</v>
      </c>
      <c r="I31" s="18">
        <f>G31+H31</f>
        <v>11943</v>
      </c>
      <c r="J31" s="19">
        <f>I31/$I$42</f>
        <v>0.79705018686599038</v>
      </c>
      <c r="K31" s="18">
        <f t="shared" ref="K31:K41" si="13">E31+I31</f>
        <v>15764</v>
      </c>
      <c r="L31" s="18">
        <v>0</v>
      </c>
      <c r="M31" s="18">
        <f>K31+L31</f>
        <v>15764</v>
      </c>
    </row>
    <row r="32" spans="2:16" x14ac:dyDescent="0.2">
      <c r="B32" s="18" t="s">
        <v>398</v>
      </c>
      <c r="C32" s="18">
        <v>2</v>
      </c>
      <c r="D32" s="18">
        <v>0</v>
      </c>
      <c r="E32" s="18">
        <f t="shared" ref="E32:E41" si="14">C32+D32</f>
        <v>2</v>
      </c>
      <c r="F32" s="19"/>
      <c r="G32" s="18">
        <v>9</v>
      </c>
      <c r="H32" s="18">
        <v>1</v>
      </c>
      <c r="I32" s="18">
        <f t="shared" ref="I32:I41" si="15">G32+H32</f>
        <v>10</v>
      </c>
      <c r="J32" s="19"/>
      <c r="K32" s="18">
        <f t="shared" si="13"/>
        <v>12</v>
      </c>
      <c r="L32" s="18">
        <v>0</v>
      </c>
      <c r="M32" s="18">
        <f t="shared" ref="M32:M42" si="16">K32+L32</f>
        <v>12</v>
      </c>
    </row>
    <row r="33" spans="2:13" x14ac:dyDescent="0.2">
      <c r="B33" s="18" t="s">
        <v>399</v>
      </c>
      <c r="C33" s="18">
        <v>1</v>
      </c>
      <c r="D33" s="18">
        <v>0</v>
      </c>
      <c r="E33" s="18">
        <f t="shared" si="14"/>
        <v>1</v>
      </c>
      <c r="F33" s="19">
        <f t="shared" ref="F33:F40" si="17">E33/$E$42</f>
        <v>1.8818216033120061E-4</v>
      </c>
      <c r="G33" s="18">
        <v>7</v>
      </c>
      <c r="H33" s="18">
        <v>1</v>
      </c>
      <c r="I33" s="18">
        <f t="shared" si="15"/>
        <v>8</v>
      </c>
      <c r="J33" s="19">
        <f t="shared" ref="J33:J40" si="18">I33/$I$42</f>
        <v>5.339028296849973E-4</v>
      </c>
      <c r="K33" s="18">
        <f t="shared" si="13"/>
        <v>9</v>
      </c>
      <c r="L33" s="18">
        <v>0</v>
      </c>
      <c r="M33" s="18">
        <f t="shared" si="16"/>
        <v>9</v>
      </c>
    </row>
    <row r="34" spans="2:13" x14ac:dyDescent="0.2">
      <c r="B34" s="18" t="s">
        <v>400</v>
      </c>
      <c r="C34" s="18">
        <v>5</v>
      </c>
      <c r="D34" s="18">
        <v>0</v>
      </c>
      <c r="E34" s="18">
        <f t="shared" si="14"/>
        <v>5</v>
      </c>
      <c r="F34" s="19">
        <f t="shared" si="17"/>
        <v>9.4091080165600296E-4</v>
      </c>
      <c r="G34" s="18">
        <v>20</v>
      </c>
      <c r="H34" s="18">
        <v>0</v>
      </c>
      <c r="I34" s="18">
        <f t="shared" si="15"/>
        <v>20</v>
      </c>
      <c r="J34" s="19">
        <f t="shared" si="18"/>
        <v>1.3347570742124934E-3</v>
      </c>
      <c r="K34" s="18">
        <f t="shared" si="13"/>
        <v>25</v>
      </c>
      <c r="L34" s="18">
        <v>0</v>
      </c>
      <c r="M34" s="18">
        <f t="shared" si="16"/>
        <v>25</v>
      </c>
    </row>
    <row r="35" spans="2:13" x14ac:dyDescent="0.2">
      <c r="B35" s="18" t="s">
        <v>401</v>
      </c>
      <c r="C35" s="18">
        <v>13</v>
      </c>
      <c r="D35" s="18">
        <v>7</v>
      </c>
      <c r="E35" s="18">
        <f t="shared" si="14"/>
        <v>20</v>
      </c>
      <c r="F35" s="19"/>
      <c r="G35" s="18">
        <v>52</v>
      </c>
      <c r="H35" s="18">
        <v>4</v>
      </c>
      <c r="I35" s="18">
        <f t="shared" si="15"/>
        <v>56</v>
      </c>
      <c r="J35" s="19"/>
      <c r="K35" s="18">
        <f t="shared" si="13"/>
        <v>76</v>
      </c>
      <c r="L35" s="18">
        <v>0</v>
      </c>
      <c r="M35" s="18">
        <f t="shared" si="16"/>
        <v>76</v>
      </c>
    </row>
    <row r="36" spans="2:13" x14ac:dyDescent="0.2">
      <c r="B36" s="18" t="s">
        <v>402</v>
      </c>
      <c r="C36" s="18">
        <v>0</v>
      </c>
      <c r="D36" s="18">
        <v>0</v>
      </c>
      <c r="E36" s="18">
        <f t="shared" si="14"/>
        <v>0</v>
      </c>
      <c r="F36" s="19">
        <f t="shared" si="17"/>
        <v>0</v>
      </c>
      <c r="G36" s="18">
        <v>4</v>
      </c>
      <c r="H36" s="18">
        <v>0</v>
      </c>
      <c r="I36" s="18">
        <f t="shared" si="15"/>
        <v>4</v>
      </c>
      <c r="J36" s="19">
        <f t="shared" si="18"/>
        <v>2.6695141484249865E-4</v>
      </c>
      <c r="K36" s="18">
        <f t="shared" si="13"/>
        <v>4</v>
      </c>
      <c r="L36" s="18">
        <v>0</v>
      </c>
      <c r="M36" s="18">
        <f t="shared" si="16"/>
        <v>4</v>
      </c>
    </row>
    <row r="37" spans="2:13" x14ac:dyDescent="0.2">
      <c r="B37" s="18" t="s">
        <v>403</v>
      </c>
      <c r="C37" s="18">
        <v>143</v>
      </c>
      <c r="D37" s="18">
        <v>35</v>
      </c>
      <c r="E37" s="18">
        <f t="shared" si="14"/>
        <v>178</v>
      </c>
      <c r="F37" s="19">
        <f t="shared" si="17"/>
        <v>3.3496424538953705E-2</v>
      </c>
      <c r="G37" s="18">
        <v>515</v>
      </c>
      <c r="H37" s="18">
        <v>28</v>
      </c>
      <c r="I37" s="18">
        <f t="shared" si="15"/>
        <v>543</v>
      </c>
      <c r="J37" s="19">
        <f t="shared" si="18"/>
        <v>3.6238654564869195E-2</v>
      </c>
      <c r="K37" s="18">
        <f t="shared" si="13"/>
        <v>721</v>
      </c>
      <c r="L37" s="18">
        <v>0</v>
      </c>
      <c r="M37" s="18">
        <f t="shared" si="16"/>
        <v>721</v>
      </c>
    </row>
    <row r="38" spans="2:13" x14ac:dyDescent="0.2">
      <c r="B38" s="18" t="s">
        <v>404</v>
      </c>
      <c r="C38" s="18">
        <v>2</v>
      </c>
      <c r="D38" s="18">
        <v>5</v>
      </c>
      <c r="E38" s="18">
        <f t="shared" si="14"/>
        <v>7</v>
      </c>
      <c r="F38" s="19">
        <f t="shared" si="17"/>
        <v>1.3172751223184042E-3</v>
      </c>
      <c r="G38" s="18">
        <v>36</v>
      </c>
      <c r="H38" s="18">
        <v>1</v>
      </c>
      <c r="I38" s="18">
        <f t="shared" si="15"/>
        <v>37</v>
      </c>
      <c r="J38" s="19">
        <f t="shared" si="18"/>
        <v>2.4693005872931128E-3</v>
      </c>
      <c r="K38" s="18">
        <f t="shared" si="13"/>
        <v>44</v>
      </c>
      <c r="L38" s="18">
        <v>0</v>
      </c>
      <c r="M38" s="18">
        <f t="shared" si="16"/>
        <v>44</v>
      </c>
    </row>
    <row r="39" spans="2:13" x14ac:dyDescent="0.2">
      <c r="B39" s="18" t="s">
        <v>405</v>
      </c>
      <c r="C39" s="18">
        <v>1</v>
      </c>
      <c r="D39" s="18">
        <v>0</v>
      </c>
      <c r="E39" s="18">
        <f t="shared" si="14"/>
        <v>1</v>
      </c>
      <c r="F39" s="19">
        <f t="shared" si="17"/>
        <v>1.8818216033120061E-4</v>
      </c>
      <c r="G39" s="18">
        <v>0</v>
      </c>
      <c r="H39" s="18">
        <v>0</v>
      </c>
      <c r="I39" s="18">
        <f t="shared" si="15"/>
        <v>0</v>
      </c>
      <c r="J39" s="19">
        <f t="shared" si="18"/>
        <v>0</v>
      </c>
      <c r="K39" s="18">
        <f t="shared" si="13"/>
        <v>1</v>
      </c>
      <c r="L39" s="18">
        <v>0</v>
      </c>
      <c r="M39" s="18">
        <f t="shared" si="16"/>
        <v>1</v>
      </c>
    </row>
    <row r="40" spans="2:13" x14ac:dyDescent="0.2">
      <c r="B40" s="18" t="s">
        <v>406</v>
      </c>
      <c r="C40" s="18">
        <v>1021</v>
      </c>
      <c r="D40" s="18">
        <v>257</v>
      </c>
      <c r="E40" s="18">
        <f t="shared" si="14"/>
        <v>1278</v>
      </c>
      <c r="F40" s="19">
        <f t="shared" si="17"/>
        <v>0.24049680090327438</v>
      </c>
      <c r="G40" s="18">
        <v>2260</v>
      </c>
      <c r="H40" s="18">
        <v>100</v>
      </c>
      <c r="I40" s="18">
        <f t="shared" si="15"/>
        <v>2360</v>
      </c>
      <c r="J40" s="19">
        <f t="shared" si="18"/>
        <v>0.1575013347570742</v>
      </c>
      <c r="K40" s="18">
        <f t="shared" si="13"/>
        <v>3638</v>
      </c>
      <c r="L40" s="18">
        <v>0</v>
      </c>
      <c r="M40" s="18">
        <f t="shared" si="16"/>
        <v>3638</v>
      </c>
    </row>
    <row r="41" spans="2:13" x14ac:dyDescent="0.2">
      <c r="B41" s="18" t="s">
        <v>407</v>
      </c>
      <c r="C41" s="18">
        <v>1</v>
      </c>
      <c r="D41" s="18">
        <v>0</v>
      </c>
      <c r="E41" s="18">
        <f t="shared" si="14"/>
        <v>1</v>
      </c>
      <c r="F41" s="19"/>
      <c r="G41" s="18">
        <v>3</v>
      </c>
      <c r="H41" s="18">
        <v>0</v>
      </c>
      <c r="I41" s="18">
        <f t="shared" si="15"/>
        <v>3</v>
      </c>
      <c r="J41" s="19"/>
      <c r="K41" s="18">
        <f t="shared" si="13"/>
        <v>4</v>
      </c>
      <c r="L41" s="18">
        <v>0</v>
      </c>
      <c r="M41" s="18">
        <f t="shared" si="16"/>
        <v>4</v>
      </c>
    </row>
    <row r="42" spans="2:13" x14ac:dyDescent="0.2">
      <c r="B42" s="20" t="s">
        <v>47</v>
      </c>
      <c r="C42" s="18">
        <f t="shared" ref="C42:H42" si="19">SUM(C31:C41)</f>
        <v>4013</v>
      </c>
      <c r="D42" s="18">
        <f t="shared" si="19"/>
        <v>1301</v>
      </c>
      <c r="E42" s="20">
        <f t="shared" ref="E42" si="20">C42+D42</f>
        <v>5314</v>
      </c>
      <c r="F42" s="22">
        <f t="shared" ref="F42" si="21">E42/$E$42</f>
        <v>1</v>
      </c>
      <c r="G42" s="18">
        <f t="shared" si="19"/>
        <v>14172</v>
      </c>
      <c r="H42" s="18">
        <f t="shared" si="19"/>
        <v>812</v>
      </c>
      <c r="I42" s="20">
        <f t="shared" ref="I42" si="22">G42+H42</f>
        <v>14984</v>
      </c>
      <c r="J42" s="22">
        <f t="shared" ref="J42" si="23">I42/$I$42</f>
        <v>1</v>
      </c>
      <c r="K42" s="20">
        <f t="shared" ref="K42" si="24">E42+I42</f>
        <v>20298</v>
      </c>
      <c r="L42" s="18">
        <f t="shared" ref="L42" si="25">SUM(L31:L41)</f>
        <v>0</v>
      </c>
      <c r="M42" s="20">
        <f t="shared" si="16"/>
        <v>20298</v>
      </c>
    </row>
    <row r="43" spans="2:13" ht="24" x14ac:dyDescent="0.2">
      <c r="B43" s="32" t="s">
        <v>64</v>
      </c>
      <c r="C43" s="33">
        <f>+C42/M42</f>
        <v>0.19770420731106514</v>
      </c>
      <c r="D43" s="33">
        <f>+D42/M42</f>
        <v>6.4094984727559368E-2</v>
      </c>
      <c r="E43" s="34">
        <f>+E42/M42</f>
        <v>0.26179919203862451</v>
      </c>
      <c r="F43" s="34"/>
      <c r="G43" s="33">
        <f>+G42/M42</f>
        <v>0.69819686668637304</v>
      </c>
      <c r="H43" s="33">
        <f>+H42/M42</f>
        <v>4.0003941275002466E-2</v>
      </c>
      <c r="I43" s="34">
        <f>+I42/M42</f>
        <v>0.73820080796137555</v>
      </c>
      <c r="J43" s="34"/>
      <c r="K43" s="34">
        <f>+K42/M42</f>
        <v>1</v>
      </c>
      <c r="L43" s="34">
        <f>+L42/M42</f>
        <v>0</v>
      </c>
      <c r="M43" s="34">
        <f>K43+L43</f>
        <v>1</v>
      </c>
    </row>
    <row r="44" spans="2:13" x14ac:dyDescent="0.2">
      <c r="B44" s="25" t="s">
        <v>127</v>
      </c>
    </row>
    <row r="45" spans="2:13" x14ac:dyDescent="0.2">
      <c r="B45" s="25" t="s">
        <v>128</v>
      </c>
    </row>
  </sheetData>
  <mergeCells count="12">
    <mergeCell ref="L29:M29"/>
    <mergeCell ref="B28:M28"/>
    <mergeCell ref="B6:K6"/>
    <mergeCell ref="B5:K5"/>
    <mergeCell ref="B25:K25"/>
    <mergeCell ref="B26:K26"/>
    <mergeCell ref="B8:M8"/>
    <mergeCell ref="L9:M9"/>
    <mergeCell ref="B29:B30"/>
    <mergeCell ref="C29:K29"/>
    <mergeCell ref="B9:B10"/>
    <mergeCell ref="C9:K9"/>
  </mergeCells>
  <hyperlinks>
    <hyperlink ref="M5" location="'Índice Pensiones Solidarias'!A1" display="Volver Sistema de Pensiones Solidadias" xr:uid="{00000000-0004-0000-1500-000000000000}"/>
  </hyperlinks>
  <pageMargins left="0.74803149606299213" right="0.74803149606299213" top="0.98425196850393704" bottom="0.98425196850393704" header="0" footer="0"/>
  <pageSetup scale="9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32"/>
  <dimension ref="A1:P127"/>
  <sheetViews>
    <sheetView showGridLines="0" zoomScaleNormal="100" workbookViewId="0">
      <selection activeCell="D22" sqref="D22"/>
    </sheetView>
  </sheetViews>
  <sheetFormatPr baseColWidth="10" defaultRowHeight="12" x14ac:dyDescent="0.2"/>
  <cols>
    <col min="1" max="1" width="6" style="26" customWidth="1"/>
    <col min="2" max="2" width="18.140625" style="26" customWidth="1"/>
    <col min="3" max="3" width="8.42578125" style="26" customWidth="1"/>
    <col min="4" max="4" width="7.42578125" style="26" bestFit="1" customWidth="1"/>
    <col min="5" max="6" width="7.42578125" style="26" customWidth="1"/>
    <col min="7" max="7" width="8" style="26" bestFit="1" customWidth="1"/>
    <col min="8" max="8" width="7.42578125" style="26" bestFit="1" customWidth="1"/>
    <col min="9" max="11" width="7.42578125" style="26" customWidth="1"/>
    <col min="12" max="12" width="7.85546875" style="26" customWidth="1"/>
    <col min="13" max="251" width="11.42578125" style="26"/>
    <col min="252" max="252" width="18.140625" style="26" customWidth="1"/>
    <col min="253" max="253" width="8" style="26" bestFit="1" customWidth="1"/>
    <col min="254" max="254" width="7.42578125" style="26" bestFit="1" customWidth="1"/>
    <col min="255" max="256" width="7.42578125" style="26" customWidth="1"/>
    <col min="257" max="257" width="8" style="26" bestFit="1" customWidth="1"/>
    <col min="258" max="258" width="7.42578125" style="26" bestFit="1" customWidth="1"/>
    <col min="259" max="261" width="7.42578125" style="26" customWidth="1"/>
    <col min="262" max="267" width="0" style="26" hidden="1" customWidth="1"/>
    <col min="268" max="268" width="7.85546875" style="26" customWidth="1"/>
    <col min="269" max="507" width="11.42578125" style="26"/>
    <col min="508" max="508" width="18.140625" style="26" customWidth="1"/>
    <col min="509" max="509" width="8" style="26" bestFit="1" customWidth="1"/>
    <col min="510" max="510" width="7.42578125" style="26" bestFit="1" customWidth="1"/>
    <col min="511" max="512" width="7.42578125" style="26" customWidth="1"/>
    <col min="513" max="513" width="8" style="26" bestFit="1" customWidth="1"/>
    <col min="514" max="514" width="7.42578125" style="26" bestFit="1" customWidth="1"/>
    <col min="515" max="517" width="7.42578125" style="26" customWidth="1"/>
    <col min="518" max="523" width="0" style="26" hidden="1" customWidth="1"/>
    <col min="524" max="524" width="7.85546875" style="26" customWidth="1"/>
    <col min="525" max="763" width="11.42578125" style="26"/>
    <col min="764" max="764" width="18.140625" style="26" customWidth="1"/>
    <col min="765" max="765" width="8" style="26" bestFit="1" customWidth="1"/>
    <col min="766" max="766" width="7.42578125" style="26" bestFit="1" customWidth="1"/>
    <col min="767" max="768" width="7.42578125" style="26" customWidth="1"/>
    <col min="769" max="769" width="8" style="26" bestFit="1" customWidth="1"/>
    <col min="770" max="770" width="7.42578125" style="26" bestFit="1" customWidth="1"/>
    <col min="771" max="773" width="7.42578125" style="26" customWidth="1"/>
    <col min="774" max="779" width="0" style="26" hidden="1" customWidth="1"/>
    <col min="780" max="780" width="7.85546875" style="26" customWidth="1"/>
    <col min="781" max="1019" width="11.42578125" style="26"/>
    <col min="1020" max="1020" width="18.140625" style="26" customWidth="1"/>
    <col min="1021" max="1021" width="8" style="26" bestFit="1" customWidth="1"/>
    <col min="1022" max="1022" width="7.42578125" style="26" bestFit="1" customWidth="1"/>
    <col min="1023" max="1024" width="7.42578125" style="26" customWidth="1"/>
    <col min="1025" max="1025" width="8" style="26" bestFit="1" customWidth="1"/>
    <col min="1026" max="1026" width="7.42578125" style="26" bestFit="1" customWidth="1"/>
    <col min="1027" max="1029" width="7.42578125" style="26" customWidth="1"/>
    <col min="1030" max="1035" width="0" style="26" hidden="1" customWidth="1"/>
    <col min="1036" max="1036" width="7.85546875" style="26" customWidth="1"/>
    <col min="1037" max="1275" width="11.42578125" style="26"/>
    <col min="1276" max="1276" width="18.140625" style="26" customWidth="1"/>
    <col min="1277" max="1277" width="8" style="26" bestFit="1" customWidth="1"/>
    <col min="1278" max="1278" width="7.42578125" style="26" bestFit="1" customWidth="1"/>
    <col min="1279" max="1280" width="7.42578125" style="26" customWidth="1"/>
    <col min="1281" max="1281" width="8" style="26" bestFit="1" customWidth="1"/>
    <col min="1282" max="1282" width="7.42578125" style="26" bestFit="1" customWidth="1"/>
    <col min="1283" max="1285" width="7.42578125" style="26" customWidth="1"/>
    <col min="1286" max="1291" width="0" style="26" hidden="1" customWidth="1"/>
    <col min="1292" max="1292" width="7.85546875" style="26" customWidth="1"/>
    <col min="1293" max="1531" width="11.42578125" style="26"/>
    <col min="1532" max="1532" width="18.140625" style="26" customWidth="1"/>
    <col min="1533" max="1533" width="8" style="26" bestFit="1" customWidth="1"/>
    <col min="1534" max="1534" width="7.42578125" style="26" bestFit="1" customWidth="1"/>
    <col min="1535" max="1536" width="7.42578125" style="26" customWidth="1"/>
    <col min="1537" max="1537" width="8" style="26" bestFit="1" customWidth="1"/>
    <col min="1538" max="1538" width="7.42578125" style="26" bestFit="1" customWidth="1"/>
    <col min="1539" max="1541" width="7.42578125" style="26" customWidth="1"/>
    <col min="1542" max="1547" width="0" style="26" hidden="1" customWidth="1"/>
    <col min="1548" max="1548" width="7.85546875" style="26" customWidth="1"/>
    <col min="1549" max="1787" width="11.42578125" style="26"/>
    <col min="1788" max="1788" width="18.140625" style="26" customWidth="1"/>
    <col min="1789" max="1789" width="8" style="26" bestFit="1" customWidth="1"/>
    <col min="1790" max="1790" width="7.42578125" style="26" bestFit="1" customWidth="1"/>
    <col min="1791" max="1792" width="7.42578125" style="26" customWidth="1"/>
    <col min="1793" max="1793" width="8" style="26" bestFit="1" customWidth="1"/>
    <col min="1794" max="1794" width="7.42578125" style="26" bestFit="1" customWidth="1"/>
    <col min="1795" max="1797" width="7.42578125" style="26" customWidth="1"/>
    <col min="1798" max="1803" width="0" style="26" hidden="1" customWidth="1"/>
    <col min="1804" max="1804" width="7.85546875" style="26" customWidth="1"/>
    <col min="1805" max="2043" width="11.42578125" style="26"/>
    <col min="2044" max="2044" width="18.140625" style="26" customWidth="1"/>
    <col min="2045" max="2045" width="8" style="26" bestFit="1" customWidth="1"/>
    <col min="2046" max="2046" width="7.42578125" style="26" bestFit="1" customWidth="1"/>
    <col min="2047" max="2048" width="7.42578125" style="26" customWidth="1"/>
    <col min="2049" max="2049" width="8" style="26" bestFit="1" customWidth="1"/>
    <col min="2050" max="2050" width="7.42578125" style="26" bestFit="1" customWidth="1"/>
    <col min="2051" max="2053" width="7.42578125" style="26" customWidth="1"/>
    <col min="2054" max="2059" width="0" style="26" hidden="1" customWidth="1"/>
    <col min="2060" max="2060" width="7.85546875" style="26" customWidth="1"/>
    <col min="2061" max="2299" width="11.42578125" style="26"/>
    <col min="2300" max="2300" width="18.140625" style="26" customWidth="1"/>
    <col min="2301" max="2301" width="8" style="26" bestFit="1" customWidth="1"/>
    <col min="2302" max="2302" width="7.42578125" style="26" bestFit="1" customWidth="1"/>
    <col min="2303" max="2304" width="7.42578125" style="26" customWidth="1"/>
    <col min="2305" max="2305" width="8" style="26" bestFit="1" customWidth="1"/>
    <col min="2306" max="2306" width="7.42578125" style="26" bestFit="1" customWidth="1"/>
    <col min="2307" max="2309" width="7.42578125" style="26" customWidth="1"/>
    <col min="2310" max="2315" width="0" style="26" hidden="1" customWidth="1"/>
    <col min="2316" max="2316" width="7.85546875" style="26" customWidth="1"/>
    <col min="2317" max="2555" width="11.42578125" style="26"/>
    <col min="2556" max="2556" width="18.140625" style="26" customWidth="1"/>
    <col min="2557" max="2557" width="8" style="26" bestFit="1" customWidth="1"/>
    <col min="2558" max="2558" width="7.42578125" style="26" bestFit="1" customWidth="1"/>
    <col min="2559" max="2560" width="7.42578125" style="26" customWidth="1"/>
    <col min="2561" max="2561" width="8" style="26" bestFit="1" customWidth="1"/>
    <col min="2562" max="2562" width="7.42578125" style="26" bestFit="1" customWidth="1"/>
    <col min="2563" max="2565" width="7.42578125" style="26" customWidth="1"/>
    <col min="2566" max="2571" width="0" style="26" hidden="1" customWidth="1"/>
    <col min="2572" max="2572" width="7.85546875" style="26" customWidth="1"/>
    <col min="2573" max="2811" width="11.42578125" style="26"/>
    <col min="2812" max="2812" width="18.140625" style="26" customWidth="1"/>
    <col min="2813" max="2813" width="8" style="26" bestFit="1" customWidth="1"/>
    <col min="2814" max="2814" width="7.42578125" style="26" bestFit="1" customWidth="1"/>
    <col min="2815" max="2816" width="7.42578125" style="26" customWidth="1"/>
    <col min="2817" max="2817" width="8" style="26" bestFit="1" customWidth="1"/>
    <col min="2818" max="2818" width="7.42578125" style="26" bestFit="1" customWidth="1"/>
    <col min="2819" max="2821" width="7.42578125" style="26" customWidth="1"/>
    <col min="2822" max="2827" width="0" style="26" hidden="1" customWidth="1"/>
    <col min="2828" max="2828" width="7.85546875" style="26" customWidth="1"/>
    <col min="2829" max="3067" width="11.42578125" style="26"/>
    <col min="3068" max="3068" width="18.140625" style="26" customWidth="1"/>
    <col min="3069" max="3069" width="8" style="26" bestFit="1" customWidth="1"/>
    <col min="3070" max="3070" width="7.42578125" style="26" bestFit="1" customWidth="1"/>
    <col min="3071" max="3072" width="7.42578125" style="26" customWidth="1"/>
    <col min="3073" max="3073" width="8" style="26" bestFit="1" customWidth="1"/>
    <col min="3074" max="3074" width="7.42578125" style="26" bestFit="1" customWidth="1"/>
    <col min="3075" max="3077" width="7.42578125" style="26" customWidth="1"/>
    <col min="3078" max="3083" width="0" style="26" hidden="1" customWidth="1"/>
    <col min="3084" max="3084" width="7.85546875" style="26" customWidth="1"/>
    <col min="3085" max="3323" width="11.42578125" style="26"/>
    <col min="3324" max="3324" width="18.140625" style="26" customWidth="1"/>
    <col min="3325" max="3325" width="8" style="26" bestFit="1" customWidth="1"/>
    <col min="3326" max="3326" width="7.42578125" style="26" bestFit="1" customWidth="1"/>
    <col min="3327" max="3328" width="7.42578125" style="26" customWidth="1"/>
    <col min="3329" max="3329" width="8" style="26" bestFit="1" customWidth="1"/>
    <col min="3330" max="3330" width="7.42578125" style="26" bestFit="1" customWidth="1"/>
    <col min="3331" max="3333" width="7.42578125" style="26" customWidth="1"/>
    <col min="3334" max="3339" width="0" style="26" hidden="1" customWidth="1"/>
    <col min="3340" max="3340" width="7.85546875" style="26" customWidth="1"/>
    <col min="3341" max="3579" width="11.42578125" style="26"/>
    <col min="3580" max="3580" width="18.140625" style="26" customWidth="1"/>
    <col min="3581" max="3581" width="8" style="26" bestFit="1" customWidth="1"/>
    <col min="3582" max="3582" width="7.42578125" style="26" bestFit="1" customWidth="1"/>
    <col min="3583" max="3584" width="7.42578125" style="26" customWidth="1"/>
    <col min="3585" max="3585" width="8" style="26" bestFit="1" customWidth="1"/>
    <col min="3586" max="3586" width="7.42578125" style="26" bestFit="1" customWidth="1"/>
    <col min="3587" max="3589" width="7.42578125" style="26" customWidth="1"/>
    <col min="3590" max="3595" width="0" style="26" hidden="1" customWidth="1"/>
    <col min="3596" max="3596" width="7.85546875" style="26" customWidth="1"/>
    <col min="3597" max="3835" width="11.42578125" style="26"/>
    <col min="3836" max="3836" width="18.140625" style="26" customWidth="1"/>
    <col min="3837" max="3837" width="8" style="26" bestFit="1" customWidth="1"/>
    <col min="3838" max="3838" width="7.42578125" style="26" bestFit="1" customWidth="1"/>
    <col min="3839" max="3840" width="7.42578125" style="26" customWidth="1"/>
    <col min="3841" max="3841" width="8" style="26" bestFit="1" customWidth="1"/>
    <col min="3842" max="3842" width="7.42578125" style="26" bestFit="1" customWidth="1"/>
    <col min="3843" max="3845" width="7.42578125" style="26" customWidth="1"/>
    <col min="3846" max="3851" width="0" style="26" hidden="1" customWidth="1"/>
    <col min="3852" max="3852" width="7.85546875" style="26" customWidth="1"/>
    <col min="3853" max="4091" width="11.42578125" style="26"/>
    <col min="4092" max="4092" width="18.140625" style="26" customWidth="1"/>
    <col min="4093" max="4093" width="8" style="26" bestFit="1" customWidth="1"/>
    <col min="4094" max="4094" width="7.42578125" style="26" bestFit="1" customWidth="1"/>
    <col min="4095" max="4096" width="7.42578125" style="26" customWidth="1"/>
    <col min="4097" max="4097" width="8" style="26" bestFit="1" customWidth="1"/>
    <col min="4098" max="4098" width="7.42578125" style="26" bestFit="1" customWidth="1"/>
    <col min="4099" max="4101" width="7.42578125" style="26" customWidth="1"/>
    <col min="4102" max="4107" width="0" style="26" hidden="1" customWidth="1"/>
    <col min="4108" max="4108" width="7.85546875" style="26" customWidth="1"/>
    <col min="4109" max="4347" width="11.42578125" style="26"/>
    <col min="4348" max="4348" width="18.140625" style="26" customWidth="1"/>
    <col min="4349" max="4349" width="8" style="26" bestFit="1" customWidth="1"/>
    <col min="4350" max="4350" width="7.42578125" style="26" bestFit="1" customWidth="1"/>
    <col min="4351" max="4352" width="7.42578125" style="26" customWidth="1"/>
    <col min="4353" max="4353" width="8" style="26" bestFit="1" customWidth="1"/>
    <col min="4354" max="4354" width="7.42578125" style="26" bestFit="1" customWidth="1"/>
    <col min="4355" max="4357" width="7.42578125" style="26" customWidth="1"/>
    <col min="4358" max="4363" width="0" style="26" hidden="1" customWidth="1"/>
    <col min="4364" max="4364" width="7.85546875" style="26" customWidth="1"/>
    <col min="4365" max="4603" width="11.42578125" style="26"/>
    <col min="4604" max="4604" width="18.140625" style="26" customWidth="1"/>
    <col min="4605" max="4605" width="8" style="26" bestFit="1" customWidth="1"/>
    <col min="4606" max="4606" width="7.42578125" style="26" bestFit="1" customWidth="1"/>
    <col min="4607" max="4608" width="7.42578125" style="26" customWidth="1"/>
    <col min="4609" max="4609" width="8" style="26" bestFit="1" customWidth="1"/>
    <col min="4610" max="4610" width="7.42578125" style="26" bestFit="1" customWidth="1"/>
    <col min="4611" max="4613" width="7.42578125" style="26" customWidth="1"/>
    <col min="4614" max="4619" width="0" style="26" hidden="1" customWidth="1"/>
    <col min="4620" max="4620" width="7.85546875" style="26" customWidth="1"/>
    <col min="4621" max="4859" width="11.42578125" style="26"/>
    <col min="4860" max="4860" width="18.140625" style="26" customWidth="1"/>
    <col min="4861" max="4861" width="8" style="26" bestFit="1" customWidth="1"/>
    <col min="4862" max="4862" width="7.42578125" style="26" bestFit="1" customWidth="1"/>
    <col min="4863" max="4864" width="7.42578125" style="26" customWidth="1"/>
    <col min="4865" max="4865" width="8" style="26" bestFit="1" customWidth="1"/>
    <col min="4866" max="4866" width="7.42578125" style="26" bestFit="1" customWidth="1"/>
    <col min="4867" max="4869" width="7.42578125" style="26" customWidth="1"/>
    <col min="4870" max="4875" width="0" style="26" hidden="1" customWidth="1"/>
    <col min="4876" max="4876" width="7.85546875" style="26" customWidth="1"/>
    <col min="4877" max="5115" width="11.42578125" style="26"/>
    <col min="5116" max="5116" width="18.140625" style="26" customWidth="1"/>
    <col min="5117" max="5117" width="8" style="26" bestFit="1" customWidth="1"/>
    <col min="5118" max="5118" width="7.42578125" style="26" bestFit="1" customWidth="1"/>
    <col min="5119" max="5120" width="7.42578125" style="26" customWidth="1"/>
    <col min="5121" max="5121" width="8" style="26" bestFit="1" customWidth="1"/>
    <col min="5122" max="5122" width="7.42578125" style="26" bestFit="1" customWidth="1"/>
    <col min="5123" max="5125" width="7.42578125" style="26" customWidth="1"/>
    <col min="5126" max="5131" width="0" style="26" hidden="1" customWidth="1"/>
    <col min="5132" max="5132" width="7.85546875" style="26" customWidth="1"/>
    <col min="5133" max="5371" width="11.42578125" style="26"/>
    <col min="5372" max="5372" width="18.140625" style="26" customWidth="1"/>
    <col min="5373" max="5373" width="8" style="26" bestFit="1" customWidth="1"/>
    <col min="5374" max="5374" width="7.42578125" style="26" bestFit="1" customWidth="1"/>
    <col min="5375" max="5376" width="7.42578125" style="26" customWidth="1"/>
    <col min="5377" max="5377" width="8" style="26" bestFit="1" customWidth="1"/>
    <col min="5378" max="5378" width="7.42578125" style="26" bestFit="1" customWidth="1"/>
    <col min="5379" max="5381" width="7.42578125" style="26" customWidth="1"/>
    <col min="5382" max="5387" width="0" style="26" hidden="1" customWidth="1"/>
    <col min="5388" max="5388" width="7.85546875" style="26" customWidth="1"/>
    <col min="5389" max="5627" width="11.42578125" style="26"/>
    <col min="5628" max="5628" width="18.140625" style="26" customWidth="1"/>
    <col min="5629" max="5629" width="8" style="26" bestFit="1" customWidth="1"/>
    <col min="5630" max="5630" width="7.42578125" style="26" bestFit="1" customWidth="1"/>
    <col min="5631" max="5632" width="7.42578125" style="26" customWidth="1"/>
    <col min="5633" max="5633" width="8" style="26" bestFit="1" customWidth="1"/>
    <col min="5634" max="5634" width="7.42578125" style="26" bestFit="1" customWidth="1"/>
    <col min="5635" max="5637" width="7.42578125" style="26" customWidth="1"/>
    <col min="5638" max="5643" width="0" style="26" hidden="1" customWidth="1"/>
    <col min="5644" max="5644" width="7.85546875" style="26" customWidth="1"/>
    <col min="5645" max="5883" width="11.42578125" style="26"/>
    <col min="5884" max="5884" width="18.140625" style="26" customWidth="1"/>
    <col min="5885" max="5885" width="8" style="26" bestFit="1" customWidth="1"/>
    <col min="5886" max="5886" width="7.42578125" style="26" bestFit="1" customWidth="1"/>
    <col min="5887" max="5888" width="7.42578125" style="26" customWidth="1"/>
    <col min="5889" max="5889" width="8" style="26" bestFit="1" customWidth="1"/>
    <col min="5890" max="5890" width="7.42578125" style="26" bestFit="1" customWidth="1"/>
    <col min="5891" max="5893" width="7.42578125" style="26" customWidth="1"/>
    <col min="5894" max="5899" width="0" style="26" hidden="1" customWidth="1"/>
    <col min="5900" max="5900" width="7.85546875" style="26" customWidth="1"/>
    <col min="5901" max="6139" width="11.42578125" style="26"/>
    <col min="6140" max="6140" width="18.140625" style="26" customWidth="1"/>
    <col min="6141" max="6141" width="8" style="26" bestFit="1" customWidth="1"/>
    <col min="6142" max="6142" width="7.42578125" style="26" bestFit="1" customWidth="1"/>
    <col min="6143" max="6144" width="7.42578125" style="26" customWidth="1"/>
    <col min="6145" max="6145" width="8" style="26" bestFit="1" customWidth="1"/>
    <col min="6146" max="6146" width="7.42578125" style="26" bestFit="1" customWidth="1"/>
    <col min="6147" max="6149" width="7.42578125" style="26" customWidth="1"/>
    <col min="6150" max="6155" width="0" style="26" hidden="1" customWidth="1"/>
    <col min="6156" max="6156" width="7.85546875" style="26" customWidth="1"/>
    <col min="6157" max="6395" width="11.42578125" style="26"/>
    <col min="6396" max="6396" width="18.140625" style="26" customWidth="1"/>
    <col min="6397" max="6397" width="8" style="26" bestFit="1" customWidth="1"/>
    <col min="6398" max="6398" width="7.42578125" style="26" bestFit="1" customWidth="1"/>
    <col min="6399" max="6400" width="7.42578125" style="26" customWidth="1"/>
    <col min="6401" max="6401" width="8" style="26" bestFit="1" customWidth="1"/>
    <col min="6402" max="6402" width="7.42578125" style="26" bestFit="1" customWidth="1"/>
    <col min="6403" max="6405" width="7.42578125" style="26" customWidth="1"/>
    <col min="6406" max="6411" width="0" style="26" hidden="1" customWidth="1"/>
    <col min="6412" max="6412" width="7.85546875" style="26" customWidth="1"/>
    <col min="6413" max="6651" width="11.42578125" style="26"/>
    <col min="6652" max="6652" width="18.140625" style="26" customWidth="1"/>
    <col min="6653" max="6653" width="8" style="26" bestFit="1" customWidth="1"/>
    <col min="6654" max="6654" width="7.42578125" style="26" bestFit="1" customWidth="1"/>
    <col min="6655" max="6656" width="7.42578125" style="26" customWidth="1"/>
    <col min="6657" max="6657" width="8" style="26" bestFit="1" customWidth="1"/>
    <col min="6658" max="6658" width="7.42578125" style="26" bestFit="1" customWidth="1"/>
    <col min="6659" max="6661" width="7.42578125" style="26" customWidth="1"/>
    <col min="6662" max="6667" width="0" style="26" hidden="1" customWidth="1"/>
    <col min="6668" max="6668" width="7.85546875" style="26" customWidth="1"/>
    <col min="6669" max="6907" width="11.42578125" style="26"/>
    <col min="6908" max="6908" width="18.140625" style="26" customWidth="1"/>
    <col min="6909" max="6909" width="8" style="26" bestFit="1" customWidth="1"/>
    <col min="6910" max="6910" width="7.42578125" style="26" bestFit="1" customWidth="1"/>
    <col min="6911" max="6912" width="7.42578125" style="26" customWidth="1"/>
    <col min="6913" max="6913" width="8" style="26" bestFit="1" customWidth="1"/>
    <col min="6914" max="6914" width="7.42578125" style="26" bestFit="1" customWidth="1"/>
    <col min="6915" max="6917" width="7.42578125" style="26" customWidth="1"/>
    <col min="6918" max="6923" width="0" style="26" hidden="1" customWidth="1"/>
    <col min="6924" max="6924" width="7.85546875" style="26" customWidth="1"/>
    <col min="6925" max="7163" width="11.42578125" style="26"/>
    <col min="7164" max="7164" width="18.140625" style="26" customWidth="1"/>
    <col min="7165" max="7165" width="8" style="26" bestFit="1" customWidth="1"/>
    <col min="7166" max="7166" width="7.42578125" style="26" bestFit="1" customWidth="1"/>
    <col min="7167" max="7168" width="7.42578125" style="26" customWidth="1"/>
    <col min="7169" max="7169" width="8" style="26" bestFit="1" customWidth="1"/>
    <col min="7170" max="7170" width="7.42578125" style="26" bestFit="1" customWidth="1"/>
    <col min="7171" max="7173" width="7.42578125" style="26" customWidth="1"/>
    <col min="7174" max="7179" width="0" style="26" hidden="1" customWidth="1"/>
    <col min="7180" max="7180" width="7.85546875" style="26" customWidth="1"/>
    <col min="7181" max="7419" width="11.42578125" style="26"/>
    <col min="7420" max="7420" width="18.140625" style="26" customWidth="1"/>
    <col min="7421" max="7421" width="8" style="26" bestFit="1" customWidth="1"/>
    <col min="7422" max="7422" width="7.42578125" style="26" bestFit="1" customWidth="1"/>
    <col min="7423" max="7424" width="7.42578125" style="26" customWidth="1"/>
    <col min="7425" max="7425" width="8" style="26" bestFit="1" customWidth="1"/>
    <col min="7426" max="7426" width="7.42578125" style="26" bestFit="1" customWidth="1"/>
    <col min="7427" max="7429" width="7.42578125" style="26" customWidth="1"/>
    <col min="7430" max="7435" width="0" style="26" hidden="1" customWidth="1"/>
    <col min="7436" max="7436" width="7.85546875" style="26" customWidth="1"/>
    <col min="7437" max="7675" width="11.42578125" style="26"/>
    <col min="7676" max="7676" width="18.140625" style="26" customWidth="1"/>
    <col min="7677" max="7677" width="8" style="26" bestFit="1" customWidth="1"/>
    <col min="7678" max="7678" width="7.42578125" style="26" bestFit="1" customWidth="1"/>
    <col min="7679" max="7680" width="7.42578125" style="26" customWidth="1"/>
    <col min="7681" max="7681" width="8" style="26" bestFit="1" customWidth="1"/>
    <col min="7682" max="7682" width="7.42578125" style="26" bestFit="1" customWidth="1"/>
    <col min="7683" max="7685" width="7.42578125" style="26" customWidth="1"/>
    <col min="7686" max="7691" width="0" style="26" hidden="1" customWidth="1"/>
    <col min="7692" max="7692" width="7.85546875" style="26" customWidth="1"/>
    <col min="7693" max="7931" width="11.42578125" style="26"/>
    <col min="7932" max="7932" width="18.140625" style="26" customWidth="1"/>
    <col min="7933" max="7933" width="8" style="26" bestFit="1" customWidth="1"/>
    <col min="7934" max="7934" width="7.42578125" style="26" bestFit="1" customWidth="1"/>
    <col min="7935" max="7936" width="7.42578125" style="26" customWidth="1"/>
    <col min="7937" max="7937" width="8" style="26" bestFit="1" customWidth="1"/>
    <col min="7938" max="7938" width="7.42578125" style="26" bestFit="1" customWidth="1"/>
    <col min="7939" max="7941" width="7.42578125" style="26" customWidth="1"/>
    <col min="7942" max="7947" width="0" style="26" hidden="1" customWidth="1"/>
    <col min="7948" max="7948" width="7.85546875" style="26" customWidth="1"/>
    <col min="7949" max="8187" width="11.42578125" style="26"/>
    <col min="8188" max="8188" width="18.140625" style="26" customWidth="1"/>
    <col min="8189" max="8189" width="8" style="26" bestFit="1" customWidth="1"/>
    <col min="8190" max="8190" width="7.42578125" style="26" bestFit="1" customWidth="1"/>
    <col min="8191" max="8192" width="7.42578125" style="26" customWidth="1"/>
    <col min="8193" max="8193" width="8" style="26" bestFit="1" customWidth="1"/>
    <col min="8194" max="8194" width="7.42578125" style="26" bestFit="1" customWidth="1"/>
    <col min="8195" max="8197" width="7.42578125" style="26" customWidth="1"/>
    <col min="8198" max="8203" width="0" style="26" hidden="1" customWidth="1"/>
    <col min="8204" max="8204" width="7.85546875" style="26" customWidth="1"/>
    <col min="8205" max="8443" width="11.42578125" style="26"/>
    <col min="8444" max="8444" width="18.140625" style="26" customWidth="1"/>
    <col min="8445" max="8445" width="8" style="26" bestFit="1" customWidth="1"/>
    <col min="8446" max="8446" width="7.42578125" style="26" bestFit="1" customWidth="1"/>
    <col min="8447" max="8448" width="7.42578125" style="26" customWidth="1"/>
    <col min="8449" max="8449" width="8" style="26" bestFit="1" customWidth="1"/>
    <col min="8450" max="8450" width="7.42578125" style="26" bestFit="1" customWidth="1"/>
    <col min="8451" max="8453" width="7.42578125" style="26" customWidth="1"/>
    <col min="8454" max="8459" width="0" style="26" hidden="1" customWidth="1"/>
    <col min="8460" max="8460" width="7.85546875" style="26" customWidth="1"/>
    <col min="8461" max="8699" width="11.42578125" style="26"/>
    <col min="8700" max="8700" width="18.140625" style="26" customWidth="1"/>
    <col min="8701" max="8701" width="8" style="26" bestFit="1" customWidth="1"/>
    <col min="8702" max="8702" width="7.42578125" style="26" bestFit="1" customWidth="1"/>
    <col min="8703" max="8704" width="7.42578125" style="26" customWidth="1"/>
    <col min="8705" max="8705" width="8" style="26" bestFit="1" customWidth="1"/>
    <col min="8706" max="8706" width="7.42578125" style="26" bestFit="1" customWidth="1"/>
    <col min="8707" max="8709" width="7.42578125" style="26" customWidth="1"/>
    <col min="8710" max="8715" width="0" style="26" hidden="1" customWidth="1"/>
    <col min="8716" max="8716" width="7.85546875" style="26" customWidth="1"/>
    <col min="8717" max="8955" width="11.42578125" style="26"/>
    <col min="8956" max="8956" width="18.140625" style="26" customWidth="1"/>
    <col min="8957" max="8957" width="8" style="26" bestFit="1" customWidth="1"/>
    <col min="8958" max="8958" width="7.42578125" style="26" bestFit="1" customWidth="1"/>
    <col min="8959" max="8960" width="7.42578125" style="26" customWidth="1"/>
    <col min="8961" max="8961" width="8" style="26" bestFit="1" customWidth="1"/>
    <col min="8962" max="8962" width="7.42578125" style="26" bestFit="1" customWidth="1"/>
    <col min="8963" max="8965" width="7.42578125" style="26" customWidth="1"/>
    <col min="8966" max="8971" width="0" style="26" hidden="1" customWidth="1"/>
    <col min="8972" max="8972" width="7.85546875" style="26" customWidth="1"/>
    <col min="8973" max="9211" width="11.42578125" style="26"/>
    <col min="9212" max="9212" width="18.140625" style="26" customWidth="1"/>
    <col min="9213" max="9213" width="8" style="26" bestFit="1" customWidth="1"/>
    <col min="9214" max="9214" width="7.42578125" style="26" bestFit="1" customWidth="1"/>
    <col min="9215" max="9216" width="7.42578125" style="26" customWidth="1"/>
    <col min="9217" max="9217" width="8" style="26" bestFit="1" customWidth="1"/>
    <col min="9218" max="9218" width="7.42578125" style="26" bestFit="1" customWidth="1"/>
    <col min="9219" max="9221" width="7.42578125" style="26" customWidth="1"/>
    <col min="9222" max="9227" width="0" style="26" hidden="1" customWidth="1"/>
    <col min="9228" max="9228" width="7.85546875" style="26" customWidth="1"/>
    <col min="9229" max="9467" width="11.42578125" style="26"/>
    <col min="9468" max="9468" width="18.140625" style="26" customWidth="1"/>
    <col min="9469" max="9469" width="8" style="26" bestFit="1" customWidth="1"/>
    <col min="9470" max="9470" width="7.42578125" style="26" bestFit="1" customWidth="1"/>
    <col min="9471" max="9472" width="7.42578125" style="26" customWidth="1"/>
    <col min="9473" max="9473" width="8" style="26" bestFit="1" customWidth="1"/>
    <col min="9474" max="9474" width="7.42578125" style="26" bestFit="1" customWidth="1"/>
    <col min="9475" max="9477" width="7.42578125" style="26" customWidth="1"/>
    <col min="9478" max="9483" width="0" style="26" hidden="1" customWidth="1"/>
    <col min="9484" max="9484" width="7.85546875" style="26" customWidth="1"/>
    <col min="9485" max="9723" width="11.42578125" style="26"/>
    <col min="9724" max="9724" width="18.140625" style="26" customWidth="1"/>
    <col min="9725" max="9725" width="8" style="26" bestFit="1" customWidth="1"/>
    <col min="9726" max="9726" width="7.42578125" style="26" bestFit="1" customWidth="1"/>
    <col min="9727" max="9728" width="7.42578125" style="26" customWidth="1"/>
    <col min="9729" max="9729" width="8" style="26" bestFit="1" customWidth="1"/>
    <col min="9730" max="9730" width="7.42578125" style="26" bestFit="1" customWidth="1"/>
    <col min="9731" max="9733" width="7.42578125" style="26" customWidth="1"/>
    <col min="9734" max="9739" width="0" style="26" hidden="1" customWidth="1"/>
    <col min="9740" max="9740" width="7.85546875" style="26" customWidth="1"/>
    <col min="9741" max="9979" width="11.42578125" style="26"/>
    <col min="9980" max="9980" width="18.140625" style="26" customWidth="1"/>
    <col min="9981" max="9981" width="8" style="26" bestFit="1" customWidth="1"/>
    <col min="9982" max="9982" width="7.42578125" style="26" bestFit="1" customWidth="1"/>
    <col min="9983" max="9984" width="7.42578125" style="26" customWidth="1"/>
    <col min="9985" max="9985" width="8" style="26" bestFit="1" customWidth="1"/>
    <col min="9986" max="9986" width="7.42578125" style="26" bestFit="1" customWidth="1"/>
    <col min="9987" max="9989" width="7.42578125" style="26" customWidth="1"/>
    <col min="9990" max="9995" width="0" style="26" hidden="1" customWidth="1"/>
    <col min="9996" max="9996" width="7.85546875" style="26" customWidth="1"/>
    <col min="9997" max="10235" width="11.42578125" style="26"/>
    <col min="10236" max="10236" width="18.140625" style="26" customWidth="1"/>
    <col min="10237" max="10237" width="8" style="26" bestFit="1" customWidth="1"/>
    <col min="10238" max="10238" width="7.42578125" style="26" bestFit="1" customWidth="1"/>
    <col min="10239" max="10240" width="7.42578125" style="26" customWidth="1"/>
    <col min="10241" max="10241" width="8" style="26" bestFit="1" customWidth="1"/>
    <col min="10242" max="10242" width="7.42578125" style="26" bestFit="1" customWidth="1"/>
    <col min="10243" max="10245" width="7.42578125" style="26" customWidth="1"/>
    <col min="10246" max="10251" width="0" style="26" hidden="1" customWidth="1"/>
    <col min="10252" max="10252" width="7.85546875" style="26" customWidth="1"/>
    <col min="10253" max="10491" width="11.42578125" style="26"/>
    <col min="10492" max="10492" width="18.140625" style="26" customWidth="1"/>
    <col min="10493" max="10493" width="8" style="26" bestFit="1" customWidth="1"/>
    <col min="10494" max="10494" width="7.42578125" style="26" bestFit="1" customWidth="1"/>
    <col min="10495" max="10496" width="7.42578125" style="26" customWidth="1"/>
    <col min="10497" max="10497" width="8" style="26" bestFit="1" customWidth="1"/>
    <col min="10498" max="10498" width="7.42578125" style="26" bestFit="1" customWidth="1"/>
    <col min="10499" max="10501" width="7.42578125" style="26" customWidth="1"/>
    <col min="10502" max="10507" width="0" style="26" hidden="1" customWidth="1"/>
    <col min="10508" max="10508" width="7.85546875" style="26" customWidth="1"/>
    <col min="10509" max="10747" width="11.42578125" style="26"/>
    <col min="10748" max="10748" width="18.140625" style="26" customWidth="1"/>
    <col min="10749" max="10749" width="8" style="26" bestFit="1" customWidth="1"/>
    <col min="10750" max="10750" width="7.42578125" style="26" bestFit="1" customWidth="1"/>
    <col min="10751" max="10752" width="7.42578125" style="26" customWidth="1"/>
    <col min="10753" max="10753" width="8" style="26" bestFit="1" customWidth="1"/>
    <col min="10754" max="10754" width="7.42578125" style="26" bestFit="1" customWidth="1"/>
    <col min="10755" max="10757" width="7.42578125" style="26" customWidth="1"/>
    <col min="10758" max="10763" width="0" style="26" hidden="1" customWidth="1"/>
    <col min="10764" max="10764" width="7.85546875" style="26" customWidth="1"/>
    <col min="10765" max="11003" width="11.42578125" style="26"/>
    <col min="11004" max="11004" width="18.140625" style="26" customWidth="1"/>
    <col min="11005" max="11005" width="8" style="26" bestFit="1" customWidth="1"/>
    <col min="11006" max="11006" width="7.42578125" style="26" bestFit="1" customWidth="1"/>
    <col min="11007" max="11008" width="7.42578125" style="26" customWidth="1"/>
    <col min="11009" max="11009" width="8" style="26" bestFit="1" customWidth="1"/>
    <col min="11010" max="11010" width="7.42578125" style="26" bestFit="1" customWidth="1"/>
    <col min="11011" max="11013" width="7.42578125" style="26" customWidth="1"/>
    <col min="11014" max="11019" width="0" style="26" hidden="1" customWidth="1"/>
    <col min="11020" max="11020" width="7.85546875" style="26" customWidth="1"/>
    <col min="11021" max="11259" width="11.42578125" style="26"/>
    <col min="11260" max="11260" width="18.140625" style="26" customWidth="1"/>
    <col min="11261" max="11261" width="8" style="26" bestFit="1" customWidth="1"/>
    <col min="11262" max="11262" width="7.42578125" style="26" bestFit="1" customWidth="1"/>
    <col min="11263" max="11264" width="7.42578125" style="26" customWidth="1"/>
    <col min="11265" max="11265" width="8" style="26" bestFit="1" customWidth="1"/>
    <col min="11266" max="11266" width="7.42578125" style="26" bestFit="1" customWidth="1"/>
    <col min="11267" max="11269" width="7.42578125" style="26" customWidth="1"/>
    <col min="11270" max="11275" width="0" style="26" hidden="1" customWidth="1"/>
    <col min="11276" max="11276" width="7.85546875" style="26" customWidth="1"/>
    <col min="11277" max="11515" width="11.42578125" style="26"/>
    <col min="11516" max="11516" width="18.140625" style="26" customWidth="1"/>
    <col min="11517" max="11517" width="8" style="26" bestFit="1" customWidth="1"/>
    <col min="11518" max="11518" width="7.42578125" style="26" bestFit="1" customWidth="1"/>
    <col min="11519" max="11520" width="7.42578125" style="26" customWidth="1"/>
    <col min="11521" max="11521" width="8" style="26" bestFit="1" customWidth="1"/>
    <col min="11522" max="11522" width="7.42578125" style="26" bestFit="1" customWidth="1"/>
    <col min="11523" max="11525" width="7.42578125" style="26" customWidth="1"/>
    <col min="11526" max="11531" width="0" style="26" hidden="1" customWidth="1"/>
    <col min="11532" max="11532" width="7.85546875" style="26" customWidth="1"/>
    <col min="11533" max="11771" width="11.42578125" style="26"/>
    <col min="11772" max="11772" width="18.140625" style="26" customWidth="1"/>
    <col min="11773" max="11773" width="8" style="26" bestFit="1" customWidth="1"/>
    <col min="11774" max="11774" width="7.42578125" style="26" bestFit="1" customWidth="1"/>
    <col min="11775" max="11776" width="7.42578125" style="26" customWidth="1"/>
    <col min="11777" max="11777" width="8" style="26" bestFit="1" customWidth="1"/>
    <col min="11778" max="11778" width="7.42578125" style="26" bestFit="1" customWidth="1"/>
    <col min="11779" max="11781" width="7.42578125" style="26" customWidth="1"/>
    <col min="11782" max="11787" width="0" style="26" hidden="1" customWidth="1"/>
    <col min="11788" max="11788" width="7.85546875" style="26" customWidth="1"/>
    <col min="11789" max="12027" width="11.42578125" style="26"/>
    <col min="12028" max="12028" width="18.140625" style="26" customWidth="1"/>
    <col min="12029" max="12029" width="8" style="26" bestFit="1" customWidth="1"/>
    <col min="12030" max="12030" width="7.42578125" style="26" bestFit="1" customWidth="1"/>
    <col min="12031" max="12032" width="7.42578125" style="26" customWidth="1"/>
    <col min="12033" max="12033" width="8" style="26" bestFit="1" customWidth="1"/>
    <col min="12034" max="12034" width="7.42578125" style="26" bestFit="1" customWidth="1"/>
    <col min="12035" max="12037" width="7.42578125" style="26" customWidth="1"/>
    <col min="12038" max="12043" width="0" style="26" hidden="1" customWidth="1"/>
    <col min="12044" max="12044" width="7.85546875" style="26" customWidth="1"/>
    <col min="12045" max="12283" width="11.42578125" style="26"/>
    <col min="12284" max="12284" width="18.140625" style="26" customWidth="1"/>
    <col min="12285" max="12285" width="8" style="26" bestFit="1" customWidth="1"/>
    <col min="12286" max="12286" width="7.42578125" style="26" bestFit="1" customWidth="1"/>
    <col min="12287" max="12288" width="7.42578125" style="26" customWidth="1"/>
    <col min="12289" max="12289" width="8" style="26" bestFit="1" customWidth="1"/>
    <col min="12290" max="12290" width="7.42578125" style="26" bestFit="1" customWidth="1"/>
    <col min="12291" max="12293" width="7.42578125" style="26" customWidth="1"/>
    <col min="12294" max="12299" width="0" style="26" hidden="1" customWidth="1"/>
    <col min="12300" max="12300" width="7.85546875" style="26" customWidth="1"/>
    <col min="12301" max="12539" width="11.42578125" style="26"/>
    <col min="12540" max="12540" width="18.140625" style="26" customWidth="1"/>
    <col min="12541" max="12541" width="8" style="26" bestFit="1" customWidth="1"/>
    <col min="12542" max="12542" width="7.42578125" style="26" bestFit="1" customWidth="1"/>
    <col min="12543" max="12544" width="7.42578125" style="26" customWidth="1"/>
    <col min="12545" max="12545" width="8" style="26" bestFit="1" customWidth="1"/>
    <col min="12546" max="12546" width="7.42578125" style="26" bestFit="1" customWidth="1"/>
    <col min="12547" max="12549" width="7.42578125" style="26" customWidth="1"/>
    <col min="12550" max="12555" width="0" style="26" hidden="1" customWidth="1"/>
    <col min="12556" max="12556" width="7.85546875" style="26" customWidth="1"/>
    <col min="12557" max="12795" width="11.42578125" style="26"/>
    <col min="12796" max="12796" width="18.140625" style="26" customWidth="1"/>
    <col min="12797" max="12797" width="8" style="26" bestFit="1" customWidth="1"/>
    <col min="12798" max="12798" width="7.42578125" style="26" bestFit="1" customWidth="1"/>
    <col min="12799" max="12800" width="7.42578125" style="26" customWidth="1"/>
    <col min="12801" max="12801" width="8" style="26" bestFit="1" customWidth="1"/>
    <col min="12802" max="12802" width="7.42578125" style="26" bestFit="1" customWidth="1"/>
    <col min="12803" max="12805" width="7.42578125" style="26" customWidth="1"/>
    <col min="12806" max="12811" width="0" style="26" hidden="1" customWidth="1"/>
    <col min="12812" max="12812" width="7.85546875" style="26" customWidth="1"/>
    <col min="12813" max="13051" width="11.42578125" style="26"/>
    <col min="13052" max="13052" width="18.140625" style="26" customWidth="1"/>
    <col min="13053" max="13053" width="8" style="26" bestFit="1" customWidth="1"/>
    <col min="13054" max="13054" width="7.42578125" style="26" bestFit="1" customWidth="1"/>
    <col min="13055" max="13056" width="7.42578125" style="26" customWidth="1"/>
    <col min="13057" max="13057" width="8" style="26" bestFit="1" customWidth="1"/>
    <col min="13058" max="13058" width="7.42578125" style="26" bestFit="1" customWidth="1"/>
    <col min="13059" max="13061" width="7.42578125" style="26" customWidth="1"/>
    <col min="13062" max="13067" width="0" style="26" hidden="1" customWidth="1"/>
    <col min="13068" max="13068" width="7.85546875" style="26" customWidth="1"/>
    <col min="13069" max="13307" width="11.42578125" style="26"/>
    <col min="13308" max="13308" width="18.140625" style="26" customWidth="1"/>
    <col min="13309" max="13309" width="8" style="26" bestFit="1" customWidth="1"/>
    <col min="13310" max="13310" width="7.42578125" style="26" bestFit="1" customWidth="1"/>
    <col min="13311" max="13312" width="7.42578125" style="26" customWidth="1"/>
    <col min="13313" max="13313" width="8" style="26" bestFit="1" customWidth="1"/>
    <col min="13314" max="13314" width="7.42578125" style="26" bestFit="1" customWidth="1"/>
    <col min="13315" max="13317" width="7.42578125" style="26" customWidth="1"/>
    <col min="13318" max="13323" width="0" style="26" hidden="1" customWidth="1"/>
    <col min="13324" max="13324" width="7.85546875" style="26" customWidth="1"/>
    <col min="13325" max="13563" width="11.42578125" style="26"/>
    <col min="13564" max="13564" width="18.140625" style="26" customWidth="1"/>
    <col min="13565" max="13565" width="8" style="26" bestFit="1" customWidth="1"/>
    <col min="13566" max="13566" width="7.42578125" style="26" bestFit="1" customWidth="1"/>
    <col min="13567" max="13568" width="7.42578125" style="26" customWidth="1"/>
    <col min="13569" max="13569" width="8" style="26" bestFit="1" customWidth="1"/>
    <col min="13570" max="13570" width="7.42578125" style="26" bestFit="1" customWidth="1"/>
    <col min="13571" max="13573" width="7.42578125" style="26" customWidth="1"/>
    <col min="13574" max="13579" width="0" style="26" hidden="1" customWidth="1"/>
    <col min="13580" max="13580" width="7.85546875" style="26" customWidth="1"/>
    <col min="13581" max="13819" width="11.42578125" style="26"/>
    <col min="13820" max="13820" width="18.140625" style="26" customWidth="1"/>
    <col min="13821" max="13821" width="8" style="26" bestFit="1" customWidth="1"/>
    <col min="13822" max="13822" width="7.42578125" style="26" bestFit="1" customWidth="1"/>
    <col min="13823" max="13824" width="7.42578125" style="26" customWidth="1"/>
    <col min="13825" max="13825" width="8" style="26" bestFit="1" customWidth="1"/>
    <col min="13826" max="13826" width="7.42578125" style="26" bestFit="1" customWidth="1"/>
    <col min="13827" max="13829" width="7.42578125" style="26" customWidth="1"/>
    <col min="13830" max="13835" width="0" style="26" hidden="1" customWidth="1"/>
    <col min="13836" max="13836" width="7.85546875" style="26" customWidth="1"/>
    <col min="13837" max="14075" width="11.42578125" style="26"/>
    <col min="14076" max="14076" width="18.140625" style="26" customWidth="1"/>
    <col min="14077" max="14077" width="8" style="26" bestFit="1" customWidth="1"/>
    <col min="14078" max="14078" width="7.42578125" style="26" bestFit="1" customWidth="1"/>
    <col min="14079" max="14080" width="7.42578125" style="26" customWidth="1"/>
    <col min="14081" max="14081" width="8" style="26" bestFit="1" customWidth="1"/>
    <col min="14082" max="14082" width="7.42578125" style="26" bestFit="1" customWidth="1"/>
    <col min="14083" max="14085" width="7.42578125" style="26" customWidth="1"/>
    <col min="14086" max="14091" width="0" style="26" hidden="1" customWidth="1"/>
    <col min="14092" max="14092" width="7.85546875" style="26" customWidth="1"/>
    <col min="14093" max="14331" width="11.42578125" style="26"/>
    <col min="14332" max="14332" width="18.140625" style="26" customWidth="1"/>
    <col min="14333" max="14333" width="8" style="26" bestFit="1" customWidth="1"/>
    <col min="14334" max="14334" width="7.42578125" style="26" bestFit="1" customWidth="1"/>
    <col min="14335" max="14336" width="7.42578125" style="26" customWidth="1"/>
    <col min="14337" max="14337" width="8" style="26" bestFit="1" customWidth="1"/>
    <col min="14338" max="14338" width="7.42578125" style="26" bestFit="1" customWidth="1"/>
    <col min="14339" max="14341" width="7.42578125" style="26" customWidth="1"/>
    <col min="14342" max="14347" width="0" style="26" hidden="1" customWidth="1"/>
    <col min="14348" max="14348" width="7.85546875" style="26" customWidth="1"/>
    <col min="14349" max="14587" width="11.42578125" style="26"/>
    <col min="14588" max="14588" width="18.140625" style="26" customWidth="1"/>
    <col min="14589" max="14589" width="8" style="26" bestFit="1" customWidth="1"/>
    <col min="14590" max="14590" width="7.42578125" style="26" bestFit="1" customWidth="1"/>
    <col min="14591" max="14592" width="7.42578125" style="26" customWidth="1"/>
    <col min="14593" max="14593" width="8" style="26" bestFit="1" customWidth="1"/>
    <col min="14594" max="14594" width="7.42578125" style="26" bestFit="1" customWidth="1"/>
    <col min="14595" max="14597" width="7.42578125" style="26" customWidth="1"/>
    <col min="14598" max="14603" width="0" style="26" hidden="1" customWidth="1"/>
    <col min="14604" max="14604" width="7.85546875" style="26" customWidth="1"/>
    <col min="14605" max="14843" width="11.42578125" style="26"/>
    <col min="14844" max="14844" width="18.140625" style="26" customWidth="1"/>
    <col min="14845" max="14845" width="8" style="26" bestFit="1" customWidth="1"/>
    <col min="14846" max="14846" width="7.42578125" style="26" bestFit="1" customWidth="1"/>
    <col min="14847" max="14848" width="7.42578125" style="26" customWidth="1"/>
    <col min="14849" max="14849" width="8" style="26" bestFit="1" customWidth="1"/>
    <col min="14850" max="14850" width="7.42578125" style="26" bestFit="1" customWidth="1"/>
    <col min="14851" max="14853" width="7.42578125" style="26" customWidth="1"/>
    <col min="14854" max="14859" width="0" style="26" hidden="1" customWidth="1"/>
    <col min="14860" max="14860" width="7.85546875" style="26" customWidth="1"/>
    <col min="14861" max="15099" width="11.42578125" style="26"/>
    <col min="15100" max="15100" width="18.140625" style="26" customWidth="1"/>
    <col min="15101" max="15101" width="8" style="26" bestFit="1" customWidth="1"/>
    <col min="15102" max="15102" width="7.42578125" style="26" bestFit="1" customWidth="1"/>
    <col min="15103" max="15104" width="7.42578125" style="26" customWidth="1"/>
    <col min="15105" max="15105" width="8" style="26" bestFit="1" customWidth="1"/>
    <col min="15106" max="15106" width="7.42578125" style="26" bestFit="1" customWidth="1"/>
    <col min="15107" max="15109" width="7.42578125" style="26" customWidth="1"/>
    <col min="15110" max="15115" width="0" style="26" hidden="1" customWidth="1"/>
    <col min="15116" max="15116" width="7.85546875" style="26" customWidth="1"/>
    <col min="15117" max="15355" width="11.42578125" style="26"/>
    <col min="15356" max="15356" width="18.140625" style="26" customWidth="1"/>
    <col min="15357" max="15357" width="8" style="26" bestFit="1" customWidth="1"/>
    <col min="15358" max="15358" width="7.42578125" style="26" bestFit="1" customWidth="1"/>
    <col min="15359" max="15360" width="7.42578125" style="26" customWidth="1"/>
    <col min="15361" max="15361" width="8" style="26" bestFit="1" customWidth="1"/>
    <col min="15362" max="15362" width="7.42578125" style="26" bestFit="1" customWidth="1"/>
    <col min="15363" max="15365" width="7.42578125" style="26" customWidth="1"/>
    <col min="15366" max="15371" width="0" style="26" hidden="1" customWidth="1"/>
    <col min="15372" max="15372" width="7.85546875" style="26" customWidth="1"/>
    <col min="15373" max="15611" width="11.42578125" style="26"/>
    <col min="15612" max="15612" width="18.140625" style="26" customWidth="1"/>
    <col min="15613" max="15613" width="8" style="26" bestFit="1" customWidth="1"/>
    <col min="15614" max="15614" width="7.42578125" style="26" bestFit="1" customWidth="1"/>
    <col min="15615" max="15616" width="7.42578125" style="26" customWidth="1"/>
    <col min="15617" max="15617" width="8" style="26" bestFit="1" customWidth="1"/>
    <col min="15618" max="15618" width="7.42578125" style="26" bestFit="1" customWidth="1"/>
    <col min="15619" max="15621" width="7.42578125" style="26" customWidth="1"/>
    <col min="15622" max="15627" width="0" style="26" hidden="1" customWidth="1"/>
    <col min="15628" max="15628" width="7.85546875" style="26" customWidth="1"/>
    <col min="15629" max="15867" width="11.42578125" style="26"/>
    <col min="15868" max="15868" width="18.140625" style="26" customWidth="1"/>
    <col min="15869" max="15869" width="8" style="26" bestFit="1" customWidth="1"/>
    <col min="15870" max="15870" width="7.42578125" style="26" bestFit="1" customWidth="1"/>
    <col min="15871" max="15872" width="7.42578125" style="26" customWidth="1"/>
    <col min="15873" max="15873" width="8" style="26" bestFit="1" customWidth="1"/>
    <col min="15874" max="15874" width="7.42578125" style="26" bestFit="1" customWidth="1"/>
    <col min="15875" max="15877" width="7.42578125" style="26" customWidth="1"/>
    <col min="15878" max="15883" width="0" style="26" hidden="1" customWidth="1"/>
    <col min="15884" max="15884" width="7.85546875" style="26" customWidth="1"/>
    <col min="15885" max="16123" width="11.42578125" style="26"/>
    <col min="16124" max="16124" width="18.140625" style="26" customWidth="1"/>
    <col min="16125" max="16125" width="8" style="26" bestFit="1" customWidth="1"/>
    <col min="16126" max="16126" width="7.42578125" style="26" bestFit="1" customWidth="1"/>
    <col min="16127" max="16128" width="7.42578125" style="26" customWidth="1"/>
    <col min="16129" max="16129" width="8" style="26" bestFit="1" customWidth="1"/>
    <col min="16130" max="16130" width="7.42578125" style="26" bestFit="1" customWidth="1"/>
    <col min="16131" max="16133" width="7.42578125" style="26" customWidth="1"/>
    <col min="16134" max="16139" width="0" style="26" hidden="1" customWidth="1"/>
    <col min="16140" max="16140" width="7.85546875" style="26" customWidth="1"/>
    <col min="16141" max="16384" width="11.42578125" style="26"/>
  </cols>
  <sheetData>
    <row r="1" spans="1:16" s="27" customFormat="1" ht="14.25" customHeight="1" x14ac:dyDescent="0.2">
      <c r="B1" s="39"/>
      <c r="C1" s="39"/>
      <c r="D1" s="39"/>
      <c r="E1" s="39"/>
      <c r="F1" s="39"/>
      <c r="G1" s="39"/>
      <c r="H1" s="39"/>
      <c r="I1" s="39"/>
      <c r="J1" s="39"/>
      <c r="K1" s="39"/>
      <c r="L1" s="39"/>
    </row>
    <row r="2" spans="1:16" s="27" customFormat="1" x14ac:dyDescent="0.2">
      <c r="A2" s="47" t="s">
        <v>99</v>
      </c>
      <c r="B2" s="39"/>
      <c r="C2" s="39"/>
      <c r="D2" s="39"/>
      <c r="E2" s="39"/>
      <c r="F2" s="39"/>
      <c r="G2" s="39"/>
      <c r="H2" s="39"/>
      <c r="I2" s="39"/>
      <c r="K2" s="39"/>
      <c r="L2" s="39"/>
    </row>
    <row r="3" spans="1:16" s="27" customFormat="1" x14ac:dyDescent="0.2">
      <c r="A3" s="47" t="s">
        <v>100</v>
      </c>
      <c r="B3" s="39"/>
      <c r="C3" s="39"/>
      <c r="D3" s="39"/>
      <c r="E3" s="39"/>
      <c r="F3" s="39"/>
      <c r="G3" s="39"/>
      <c r="H3" s="39"/>
      <c r="I3" s="39"/>
      <c r="J3" s="39"/>
      <c r="K3" s="39"/>
      <c r="L3" s="39"/>
    </row>
    <row r="4" spans="1:16" s="27" customFormat="1" ht="15" x14ac:dyDescent="0.25">
      <c r="B4" s="39"/>
      <c r="C4" s="39"/>
      <c r="D4" s="39"/>
      <c r="E4" s="39"/>
      <c r="F4" s="39"/>
      <c r="G4" s="39"/>
      <c r="H4" s="39"/>
      <c r="I4" s="39"/>
      <c r="J4" s="39"/>
      <c r="K4" s="39"/>
      <c r="L4" s="101"/>
    </row>
    <row r="5" spans="1:16" s="27" customFormat="1" ht="12.75" x14ac:dyDescent="0.2">
      <c r="B5" s="368" t="s">
        <v>120</v>
      </c>
      <c r="C5" s="368"/>
      <c r="D5" s="368"/>
      <c r="E5" s="368"/>
      <c r="F5" s="368"/>
      <c r="G5" s="368"/>
      <c r="H5" s="368"/>
      <c r="I5" s="368"/>
      <c r="J5" s="368"/>
      <c r="K5" s="368"/>
      <c r="M5" s="128" t="s">
        <v>570</v>
      </c>
      <c r="O5" s="102"/>
    </row>
    <row r="6" spans="1:16" s="27" customFormat="1" ht="12.75" x14ac:dyDescent="0.2">
      <c r="B6" s="397" t="str">
        <f>'Solicitudes Regiones'!$B$6:$R$6</f>
        <v>Julio de 2008 a febrero de 2022</v>
      </c>
      <c r="C6" s="397"/>
      <c r="D6" s="397"/>
      <c r="E6" s="397"/>
      <c r="F6" s="397"/>
      <c r="G6" s="397"/>
      <c r="H6" s="397"/>
      <c r="I6" s="397"/>
      <c r="J6" s="397"/>
      <c r="K6" s="397"/>
      <c r="L6" s="56"/>
    </row>
    <row r="7" spans="1:16" x14ac:dyDescent="0.2">
      <c r="B7" s="28"/>
    </row>
    <row r="8" spans="1:16" ht="15" customHeight="1" x14ac:dyDescent="0.2">
      <c r="B8" s="395" t="s">
        <v>53</v>
      </c>
      <c r="C8" s="395"/>
      <c r="D8" s="395"/>
      <c r="E8" s="395"/>
      <c r="F8" s="395"/>
      <c r="G8" s="395"/>
      <c r="H8" s="395"/>
      <c r="I8" s="395"/>
      <c r="J8" s="395"/>
      <c r="K8" s="395"/>
      <c r="L8" s="395"/>
      <c r="M8" s="395"/>
    </row>
    <row r="9" spans="1:16" ht="20.25" customHeight="1" x14ac:dyDescent="0.2">
      <c r="B9" s="395" t="s">
        <v>54</v>
      </c>
      <c r="C9" s="393" t="s">
        <v>2</v>
      </c>
      <c r="D9" s="396"/>
      <c r="E9" s="396"/>
      <c r="F9" s="396"/>
      <c r="G9" s="396"/>
      <c r="H9" s="396"/>
      <c r="I9" s="396"/>
      <c r="J9" s="396"/>
      <c r="K9" s="394"/>
      <c r="L9" s="393"/>
      <c r="M9" s="394"/>
    </row>
    <row r="10" spans="1:16" ht="24" x14ac:dyDescent="0.2">
      <c r="B10" s="395"/>
      <c r="C10" s="23" t="s">
        <v>55</v>
      </c>
      <c r="D10" s="23" t="s">
        <v>56</v>
      </c>
      <c r="E10" s="23" t="s">
        <v>57</v>
      </c>
      <c r="F10" s="23" t="s">
        <v>58</v>
      </c>
      <c r="G10" s="23" t="s">
        <v>6</v>
      </c>
      <c r="H10" s="23" t="s">
        <v>59</v>
      </c>
      <c r="I10" s="23" t="s">
        <v>60</v>
      </c>
      <c r="J10" s="23" t="s">
        <v>61</v>
      </c>
      <c r="K10" s="260" t="s">
        <v>29</v>
      </c>
      <c r="L10" s="260" t="s">
        <v>591</v>
      </c>
      <c r="M10" s="260" t="s">
        <v>594</v>
      </c>
    </row>
    <row r="11" spans="1:16" ht="12.75" customHeight="1" x14ac:dyDescent="0.2">
      <c r="B11" s="20" t="s">
        <v>408</v>
      </c>
      <c r="C11" s="18">
        <v>6253</v>
      </c>
      <c r="D11" s="18">
        <v>2030</v>
      </c>
      <c r="E11" s="18">
        <f>C11+D11</f>
        <v>8283</v>
      </c>
      <c r="F11" s="19">
        <f>E11/$E$63</f>
        <v>3.0650419440425399E-2</v>
      </c>
      <c r="G11" s="18">
        <v>25221</v>
      </c>
      <c r="H11" s="18">
        <v>1272</v>
      </c>
      <c r="I11" s="18">
        <f>G11+H11</f>
        <v>26493</v>
      </c>
      <c r="J11" s="19">
        <f>I11/$I$63</f>
        <v>3.817660697534004E-2</v>
      </c>
      <c r="K11" s="18">
        <f t="shared" ref="K11:K62" si="0">E11+I11</f>
        <v>34776</v>
      </c>
      <c r="L11" s="18">
        <v>22</v>
      </c>
      <c r="M11" s="18">
        <f>K11+L11</f>
        <v>34798</v>
      </c>
      <c r="P11" s="31"/>
    </row>
    <row r="12" spans="1:16" ht="12.75" customHeight="1" x14ac:dyDescent="0.2">
      <c r="B12" s="20" t="s">
        <v>409</v>
      </c>
      <c r="C12" s="18">
        <v>2482</v>
      </c>
      <c r="D12" s="18">
        <v>1498</v>
      </c>
      <c r="E12" s="18">
        <f t="shared" ref="E12:E62" si="1">C12+D12</f>
        <v>3980</v>
      </c>
      <c r="F12" s="19">
        <f t="shared" ref="F12:F62" si="2">E12/$E$63</f>
        <v>1.4727594998538342E-2</v>
      </c>
      <c r="G12" s="18">
        <v>8901</v>
      </c>
      <c r="H12" s="18">
        <v>456</v>
      </c>
      <c r="I12" s="18">
        <f t="shared" ref="I12:I62" si="3">G12+H12</f>
        <v>9357</v>
      </c>
      <c r="J12" s="19">
        <f t="shared" ref="J12:J62" si="4">I12/$I$63</f>
        <v>1.3483505509691495E-2</v>
      </c>
      <c r="K12" s="18">
        <f t="shared" si="0"/>
        <v>13337</v>
      </c>
      <c r="L12" s="18">
        <v>2</v>
      </c>
      <c r="M12" s="18">
        <f t="shared" ref="M12:M63" si="5">K12+L12</f>
        <v>13339</v>
      </c>
      <c r="P12" s="31"/>
    </row>
    <row r="13" spans="1:16" ht="12.75" customHeight="1" x14ac:dyDescent="0.2">
      <c r="B13" s="20" t="s">
        <v>410</v>
      </c>
      <c r="C13" s="18">
        <v>5998</v>
      </c>
      <c r="D13" s="18">
        <v>3084</v>
      </c>
      <c r="E13" s="18">
        <f t="shared" si="1"/>
        <v>9082</v>
      </c>
      <c r="F13" s="19">
        <f t="shared" si="2"/>
        <v>3.3607039642393269E-2</v>
      </c>
      <c r="G13" s="18">
        <v>18332</v>
      </c>
      <c r="H13" s="18">
        <v>1104</v>
      </c>
      <c r="I13" s="18">
        <f t="shared" si="3"/>
        <v>19436</v>
      </c>
      <c r="J13" s="19">
        <f t="shared" si="4"/>
        <v>2.8007418305692412E-2</v>
      </c>
      <c r="K13" s="18">
        <f t="shared" si="0"/>
        <v>28518</v>
      </c>
      <c r="L13" s="18">
        <v>2</v>
      </c>
      <c r="M13" s="18">
        <f t="shared" si="5"/>
        <v>28520</v>
      </c>
      <c r="P13" s="31"/>
    </row>
    <row r="14" spans="1:16" ht="12.75" customHeight="1" x14ac:dyDescent="0.2">
      <c r="B14" s="20" t="s">
        <v>411</v>
      </c>
      <c r="C14" s="18">
        <v>2638</v>
      </c>
      <c r="D14" s="18">
        <v>1425</v>
      </c>
      <c r="E14" s="18">
        <f t="shared" si="1"/>
        <v>4063</v>
      </c>
      <c r="F14" s="19">
        <f t="shared" si="2"/>
        <v>1.5034728261070674E-2</v>
      </c>
      <c r="G14" s="18">
        <v>8212</v>
      </c>
      <c r="H14" s="18">
        <v>481</v>
      </c>
      <c r="I14" s="18">
        <f t="shared" si="3"/>
        <v>8693</v>
      </c>
      <c r="J14" s="19">
        <f t="shared" si="4"/>
        <v>1.2526676648044049E-2</v>
      </c>
      <c r="K14" s="18">
        <f t="shared" si="0"/>
        <v>12756</v>
      </c>
      <c r="L14" s="18">
        <v>3</v>
      </c>
      <c r="M14" s="18">
        <f t="shared" si="5"/>
        <v>12759</v>
      </c>
      <c r="P14" s="31"/>
    </row>
    <row r="15" spans="1:16" ht="12.75" customHeight="1" x14ac:dyDescent="0.2">
      <c r="B15" s="20" t="s">
        <v>412</v>
      </c>
      <c r="C15" s="18">
        <v>2685</v>
      </c>
      <c r="D15" s="18">
        <v>867</v>
      </c>
      <c r="E15" s="18">
        <f t="shared" si="1"/>
        <v>3552</v>
      </c>
      <c r="F15" s="19">
        <f t="shared" si="2"/>
        <v>1.3143823476082461E-2</v>
      </c>
      <c r="G15" s="18">
        <v>10081</v>
      </c>
      <c r="H15" s="18">
        <v>409</v>
      </c>
      <c r="I15" s="18">
        <f t="shared" si="3"/>
        <v>10490</v>
      </c>
      <c r="J15" s="19">
        <f t="shared" si="4"/>
        <v>1.5116166805243537E-2</v>
      </c>
      <c r="K15" s="18">
        <f t="shared" si="0"/>
        <v>14042</v>
      </c>
      <c r="L15" s="18">
        <v>2</v>
      </c>
      <c r="M15" s="18">
        <f t="shared" si="5"/>
        <v>14044</v>
      </c>
      <c r="P15" s="31"/>
    </row>
    <row r="16" spans="1:16" ht="12.75" customHeight="1" x14ac:dyDescent="0.2">
      <c r="B16" s="20" t="s">
        <v>413</v>
      </c>
      <c r="C16" s="18">
        <v>3382</v>
      </c>
      <c r="D16" s="18">
        <v>1146</v>
      </c>
      <c r="E16" s="18">
        <f t="shared" si="1"/>
        <v>4528</v>
      </c>
      <c r="F16" s="19">
        <f t="shared" si="2"/>
        <v>1.6755414611402415E-2</v>
      </c>
      <c r="G16" s="18">
        <v>10405</v>
      </c>
      <c r="H16" s="18">
        <v>460</v>
      </c>
      <c r="I16" s="18">
        <f t="shared" si="3"/>
        <v>10865</v>
      </c>
      <c r="J16" s="19">
        <f t="shared" si="4"/>
        <v>1.5656544550902863E-2</v>
      </c>
      <c r="K16" s="18">
        <f t="shared" si="0"/>
        <v>15393</v>
      </c>
      <c r="L16" s="18">
        <v>6</v>
      </c>
      <c r="M16" s="18">
        <f t="shared" si="5"/>
        <v>15399</v>
      </c>
      <c r="P16" s="31"/>
    </row>
    <row r="17" spans="2:16" ht="12.75" customHeight="1" x14ac:dyDescent="0.2">
      <c r="B17" s="20" t="s">
        <v>414</v>
      </c>
      <c r="C17" s="18">
        <v>5713</v>
      </c>
      <c r="D17" s="18">
        <v>3633</v>
      </c>
      <c r="E17" s="18">
        <f t="shared" si="1"/>
        <v>9346</v>
      </c>
      <c r="F17" s="19">
        <f t="shared" si="2"/>
        <v>3.4583945441291293E-2</v>
      </c>
      <c r="G17" s="18">
        <v>17285</v>
      </c>
      <c r="H17" s="18">
        <v>1303</v>
      </c>
      <c r="I17" s="18">
        <f t="shared" si="3"/>
        <v>18588</v>
      </c>
      <c r="J17" s="19">
        <f t="shared" si="4"/>
        <v>2.6785444096841457E-2</v>
      </c>
      <c r="K17" s="18">
        <f t="shared" si="0"/>
        <v>27934</v>
      </c>
      <c r="L17" s="18">
        <v>6</v>
      </c>
      <c r="M17" s="18">
        <f t="shared" si="5"/>
        <v>27940</v>
      </c>
      <c r="P17" s="31"/>
    </row>
    <row r="18" spans="2:16" ht="12.75" customHeight="1" x14ac:dyDescent="0.2">
      <c r="B18" s="20" t="s">
        <v>415</v>
      </c>
      <c r="C18" s="18">
        <v>4600</v>
      </c>
      <c r="D18" s="18">
        <v>1005</v>
      </c>
      <c r="E18" s="18">
        <f t="shared" si="1"/>
        <v>5605</v>
      </c>
      <c r="F18" s="19">
        <f t="shared" si="2"/>
        <v>2.074074622281593E-2</v>
      </c>
      <c r="G18" s="18">
        <v>17913</v>
      </c>
      <c r="H18" s="18">
        <v>514</v>
      </c>
      <c r="I18" s="18">
        <f t="shared" si="3"/>
        <v>18427</v>
      </c>
      <c r="J18" s="19">
        <f t="shared" si="4"/>
        <v>2.6553441918038385E-2</v>
      </c>
      <c r="K18" s="18">
        <f t="shared" si="0"/>
        <v>24032</v>
      </c>
      <c r="L18" s="18">
        <v>47</v>
      </c>
      <c r="M18" s="18">
        <f t="shared" si="5"/>
        <v>24079</v>
      </c>
      <c r="P18" s="31"/>
    </row>
    <row r="19" spans="2:16" ht="12.75" customHeight="1" x14ac:dyDescent="0.2">
      <c r="B19" s="20" t="s">
        <v>416</v>
      </c>
      <c r="C19" s="18">
        <v>1040</v>
      </c>
      <c r="D19" s="18">
        <v>434</v>
      </c>
      <c r="E19" s="18">
        <f t="shared" si="1"/>
        <v>1474</v>
      </c>
      <c r="F19" s="19">
        <f t="shared" si="2"/>
        <v>5.4543907105139488E-3</v>
      </c>
      <c r="G19" s="18">
        <v>3680</v>
      </c>
      <c r="H19" s="18">
        <v>188</v>
      </c>
      <c r="I19" s="18">
        <f t="shared" si="3"/>
        <v>3868</v>
      </c>
      <c r="J19" s="19">
        <f t="shared" si="4"/>
        <v>5.5738163205607252E-3</v>
      </c>
      <c r="K19" s="18">
        <f t="shared" si="0"/>
        <v>5342</v>
      </c>
      <c r="L19" s="18">
        <v>13</v>
      </c>
      <c r="M19" s="18">
        <f t="shared" si="5"/>
        <v>5355</v>
      </c>
      <c r="P19" s="31"/>
    </row>
    <row r="20" spans="2:16" ht="12.75" customHeight="1" x14ac:dyDescent="0.2">
      <c r="B20" s="20" t="s">
        <v>417</v>
      </c>
      <c r="C20" s="18">
        <v>3907</v>
      </c>
      <c r="D20" s="18">
        <v>1609</v>
      </c>
      <c r="E20" s="18">
        <f t="shared" si="1"/>
        <v>5516</v>
      </c>
      <c r="F20" s="19">
        <f t="shared" si="2"/>
        <v>2.041141055576319E-2</v>
      </c>
      <c r="G20" s="18">
        <v>13578</v>
      </c>
      <c r="H20" s="18">
        <v>645</v>
      </c>
      <c r="I20" s="18">
        <f t="shared" si="3"/>
        <v>14223</v>
      </c>
      <c r="J20" s="19">
        <f t="shared" si="4"/>
        <v>2.0495447137366906E-2</v>
      </c>
      <c r="K20" s="18">
        <f t="shared" si="0"/>
        <v>19739</v>
      </c>
      <c r="L20" s="18">
        <v>5</v>
      </c>
      <c r="M20" s="18">
        <f t="shared" si="5"/>
        <v>19744</v>
      </c>
      <c r="P20" s="31"/>
    </row>
    <row r="21" spans="2:16" ht="12.75" customHeight="1" x14ac:dyDescent="0.2">
      <c r="B21" s="20" t="s">
        <v>418</v>
      </c>
      <c r="C21" s="18">
        <v>3650</v>
      </c>
      <c r="D21" s="18">
        <v>1125</v>
      </c>
      <c r="E21" s="18">
        <f t="shared" si="1"/>
        <v>4775</v>
      </c>
      <c r="F21" s="19">
        <f t="shared" si="2"/>
        <v>1.7669413597492609E-2</v>
      </c>
      <c r="G21" s="18">
        <v>14163</v>
      </c>
      <c r="H21" s="18">
        <v>543</v>
      </c>
      <c r="I21" s="18">
        <f t="shared" si="3"/>
        <v>14706</v>
      </c>
      <c r="J21" s="19">
        <f t="shared" si="4"/>
        <v>2.1191453673776117E-2</v>
      </c>
      <c r="K21" s="18">
        <f t="shared" si="0"/>
        <v>19481</v>
      </c>
      <c r="L21" s="18">
        <v>12</v>
      </c>
      <c r="M21" s="18">
        <f t="shared" si="5"/>
        <v>19493</v>
      </c>
      <c r="P21" s="31"/>
    </row>
    <row r="22" spans="2:16" ht="22.5" customHeight="1" x14ac:dyDescent="0.2">
      <c r="B22" s="20" t="s">
        <v>419</v>
      </c>
      <c r="C22" s="18">
        <v>4374</v>
      </c>
      <c r="D22" s="18">
        <v>2050</v>
      </c>
      <c r="E22" s="18">
        <f t="shared" si="1"/>
        <v>6424</v>
      </c>
      <c r="F22" s="19">
        <f t="shared" si="2"/>
        <v>2.3771374439851837E-2</v>
      </c>
      <c r="G22" s="18">
        <v>15043</v>
      </c>
      <c r="H22" s="18">
        <v>761</v>
      </c>
      <c r="I22" s="18">
        <f t="shared" si="3"/>
        <v>15804</v>
      </c>
      <c r="J22" s="19">
        <f t="shared" si="4"/>
        <v>2.2773679713066621E-2</v>
      </c>
      <c r="K22" s="18">
        <f t="shared" si="0"/>
        <v>22228</v>
      </c>
      <c r="L22" s="18">
        <v>1</v>
      </c>
      <c r="M22" s="18">
        <f t="shared" si="5"/>
        <v>22229</v>
      </c>
      <c r="P22" s="31"/>
    </row>
    <row r="23" spans="2:16" ht="12.75" customHeight="1" x14ac:dyDescent="0.2">
      <c r="B23" s="20" t="s">
        <v>420</v>
      </c>
      <c r="C23" s="18">
        <v>6153</v>
      </c>
      <c r="D23" s="18">
        <v>3178</v>
      </c>
      <c r="E23" s="18">
        <f t="shared" si="1"/>
        <v>9331</v>
      </c>
      <c r="F23" s="19">
        <f t="shared" si="2"/>
        <v>3.4528439429990267E-2</v>
      </c>
      <c r="G23" s="18">
        <v>22846</v>
      </c>
      <c r="H23" s="18">
        <v>1208</v>
      </c>
      <c r="I23" s="18">
        <f t="shared" si="3"/>
        <v>24054</v>
      </c>
      <c r="J23" s="19">
        <f t="shared" si="4"/>
        <v>3.4661990117571789E-2</v>
      </c>
      <c r="K23" s="18">
        <f t="shared" si="0"/>
        <v>33385</v>
      </c>
      <c r="L23" s="18">
        <v>10</v>
      </c>
      <c r="M23" s="18">
        <f t="shared" si="5"/>
        <v>33395</v>
      </c>
      <c r="P23" s="31"/>
    </row>
    <row r="24" spans="2:16" ht="12.75" customHeight="1" x14ac:dyDescent="0.2">
      <c r="B24" s="20" t="s">
        <v>421</v>
      </c>
      <c r="C24" s="18">
        <v>4119</v>
      </c>
      <c r="D24" s="18">
        <v>1462</v>
      </c>
      <c r="E24" s="18">
        <f t="shared" si="1"/>
        <v>5581</v>
      </c>
      <c r="F24" s="19">
        <f t="shared" si="2"/>
        <v>2.0651936604734293E-2</v>
      </c>
      <c r="G24" s="18">
        <v>14315</v>
      </c>
      <c r="H24" s="18">
        <v>595</v>
      </c>
      <c r="I24" s="18">
        <f t="shared" si="3"/>
        <v>14910</v>
      </c>
      <c r="J24" s="19">
        <f t="shared" si="4"/>
        <v>2.1485419167414789E-2</v>
      </c>
      <c r="K24" s="18">
        <f t="shared" si="0"/>
        <v>20491</v>
      </c>
      <c r="L24" s="18">
        <v>10</v>
      </c>
      <c r="M24" s="18">
        <f t="shared" si="5"/>
        <v>20501</v>
      </c>
      <c r="P24" s="31"/>
    </row>
    <row r="25" spans="2:16" ht="12.75" customHeight="1" x14ac:dyDescent="0.2">
      <c r="B25" s="20" t="s">
        <v>422</v>
      </c>
      <c r="C25" s="18">
        <v>4349</v>
      </c>
      <c r="D25" s="18">
        <v>2484</v>
      </c>
      <c r="E25" s="18">
        <f t="shared" si="1"/>
        <v>6833</v>
      </c>
      <c r="F25" s="19">
        <f t="shared" si="2"/>
        <v>2.5284838347993086E-2</v>
      </c>
      <c r="G25" s="18">
        <v>15321</v>
      </c>
      <c r="H25" s="18">
        <v>911</v>
      </c>
      <c r="I25" s="18">
        <f t="shared" si="3"/>
        <v>16232</v>
      </c>
      <c r="J25" s="19">
        <f t="shared" si="4"/>
        <v>2.3390430846779133E-2</v>
      </c>
      <c r="K25" s="18">
        <f t="shared" si="0"/>
        <v>23065</v>
      </c>
      <c r="L25" s="18">
        <v>2</v>
      </c>
      <c r="M25" s="18">
        <f t="shared" si="5"/>
        <v>23067</v>
      </c>
      <c r="P25" s="31"/>
    </row>
    <row r="26" spans="2:16" ht="12.75" customHeight="1" x14ac:dyDescent="0.2">
      <c r="B26" s="20" t="s">
        <v>423</v>
      </c>
      <c r="C26" s="18">
        <v>3719</v>
      </c>
      <c r="D26" s="18">
        <v>1677</v>
      </c>
      <c r="E26" s="18">
        <f t="shared" si="1"/>
        <v>5396</v>
      </c>
      <c r="F26" s="19">
        <f t="shared" si="2"/>
        <v>1.9967362465354997E-2</v>
      </c>
      <c r="G26" s="18">
        <v>13463</v>
      </c>
      <c r="H26" s="18">
        <v>633</v>
      </c>
      <c r="I26" s="18">
        <f t="shared" si="3"/>
        <v>14096</v>
      </c>
      <c r="J26" s="19">
        <f t="shared" si="4"/>
        <v>2.0312439207503613E-2</v>
      </c>
      <c r="K26" s="18">
        <f t="shared" si="0"/>
        <v>19492</v>
      </c>
      <c r="L26" s="18">
        <v>3</v>
      </c>
      <c r="M26" s="18">
        <f t="shared" si="5"/>
        <v>19495</v>
      </c>
      <c r="P26" s="31"/>
    </row>
    <row r="27" spans="2:16" ht="12.75" customHeight="1" x14ac:dyDescent="0.2">
      <c r="B27" s="20" t="s">
        <v>424</v>
      </c>
      <c r="C27" s="18">
        <v>12169</v>
      </c>
      <c r="D27" s="18">
        <v>5976</v>
      </c>
      <c r="E27" s="18">
        <f t="shared" si="1"/>
        <v>18145</v>
      </c>
      <c r="F27" s="19">
        <f t="shared" si="2"/>
        <v>6.7143771670471919E-2</v>
      </c>
      <c r="G27" s="18">
        <v>45072</v>
      </c>
      <c r="H27" s="18">
        <v>2417</v>
      </c>
      <c r="I27" s="18">
        <f t="shared" si="3"/>
        <v>47489</v>
      </c>
      <c r="J27" s="19">
        <f t="shared" si="4"/>
        <v>6.8431996702975242E-2</v>
      </c>
      <c r="K27" s="18">
        <f t="shared" si="0"/>
        <v>65634</v>
      </c>
      <c r="L27" s="18">
        <v>17</v>
      </c>
      <c r="M27" s="18">
        <f t="shared" si="5"/>
        <v>65651</v>
      </c>
      <c r="P27" s="31"/>
    </row>
    <row r="28" spans="2:16" ht="12.75" customHeight="1" x14ac:dyDescent="0.2">
      <c r="B28" s="20" t="s">
        <v>425</v>
      </c>
      <c r="C28" s="18">
        <v>517</v>
      </c>
      <c r="D28" s="18">
        <v>225</v>
      </c>
      <c r="E28" s="18">
        <f t="shared" si="1"/>
        <v>742</v>
      </c>
      <c r="F28" s="19">
        <f t="shared" si="2"/>
        <v>2.7456973590239825E-3</v>
      </c>
      <c r="G28" s="18">
        <v>1459</v>
      </c>
      <c r="H28" s="18">
        <v>59</v>
      </c>
      <c r="I28" s="18">
        <f t="shared" si="3"/>
        <v>1518</v>
      </c>
      <c r="J28" s="19">
        <f t="shared" si="4"/>
        <v>2.1874491144289504E-3</v>
      </c>
      <c r="K28" s="18">
        <f t="shared" si="0"/>
        <v>2260</v>
      </c>
      <c r="L28" s="18">
        <v>1</v>
      </c>
      <c r="M28" s="18">
        <f t="shared" si="5"/>
        <v>2261</v>
      </c>
      <c r="P28" s="31"/>
    </row>
    <row r="29" spans="2:16" ht="12.75" customHeight="1" x14ac:dyDescent="0.2">
      <c r="B29" s="20" t="s">
        <v>426</v>
      </c>
      <c r="C29" s="18">
        <v>1624</v>
      </c>
      <c r="D29" s="18">
        <v>1311</v>
      </c>
      <c r="E29" s="18">
        <f t="shared" si="1"/>
        <v>2935</v>
      </c>
      <c r="F29" s="19">
        <f t="shared" si="2"/>
        <v>1.0860676211233676E-2</v>
      </c>
      <c r="G29" s="18">
        <v>4696</v>
      </c>
      <c r="H29" s="18">
        <v>332</v>
      </c>
      <c r="I29" s="18">
        <f t="shared" si="3"/>
        <v>5028</v>
      </c>
      <c r="J29" s="19">
        <f t="shared" si="4"/>
        <v>7.2453848138002387E-3</v>
      </c>
      <c r="K29" s="18">
        <f t="shared" si="0"/>
        <v>7963</v>
      </c>
      <c r="L29" s="18">
        <v>1</v>
      </c>
      <c r="M29" s="18">
        <f t="shared" si="5"/>
        <v>7964</v>
      </c>
      <c r="P29" s="31"/>
    </row>
    <row r="30" spans="2:16" ht="12.75" customHeight="1" x14ac:dyDescent="0.2">
      <c r="B30" s="20" t="s">
        <v>427</v>
      </c>
      <c r="C30" s="18">
        <v>527</v>
      </c>
      <c r="D30" s="18">
        <v>268</v>
      </c>
      <c r="E30" s="18">
        <f t="shared" si="1"/>
        <v>795</v>
      </c>
      <c r="F30" s="19">
        <f t="shared" si="2"/>
        <v>2.941818598954267E-3</v>
      </c>
      <c r="G30" s="18">
        <v>1557</v>
      </c>
      <c r="H30" s="18">
        <v>101</v>
      </c>
      <c r="I30" s="18">
        <f t="shared" si="3"/>
        <v>1658</v>
      </c>
      <c r="J30" s="19">
        <f t="shared" si="4"/>
        <v>2.3891901394750988E-3</v>
      </c>
      <c r="K30" s="18">
        <f t="shared" si="0"/>
        <v>2453</v>
      </c>
      <c r="L30" s="18">
        <v>2</v>
      </c>
      <c r="M30" s="18">
        <f t="shared" si="5"/>
        <v>2455</v>
      </c>
      <c r="P30" s="31"/>
    </row>
    <row r="31" spans="2:16" ht="12.75" customHeight="1" x14ac:dyDescent="0.2">
      <c r="B31" s="20" t="s">
        <v>428</v>
      </c>
      <c r="C31" s="18">
        <v>1857</v>
      </c>
      <c r="D31" s="18">
        <v>913</v>
      </c>
      <c r="E31" s="18">
        <f t="shared" si="1"/>
        <v>2770</v>
      </c>
      <c r="F31" s="19">
        <f t="shared" si="2"/>
        <v>1.0250110086922413E-2</v>
      </c>
      <c r="G31" s="18">
        <v>8119</v>
      </c>
      <c r="H31" s="18">
        <v>473</v>
      </c>
      <c r="I31" s="18">
        <f t="shared" si="3"/>
        <v>8592</v>
      </c>
      <c r="J31" s="19">
        <f t="shared" si="4"/>
        <v>1.2381134908546471E-2</v>
      </c>
      <c r="K31" s="18">
        <f t="shared" si="0"/>
        <v>11362</v>
      </c>
      <c r="L31" s="18">
        <v>7</v>
      </c>
      <c r="M31" s="18">
        <f t="shared" si="5"/>
        <v>11369</v>
      </c>
      <c r="P31" s="31"/>
    </row>
    <row r="32" spans="2:16" ht="12.75" customHeight="1" x14ac:dyDescent="0.2">
      <c r="B32" s="20" t="s">
        <v>429</v>
      </c>
      <c r="C32" s="18">
        <v>504</v>
      </c>
      <c r="D32" s="18">
        <v>241</v>
      </c>
      <c r="E32" s="18">
        <f t="shared" si="1"/>
        <v>745</v>
      </c>
      <c r="F32" s="19">
        <f t="shared" si="2"/>
        <v>2.7567985612841871E-3</v>
      </c>
      <c r="G32" s="18">
        <v>1888</v>
      </c>
      <c r="H32" s="18">
        <v>128</v>
      </c>
      <c r="I32" s="18">
        <f t="shared" si="3"/>
        <v>2016</v>
      </c>
      <c r="J32" s="19">
        <f t="shared" si="4"/>
        <v>2.9050707606645349E-3</v>
      </c>
      <c r="K32" s="18">
        <f t="shared" si="0"/>
        <v>2761</v>
      </c>
      <c r="L32" s="18">
        <v>2</v>
      </c>
      <c r="M32" s="18">
        <f t="shared" si="5"/>
        <v>2763</v>
      </c>
      <c r="P32" s="31"/>
    </row>
    <row r="33" spans="2:16" ht="12.75" customHeight="1" x14ac:dyDescent="0.2">
      <c r="B33" s="20" t="s">
        <v>430</v>
      </c>
      <c r="C33" s="18">
        <v>167</v>
      </c>
      <c r="D33" s="18">
        <v>92</v>
      </c>
      <c r="E33" s="18">
        <f t="shared" si="1"/>
        <v>259</v>
      </c>
      <c r="F33" s="19">
        <f t="shared" si="2"/>
        <v>9.5840379513101271E-4</v>
      </c>
      <c r="G33" s="18">
        <v>569</v>
      </c>
      <c r="H33" s="18">
        <v>21</v>
      </c>
      <c r="I33" s="18">
        <f t="shared" si="3"/>
        <v>590</v>
      </c>
      <c r="J33" s="19">
        <f t="shared" si="4"/>
        <v>8.5019431983733909E-4</v>
      </c>
      <c r="K33" s="18">
        <f t="shared" si="0"/>
        <v>849</v>
      </c>
      <c r="L33" s="18">
        <v>0</v>
      </c>
      <c r="M33" s="18">
        <f t="shared" si="5"/>
        <v>849</v>
      </c>
      <c r="P33" s="31"/>
    </row>
    <row r="34" spans="2:16" ht="12.75" customHeight="1" x14ac:dyDescent="0.2">
      <c r="B34" s="20" t="s">
        <v>431</v>
      </c>
      <c r="C34" s="18">
        <v>1123</v>
      </c>
      <c r="D34" s="18">
        <v>439</v>
      </c>
      <c r="E34" s="18">
        <f t="shared" si="1"/>
        <v>1562</v>
      </c>
      <c r="F34" s="19">
        <f t="shared" si="2"/>
        <v>5.7800259768132885E-3</v>
      </c>
      <c r="G34" s="18">
        <v>3143</v>
      </c>
      <c r="H34" s="18">
        <v>188</v>
      </c>
      <c r="I34" s="18">
        <f t="shared" si="3"/>
        <v>3331</v>
      </c>
      <c r="J34" s="19">
        <f t="shared" si="4"/>
        <v>4.7999953887765704E-3</v>
      </c>
      <c r="K34" s="18">
        <f t="shared" si="0"/>
        <v>4893</v>
      </c>
      <c r="L34" s="18">
        <v>3</v>
      </c>
      <c r="M34" s="18">
        <f t="shared" si="5"/>
        <v>4896</v>
      </c>
      <c r="P34" s="31"/>
    </row>
    <row r="35" spans="2:16" ht="12.75" customHeight="1" x14ac:dyDescent="0.2">
      <c r="B35" s="20" t="s">
        <v>432</v>
      </c>
      <c r="C35" s="18">
        <v>468</v>
      </c>
      <c r="D35" s="18">
        <v>239</v>
      </c>
      <c r="E35" s="18">
        <f t="shared" si="1"/>
        <v>707</v>
      </c>
      <c r="F35" s="19">
        <f t="shared" si="2"/>
        <v>2.6161833326549264E-3</v>
      </c>
      <c r="G35" s="18">
        <v>901</v>
      </c>
      <c r="H35" s="18">
        <v>68</v>
      </c>
      <c r="I35" s="18">
        <f t="shared" si="3"/>
        <v>969</v>
      </c>
      <c r="J35" s="19">
        <f t="shared" si="4"/>
        <v>1.3963360947836976E-3</v>
      </c>
      <c r="K35" s="18">
        <f t="shared" si="0"/>
        <v>1676</v>
      </c>
      <c r="L35" s="18">
        <v>1</v>
      </c>
      <c r="M35" s="18">
        <f t="shared" si="5"/>
        <v>1677</v>
      </c>
      <c r="P35" s="31"/>
    </row>
    <row r="36" spans="2:16" ht="12.75" customHeight="1" x14ac:dyDescent="0.2">
      <c r="B36" s="20" t="s">
        <v>433</v>
      </c>
      <c r="C36" s="18">
        <v>1105</v>
      </c>
      <c r="D36" s="18">
        <v>557</v>
      </c>
      <c r="E36" s="18">
        <f t="shared" si="1"/>
        <v>1662</v>
      </c>
      <c r="F36" s="19">
        <f t="shared" si="2"/>
        <v>6.1500660521534483E-3</v>
      </c>
      <c r="G36" s="18">
        <v>3207</v>
      </c>
      <c r="H36" s="18">
        <v>197</v>
      </c>
      <c r="I36" s="18">
        <f t="shared" si="3"/>
        <v>3404</v>
      </c>
      <c r="J36" s="19">
        <f t="shared" si="4"/>
        <v>4.9051889232649189E-3</v>
      </c>
      <c r="K36" s="18">
        <f t="shared" si="0"/>
        <v>5066</v>
      </c>
      <c r="L36" s="18">
        <v>1</v>
      </c>
      <c r="M36" s="18">
        <f t="shared" si="5"/>
        <v>5067</v>
      </c>
      <c r="P36" s="31"/>
    </row>
    <row r="37" spans="2:16" ht="12.75" customHeight="1" x14ac:dyDescent="0.2">
      <c r="B37" s="20" t="s">
        <v>434</v>
      </c>
      <c r="C37" s="18">
        <v>1428</v>
      </c>
      <c r="D37" s="18">
        <v>752</v>
      </c>
      <c r="E37" s="18">
        <f t="shared" si="1"/>
        <v>2180</v>
      </c>
      <c r="F37" s="19">
        <f t="shared" si="2"/>
        <v>8.0668736424154737E-3</v>
      </c>
      <c r="G37" s="18">
        <v>5463</v>
      </c>
      <c r="H37" s="18">
        <v>316</v>
      </c>
      <c r="I37" s="18">
        <f t="shared" si="3"/>
        <v>5779</v>
      </c>
      <c r="J37" s="19">
        <f t="shared" si="4"/>
        <v>8.3275813124406486E-3</v>
      </c>
      <c r="K37" s="18">
        <f t="shared" si="0"/>
        <v>7959</v>
      </c>
      <c r="L37" s="18">
        <v>3</v>
      </c>
      <c r="M37" s="18">
        <f t="shared" si="5"/>
        <v>7962</v>
      </c>
      <c r="P37" s="31"/>
    </row>
    <row r="38" spans="2:16" ht="12.75" customHeight="1" x14ac:dyDescent="0.2">
      <c r="B38" s="20" t="s">
        <v>435</v>
      </c>
      <c r="C38" s="18">
        <v>2257</v>
      </c>
      <c r="D38" s="18">
        <v>990</v>
      </c>
      <c r="E38" s="18">
        <f t="shared" si="1"/>
        <v>3247</v>
      </c>
      <c r="F38" s="19">
        <f t="shared" si="2"/>
        <v>1.2015201246294974E-2</v>
      </c>
      <c r="G38" s="18">
        <v>9396</v>
      </c>
      <c r="H38" s="18">
        <v>533</v>
      </c>
      <c r="I38" s="18">
        <f t="shared" si="3"/>
        <v>9929</v>
      </c>
      <c r="J38" s="19">
        <f t="shared" si="4"/>
        <v>1.4307761697737186E-2</v>
      </c>
      <c r="K38" s="18">
        <f t="shared" si="0"/>
        <v>13176</v>
      </c>
      <c r="L38" s="18">
        <v>2</v>
      </c>
      <c r="M38" s="18">
        <f t="shared" si="5"/>
        <v>13178</v>
      </c>
      <c r="P38" s="31"/>
    </row>
    <row r="39" spans="2:16" ht="12.75" customHeight="1" x14ac:dyDescent="0.2">
      <c r="B39" s="20" t="s">
        <v>436</v>
      </c>
      <c r="C39" s="18">
        <v>2943</v>
      </c>
      <c r="D39" s="18">
        <v>1724</v>
      </c>
      <c r="E39" s="18">
        <f t="shared" si="1"/>
        <v>4667</v>
      </c>
      <c r="F39" s="19">
        <f t="shared" si="2"/>
        <v>1.7269770316125237E-2</v>
      </c>
      <c r="G39" s="18">
        <v>11136</v>
      </c>
      <c r="H39" s="18">
        <v>824</v>
      </c>
      <c r="I39" s="18">
        <f t="shared" si="3"/>
        <v>11960</v>
      </c>
      <c r="J39" s="19">
        <f t="shared" si="4"/>
        <v>1.7234447568228093E-2</v>
      </c>
      <c r="K39" s="18">
        <f t="shared" si="0"/>
        <v>16627</v>
      </c>
      <c r="L39" s="18">
        <v>7</v>
      </c>
      <c r="M39" s="18">
        <f t="shared" si="5"/>
        <v>16634</v>
      </c>
      <c r="P39" s="31"/>
    </row>
    <row r="40" spans="2:16" ht="12.75" customHeight="1" x14ac:dyDescent="0.2">
      <c r="B40" s="20" t="s">
        <v>437</v>
      </c>
      <c r="C40" s="18">
        <v>4986</v>
      </c>
      <c r="D40" s="18">
        <v>2901</v>
      </c>
      <c r="E40" s="18">
        <f t="shared" si="1"/>
        <v>7887</v>
      </c>
      <c r="F40" s="19">
        <f t="shared" si="2"/>
        <v>2.9185060742078366E-2</v>
      </c>
      <c r="G40" s="18">
        <v>17129</v>
      </c>
      <c r="H40" s="18">
        <v>1081</v>
      </c>
      <c r="I40" s="18">
        <f t="shared" si="3"/>
        <v>18210</v>
      </c>
      <c r="J40" s="19">
        <f t="shared" si="4"/>
        <v>2.6240743329216856E-2</v>
      </c>
      <c r="K40" s="18">
        <f t="shared" si="0"/>
        <v>26097</v>
      </c>
      <c r="L40" s="18">
        <v>3</v>
      </c>
      <c r="M40" s="18">
        <f t="shared" si="5"/>
        <v>26100</v>
      </c>
      <c r="P40" s="31"/>
    </row>
    <row r="41" spans="2:16" ht="12.75" customHeight="1" x14ac:dyDescent="0.2">
      <c r="B41" s="20" t="s">
        <v>438</v>
      </c>
      <c r="C41" s="18">
        <v>5479</v>
      </c>
      <c r="D41" s="18">
        <v>1949</v>
      </c>
      <c r="E41" s="18">
        <f t="shared" si="1"/>
        <v>7428</v>
      </c>
      <c r="F41" s="19">
        <f t="shared" si="2"/>
        <v>2.7486576796267037E-2</v>
      </c>
      <c r="G41" s="18">
        <v>18070</v>
      </c>
      <c r="H41" s="18">
        <v>923</v>
      </c>
      <c r="I41" s="18">
        <f t="shared" si="3"/>
        <v>18993</v>
      </c>
      <c r="J41" s="19">
        <f t="shared" si="4"/>
        <v>2.7369052062153527E-2</v>
      </c>
      <c r="K41" s="18">
        <f t="shared" si="0"/>
        <v>26421</v>
      </c>
      <c r="L41" s="18">
        <v>5</v>
      </c>
      <c r="M41" s="18">
        <f t="shared" si="5"/>
        <v>26426</v>
      </c>
      <c r="P41" s="31"/>
    </row>
    <row r="42" spans="2:16" ht="12.75" customHeight="1" x14ac:dyDescent="0.2">
      <c r="B42" s="20" t="s">
        <v>439</v>
      </c>
      <c r="C42" s="18">
        <v>5595</v>
      </c>
      <c r="D42" s="18">
        <v>2228</v>
      </c>
      <c r="E42" s="18">
        <f t="shared" si="1"/>
        <v>7823</v>
      </c>
      <c r="F42" s="19">
        <f t="shared" si="2"/>
        <v>2.8948235093860665E-2</v>
      </c>
      <c r="G42" s="18">
        <v>19120</v>
      </c>
      <c r="H42" s="18">
        <v>952</v>
      </c>
      <c r="I42" s="18">
        <f t="shared" si="3"/>
        <v>20072</v>
      </c>
      <c r="J42" s="19">
        <f t="shared" si="4"/>
        <v>2.8923898962330628E-2</v>
      </c>
      <c r="K42" s="18">
        <f t="shared" si="0"/>
        <v>27895</v>
      </c>
      <c r="L42" s="18">
        <v>6</v>
      </c>
      <c r="M42" s="18">
        <f t="shared" si="5"/>
        <v>27901</v>
      </c>
      <c r="P42" s="31"/>
    </row>
    <row r="43" spans="2:16" ht="12.75" customHeight="1" x14ac:dyDescent="0.2">
      <c r="B43" s="20" t="s">
        <v>440</v>
      </c>
      <c r="C43" s="18">
        <v>2271</v>
      </c>
      <c r="D43" s="18">
        <v>2136</v>
      </c>
      <c r="E43" s="18">
        <f t="shared" si="1"/>
        <v>4407</v>
      </c>
      <c r="F43" s="19">
        <f t="shared" si="2"/>
        <v>1.6307666120240823E-2</v>
      </c>
      <c r="G43" s="18">
        <v>7580</v>
      </c>
      <c r="H43" s="18">
        <v>575</v>
      </c>
      <c r="I43" s="18">
        <f t="shared" si="3"/>
        <v>8155</v>
      </c>
      <c r="J43" s="19">
        <f t="shared" si="4"/>
        <v>1.1751414708938136E-2</v>
      </c>
      <c r="K43" s="18">
        <f t="shared" si="0"/>
        <v>12562</v>
      </c>
      <c r="L43" s="18">
        <v>2</v>
      </c>
      <c r="M43" s="18">
        <f t="shared" si="5"/>
        <v>12564</v>
      </c>
      <c r="P43" s="31"/>
    </row>
    <row r="44" spans="2:16" ht="12.75" customHeight="1" x14ac:dyDescent="0.2">
      <c r="B44" s="20" t="s">
        <v>441</v>
      </c>
      <c r="C44" s="18">
        <v>3290</v>
      </c>
      <c r="D44" s="18">
        <v>960</v>
      </c>
      <c r="E44" s="18">
        <f t="shared" si="1"/>
        <v>4250</v>
      </c>
      <c r="F44" s="19">
        <f t="shared" si="2"/>
        <v>1.5726703201956772E-2</v>
      </c>
      <c r="G44" s="18">
        <v>10757</v>
      </c>
      <c r="H44" s="18">
        <v>447</v>
      </c>
      <c r="I44" s="18">
        <f t="shared" si="3"/>
        <v>11204</v>
      </c>
      <c r="J44" s="19">
        <f t="shared" si="4"/>
        <v>1.6145046032978894E-2</v>
      </c>
      <c r="K44" s="18">
        <f t="shared" si="0"/>
        <v>15454</v>
      </c>
      <c r="L44" s="18">
        <v>6</v>
      </c>
      <c r="M44" s="18">
        <f t="shared" si="5"/>
        <v>15460</v>
      </c>
      <c r="P44" s="31"/>
    </row>
    <row r="45" spans="2:16" ht="12.75" customHeight="1" x14ac:dyDescent="0.2">
      <c r="B45" s="20" t="s">
        <v>442</v>
      </c>
      <c r="C45" s="18">
        <v>3874</v>
      </c>
      <c r="D45" s="18">
        <v>1645</v>
      </c>
      <c r="E45" s="18">
        <f t="shared" si="1"/>
        <v>5519</v>
      </c>
      <c r="F45" s="19">
        <f t="shared" si="2"/>
        <v>2.0422511758023395E-2</v>
      </c>
      <c r="G45" s="18">
        <v>11228</v>
      </c>
      <c r="H45" s="18">
        <v>598</v>
      </c>
      <c r="I45" s="18">
        <f t="shared" si="3"/>
        <v>11826</v>
      </c>
      <c r="J45" s="19">
        <f t="shared" si="4"/>
        <v>1.7041352587112497E-2</v>
      </c>
      <c r="K45" s="18">
        <f t="shared" si="0"/>
        <v>17345</v>
      </c>
      <c r="L45" s="18">
        <v>0</v>
      </c>
      <c r="M45" s="18">
        <f t="shared" si="5"/>
        <v>17345</v>
      </c>
      <c r="P45" s="31"/>
    </row>
    <row r="46" spans="2:16" ht="12.75" customHeight="1" x14ac:dyDescent="0.2">
      <c r="B46" s="20" t="s">
        <v>443</v>
      </c>
      <c r="C46" s="18">
        <v>4454</v>
      </c>
      <c r="D46" s="18">
        <v>2045</v>
      </c>
      <c r="E46" s="18">
        <f t="shared" si="1"/>
        <v>6499</v>
      </c>
      <c r="F46" s="19">
        <f t="shared" si="2"/>
        <v>2.4048904496356955E-2</v>
      </c>
      <c r="G46" s="18">
        <v>14449</v>
      </c>
      <c r="H46" s="18">
        <v>778</v>
      </c>
      <c r="I46" s="18">
        <f t="shared" si="3"/>
        <v>15227</v>
      </c>
      <c r="J46" s="19">
        <f t="shared" si="4"/>
        <v>2.194221848841214E-2</v>
      </c>
      <c r="K46" s="18">
        <f t="shared" si="0"/>
        <v>21726</v>
      </c>
      <c r="L46" s="18">
        <v>4</v>
      </c>
      <c r="M46" s="18">
        <f t="shared" si="5"/>
        <v>21730</v>
      </c>
      <c r="P46" s="31"/>
    </row>
    <row r="47" spans="2:16" ht="12.75" customHeight="1" x14ac:dyDescent="0.2">
      <c r="B47" s="20" t="s">
        <v>444</v>
      </c>
      <c r="C47" s="18">
        <v>4008</v>
      </c>
      <c r="D47" s="18">
        <v>2304</v>
      </c>
      <c r="E47" s="18">
        <f t="shared" si="1"/>
        <v>6312</v>
      </c>
      <c r="F47" s="19">
        <f t="shared" si="2"/>
        <v>2.3356929555470859E-2</v>
      </c>
      <c r="G47" s="18">
        <v>12112</v>
      </c>
      <c r="H47" s="18">
        <v>769</v>
      </c>
      <c r="I47" s="18">
        <f t="shared" si="3"/>
        <v>12881</v>
      </c>
      <c r="J47" s="19">
        <f t="shared" si="4"/>
        <v>1.8561615311567397E-2</v>
      </c>
      <c r="K47" s="18">
        <f t="shared" si="0"/>
        <v>19193</v>
      </c>
      <c r="L47" s="18">
        <v>1</v>
      </c>
      <c r="M47" s="18">
        <f t="shared" si="5"/>
        <v>19194</v>
      </c>
      <c r="P47" s="31"/>
    </row>
    <row r="48" spans="2:16" ht="12.75" customHeight="1" x14ac:dyDescent="0.2">
      <c r="B48" s="20" t="s">
        <v>445</v>
      </c>
      <c r="C48" s="18">
        <v>609</v>
      </c>
      <c r="D48" s="18">
        <v>290</v>
      </c>
      <c r="E48" s="18">
        <f t="shared" si="1"/>
        <v>899</v>
      </c>
      <c r="F48" s="19">
        <f t="shared" si="2"/>
        <v>3.3266602773080324E-3</v>
      </c>
      <c r="G48" s="18">
        <v>1950</v>
      </c>
      <c r="H48" s="18">
        <v>96</v>
      </c>
      <c r="I48" s="18">
        <f t="shared" si="3"/>
        <v>2046</v>
      </c>
      <c r="J48" s="19">
        <f t="shared" si="4"/>
        <v>2.948300980317281E-3</v>
      </c>
      <c r="K48" s="18">
        <f t="shared" si="0"/>
        <v>2945</v>
      </c>
      <c r="L48" s="18">
        <v>3</v>
      </c>
      <c r="M48" s="18">
        <f t="shared" si="5"/>
        <v>2948</v>
      </c>
      <c r="P48" s="31"/>
    </row>
    <row r="49" spans="2:16" ht="12.75" customHeight="1" x14ac:dyDescent="0.2">
      <c r="B49" s="20" t="s">
        <v>446</v>
      </c>
      <c r="C49" s="18">
        <v>1625</v>
      </c>
      <c r="D49" s="18">
        <v>876</v>
      </c>
      <c r="E49" s="18">
        <f t="shared" si="1"/>
        <v>2501</v>
      </c>
      <c r="F49" s="19">
        <f t="shared" si="2"/>
        <v>9.2547022842573851E-3</v>
      </c>
      <c r="G49" s="18">
        <v>6105</v>
      </c>
      <c r="H49" s="18">
        <v>317</v>
      </c>
      <c r="I49" s="18">
        <f t="shared" si="3"/>
        <v>6422</v>
      </c>
      <c r="J49" s="19">
        <f t="shared" si="4"/>
        <v>9.2541490203311722E-3</v>
      </c>
      <c r="K49" s="18">
        <f t="shared" si="0"/>
        <v>8923</v>
      </c>
      <c r="L49" s="18">
        <v>2</v>
      </c>
      <c r="M49" s="18">
        <f t="shared" si="5"/>
        <v>8925</v>
      </c>
      <c r="P49" s="31"/>
    </row>
    <row r="50" spans="2:16" ht="12.75" customHeight="1" x14ac:dyDescent="0.2">
      <c r="B50" s="20" t="s">
        <v>447</v>
      </c>
      <c r="C50" s="18">
        <v>7649</v>
      </c>
      <c r="D50" s="18">
        <v>4319</v>
      </c>
      <c r="E50" s="18">
        <f t="shared" si="1"/>
        <v>11968</v>
      </c>
      <c r="F50" s="19">
        <f t="shared" si="2"/>
        <v>4.4286396216710266E-2</v>
      </c>
      <c r="G50" s="18">
        <v>25831</v>
      </c>
      <c r="H50" s="18">
        <v>1806</v>
      </c>
      <c r="I50" s="18">
        <f t="shared" si="3"/>
        <v>27637</v>
      </c>
      <c r="J50" s="19">
        <f t="shared" si="4"/>
        <v>3.9825119351431425E-2</v>
      </c>
      <c r="K50" s="18">
        <f t="shared" si="0"/>
        <v>39605</v>
      </c>
      <c r="L50" s="18">
        <v>5</v>
      </c>
      <c r="M50" s="18">
        <f t="shared" si="5"/>
        <v>39610</v>
      </c>
      <c r="P50" s="31"/>
    </row>
    <row r="51" spans="2:16" ht="12.75" customHeight="1" x14ac:dyDescent="0.2">
      <c r="B51" s="20" t="s">
        <v>448</v>
      </c>
      <c r="C51" s="18">
        <v>4695</v>
      </c>
      <c r="D51" s="18">
        <v>2096</v>
      </c>
      <c r="E51" s="18">
        <f t="shared" si="1"/>
        <v>6791</v>
      </c>
      <c r="F51" s="19">
        <f t="shared" si="2"/>
        <v>2.5129421516350222E-2</v>
      </c>
      <c r="G51" s="18">
        <v>16341</v>
      </c>
      <c r="H51" s="18">
        <v>861</v>
      </c>
      <c r="I51" s="18">
        <f t="shared" si="3"/>
        <v>17202</v>
      </c>
      <c r="J51" s="19">
        <f t="shared" si="4"/>
        <v>2.4788207948884589E-2</v>
      </c>
      <c r="K51" s="18">
        <f t="shared" si="0"/>
        <v>23993</v>
      </c>
      <c r="L51" s="18">
        <v>6</v>
      </c>
      <c r="M51" s="18">
        <f t="shared" si="5"/>
        <v>23999</v>
      </c>
      <c r="P51" s="31"/>
    </row>
    <row r="52" spans="2:16" ht="12.75" customHeight="1" x14ac:dyDescent="0.2">
      <c r="B52" s="20" t="s">
        <v>449</v>
      </c>
      <c r="C52" s="18">
        <v>5420</v>
      </c>
      <c r="D52" s="18">
        <v>3584</v>
      </c>
      <c r="E52" s="18">
        <f t="shared" si="1"/>
        <v>9004</v>
      </c>
      <c r="F52" s="19">
        <f t="shared" si="2"/>
        <v>3.331840838362795E-2</v>
      </c>
      <c r="G52" s="18">
        <v>20395</v>
      </c>
      <c r="H52" s="18">
        <v>1314</v>
      </c>
      <c r="I52" s="18">
        <f t="shared" si="3"/>
        <v>21709</v>
      </c>
      <c r="J52" s="19">
        <f t="shared" si="4"/>
        <v>3.1282827948048805E-2</v>
      </c>
      <c r="K52" s="18">
        <f t="shared" si="0"/>
        <v>30713</v>
      </c>
      <c r="L52" s="18">
        <v>3</v>
      </c>
      <c r="M52" s="18">
        <f t="shared" si="5"/>
        <v>30716</v>
      </c>
      <c r="P52" s="31"/>
    </row>
    <row r="53" spans="2:16" ht="12.75" customHeight="1" x14ac:dyDescent="0.2">
      <c r="B53" s="20" t="s">
        <v>450</v>
      </c>
      <c r="C53" s="18">
        <v>12553</v>
      </c>
      <c r="D53" s="18">
        <v>5397</v>
      </c>
      <c r="E53" s="18">
        <f t="shared" si="1"/>
        <v>17950</v>
      </c>
      <c r="F53" s="19">
        <f t="shared" si="2"/>
        <v>6.6422193523558604E-2</v>
      </c>
      <c r="G53" s="18">
        <v>49137</v>
      </c>
      <c r="H53" s="18">
        <v>2196</v>
      </c>
      <c r="I53" s="18">
        <f t="shared" si="3"/>
        <v>51333</v>
      </c>
      <c r="J53" s="19">
        <f t="shared" si="4"/>
        <v>7.3971228847813777E-2</v>
      </c>
      <c r="K53" s="18">
        <f t="shared" si="0"/>
        <v>69283</v>
      </c>
      <c r="L53" s="18">
        <v>36</v>
      </c>
      <c r="M53" s="18">
        <f t="shared" si="5"/>
        <v>69319</v>
      </c>
      <c r="P53" s="31"/>
    </row>
    <row r="54" spans="2:16" ht="12.75" customHeight="1" x14ac:dyDescent="0.2">
      <c r="B54" s="20" t="s">
        <v>451</v>
      </c>
      <c r="C54" s="18">
        <v>1689</v>
      </c>
      <c r="D54" s="18">
        <v>896</v>
      </c>
      <c r="E54" s="18">
        <f t="shared" si="1"/>
        <v>2585</v>
      </c>
      <c r="F54" s="19">
        <f t="shared" si="2"/>
        <v>9.5655359475431186E-3</v>
      </c>
      <c r="G54" s="18">
        <v>6994</v>
      </c>
      <c r="H54" s="18">
        <v>449</v>
      </c>
      <c r="I54" s="18">
        <f t="shared" si="3"/>
        <v>7443</v>
      </c>
      <c r="J54" s="19">
        <f t="shared" si="4"/>
        <v>1.0725417495846296E-2</v>
      </c>
      <c r="K54" s="18">
        <f t="shared" si="0"/>
        <v>10028</v>
      </c>
      <c r="L54" s="18">
        <v>2</v>
      </c>
      <c r="M54" s="18">
        <f t="shared" si="5"/>
        <v>10030</v>
      </c>
      <c r="P54" s="31"/>
    </row>
    <row r="55" spans="2:16" ht="12.75" customHeight="1" x14ac:dyDescent="0.2">
      <c r="B55" s="20" t="s">
        <v>452</v>
      </c>
      <c r="C55" s="18">
        <v>806</v>
      </c>
      <c r="D55" s="18">
        <v>452</v>
      </c>
      <c r="E55" s="18">
        <f t="shared" si="1"/>
        <v>1258</v>
      </c>
      <c r="F55" s="19">
        <f t="shared" si="2"/>
        <v>4.6551041477792049E-3</v>
      </c>
      <c r="G55" s="18">
        <v>3560</v>
      </c>
      <c r="H55" s="18">
        <v>240</v>
      </c>
      <c r="I55" s="18">
        <f t="shared" si="3"/>
        <v>3800</v>
      </c>
      <c r="J55" s="19">
        <f t="shared" si="4"/>
        <v>5.4758278226811671E-3</v>
      </c>
      <c r="K55" s="18">
        <f t="shared" si="0"/>
        <v>5058</v>
      </c>
      <c r="L55" s="18">
        <v>1</v>
      </c>
      <c r="M55" s="18">
        <f t="shared" si="5"/>
        <v>5059</v>
      </c>
      <c r="P55" s="31"/>
    </row>
    <row r="56" spans="2:16" ht="12.75" customHeight="1" x14ac:dyDescent="0.2">
      <c r="B56" s="20" t="s">
        <v>453</v>
      </c>
      <c r="C56" s="18">
        <v>4236</v>
      </c>
      <c r="D56" s="18">
        <v>1975</v>
      </c>
      <c r="E56" s="18">
        <f t="shared" si="1"/>
        <v>6211</v>
      </c>
      <c r="F56" s="19">
        <f t="shared" si="2"/>
        <v>2.2983189079377297E-2</v>
      </c>
      <c r="G56" s="18">
        <v>13636</v>
      </c>
      <c r="H56" s="18">
        <v>937</v>
      </c>
      <c r="I56" s="18">
        <f t="shared" si="3"/>
        <v>14573</v>
      </c>
      <c r="J56" s="19">
        <f t="shared" si="4"/>
        <v>2.0999799699982277E-2</v>
      </c>
      <c r="K56" s="18">
        <f t="shared" si="0"/>
        <v>20784</v>
      </c>
      <c r="L56" s="18">
        <v>1</v>
      </c>
      <c r="M56" s="18">
        <f t="shared" si="5"/>
        <v>20785</v>
      </c>
      <c r="P56" s="31"/>
    </row>
    <row r="57" spans="2:16" ht="12.75" customHeight="1" x14ac:dyDescent="0.2">
      <c r="B57" s="20" t="s">
        <v>454</v>
      </c>
      <c r="C57" s="18">
        <v>441</v>
      </c>
      <c r="D57" s="18">
        <v>285</v>
      </c>
      <c r="E57" s="18">
        <f t="shared" si="1"/>
        <v>726</v>
      </c>
      <c r="F57" s="19">
        <f t="shared" si="2"/>
        <v>2.6864909469695567E-3</v>
      </c>
      <c r="G57" s="18">
        <v>1344</v>
      </c>
      <c r="H57" s="18">
        <v>107</v>
      </c>
      <c r="I57" s="18">
        <f t="shared" si="3"/>
        <v>1451</v>
      </c>
      <c r="J57" s="19">
        <f t="shared" si="4"/>
        <v>2.090901623871151E-3</v>
      </c>
      <c r="K57" s="18">
        <f t="shared" si="0"/>
        <v>2177</v>
      </c>
      <c r="L57" s="18">
        <v>0</v>
      </c>
      <c r="M57" s="18">
        <f t="shared" si="5"/>
        <v>2177</v>
      </c>
      <c r="P57" s="31"/>
    </row>
    <row r="58" spans="2:16" ht="12.75" customHeight="1" x14ac:dyDescent="0.2">
      <c r="B58" s="20" t="s">
        <v>455</v>
      </c>
      <c r="C58" s="18">
        <v>2211</v>
      </c>
      <c r="D58" s="18">
        <v>390</v>
      </c>
      <c r="E58" s="18">
        <f t="shared" si="1"/>
        <v>2601</v>
      </c>
      <c r="F58" s="19">
        <f t="shared" si="2"/>
        <v>9.6247423595975448E-3</v>
      </c>
      <c r="G58" s="18">
        <v>8393</v>
      </c>
      <c r="H58" s="18">
        <v>213</v>
      </c>
      <c r="I58" s="18">
        <f t="shared" si="3"/>
        <v>8606</v>
      </c>
      <c r="J58" s="19">
        <f t="shared" si="4"/>
        <v>1.2401309011051085E-2</v>
      </c>
      <c r="K58" s="18">
        <f t="shared" si="0"/>
        <v>11207</v>
      </c>
      <c r="L58" s="18">
        <v>14</v>
      </c>
      <c r="M58" s="18">
        <f t="shared" si="5"/>
        <v>11221</v>
      </c>
      <c r="P58" s="31"/>
    </row>
    <row r="59" spans="2:16" ht="12.75" customHeight="1" x14ac:dyDescent="0.2">
      <c r="B59" s="20" t="s">
        <v>456</v>
      </c>
      <c r="C59" s="18">
        <v>986</v>
      </c>
      <c r="D59" s="18">
        <v>133</v>
      </c>
      <c r="E59" s="18">
        <f t="shared" si="1"/>
        <v>1119</v>
      </c>
      <c r="F59" s="19">
        <f t="shared" si="2"/>
        <v>4.1407484430563829E-3</v>
      </c>
      <c r="G59" s="18">
        <v>2960</v>
      </c>
      <c r="H59" s="18">
        <v>83</v>
      </c>
      <c r="I59" s="18">
        <f t="shared" si="3"/>
        <v>3043</v>
      </c>
      <c r="J59" s="19">
        <f t="shared" si="4"/>
        <v>4.3849852801102086E-3</v>
      </c>
      <c r="K59" s="18">
        <f t="shared" si="0"/>
        <v>4162</v>
      </c>
      <c r="L59" s="18">
        <v>17</v>
      </c>
      <c r="M59" s="18">
        <f t="shared" si="5"/>
        <v>4179</v>
      </c>
      <c r="P59" s="31"/>
    </row>
    <row r="60" spans="2:16" ht="12.75" customHeight="1" x14ac:dyDescent="0.2">
      <c r="B60" s="20" t="s">
        <v>457</v>
      </c>
      <c r="C60" s="18">
        <v>4375</v>
      </c>
      <c r="D60" s="18">
        <v>958</v>
      </c>
      <c r="E60" s="18">
        <f t="shared" si="1"/>
        <v>5333</v>
      </c>
      <c r="F60" s="19">
        <f t="shared" si="2"/>
        <v>1.9734237217890697E-2</v>
      </c>
      <c r="G60" s="18">
        <v>19117</v>
      </c>
      <c r="H60" s="18">
        <v>608</v>
      </c>
      <c r="I60" s="18">
        <f t="shared" si="3"/>
        <v>19725</v>
      </c>
      <c r="J60" s="19">
        <f t="shared" si="4"/>
        <v>2.8423869421680532E-2</v>
      </c>
      <c r="K60" s="18">
        <f t="shared" si="0"/>
        <v>25058</v>
      </c>
      <c r="L60" s="18">
        <v>31</v>
      </c>
      <c r="M60" s="18">
        <f t="shared" si="5"/>
        <v>25089</v>
      </c>
      <c r="P60" s="31"/>
    </row>
    <row r="61" spans="2:16" ht="12.75" customHeight="1" x14ac:dyDescent="0.2">
      <c r="B61" s="20" t="s">
        <v>458</v>
      </c>
      <c r="C61" s="18">
        <v>1738</v>
      </c>
      <c r="D61" s="18">
        <v>447</v>
      </c>
      <c r="E61" s="18">
        <f t="shared" si="1"/>
        <v>2185</v>
      </c>
      <c r="F61" s="19">
        <f t="shared" si="2"/>
        <v>8.0853756461824813E-3</v>
      </c>
      <c r="G61" s="18">
        <v>6889</v>
      </c>
      <c r="H61" s="18">
        <v>238</v>
      </c>
      <c r="I61" s="18">
        <f t="shared" si="3"/>
        <v>7127</v>
      </c>
      <c r="J61" s="19">
        <f t="shared" si="4"/>
        <v>1.0270059182170705E-2</v>
      </c>
      <c r="K61" s="18">
        <f t="shared" si="0"/>
        <v>9312</v>
      </c>
      <c r="L61" s="18">
        <v>19</v>
      </c>
      <c r="M61" s="18">
        <f t="shared" si="5"/>
        <v>9331</v>
      </c>
      <c r="P61" s="31"/>
    </row>
    <row r="62" spans="2:16" ht="12.75" customHeight="1" x14ac:dyDescent="0.2">
      <c r="B62" s="20" t="s">
        <v>459</v>
      </c>
      <c r="C62" s="18">
        <v>11369</v>
      </c>
      <c r="D62" s="18">
        <v>3431</v>
      </c>
      <c r="E62" s="18">
        <f t="shared" si="1"/>
        <v>14800</v>
      </c>
      <c r="F62" s="19">
        <f t="shared" si="2"/>
        <v>5.4765931150343582E-2</v>
      </c>
      <c r="G62" s="18">
        <v>41145</v>
      </c>
      <c r="H62" s="18">
        <v>1624</v>
      </c>
      <c r="I62" s="18">
        <f t="shared" si="3"/>
        <v>42769</v>
      </c>
      <c r="J62" s="19">
        <f t="shared" si="4"/>
        <v>6.1630442144276536E-2</v>
      </c>
      <c r="K62" s="18">
        <f t="shared" si="0"/>
        <v>57569</v>
      </c>
      <c r="L62" s="18">
        <v>23</v>
      </c>
      <c r="M62" s="18">
        <f t="shared" si="5"/>
        <v>57592</v>
      </c>
      <c r="P62" s="31"/>
    </row>
    <row r="63" spans="2:16" x14ac:dyDescent="0.2">
      <c r="B63" s="20" t="s">
        <v>47</v>
      </c>
      <c r="C63" s="18">
        <f t="shared" ref="C63:H63" si="6">SUM(C11:C62)</f>
        <v>186110</v>
      </c>
      <c r="D63" s="18">
        <f t="shared" si="6"/>
        <v>84131</v>
      </c>
      <c r="E63" s="20">
        <f t="shared" ref="E63" si="7">C63+D63</f>
        <v>270241</v>
      </c>
      <c r="F63" s="22">
        <f t="shared" ref="F63" si="8">E63/$E$63</f>
        <v>1</v>
      </c>
      <c r="G63" s="18">
        <f t="shared" si="6"/>
        <v>659607</v>
      </c>
      <c r="H63" s="18">
        <f t="shared" si="6"/>
        <v>34352</v>
      </c>
      <c r="I63" s="20">
        <f t="shared" ref="I63" si="9">G63+H63</f>
        <v>693959</v>
      </c>
      <c r="J63" s="22">
        <f t="shared" ref="J63" si="10">I63/$I$63</f>
        <v>1</v>
      </c>
      <c r="K63" s="20">
        <f t="shared" ref="K63" si="11">E63+I63</f>
        <v>964200</v>
      </c>
      <c r="L63" s="18">
        <f t="shared" ref="L63" si="12">SUM(L11:L62)</f>
        <v>383</v>
      </c>
      <c r="M63" s="20">
        <f t="shared" si="5"/>
        <v>964583</v>
      </c>
      <c r="P63" s="31"/>
    </row>
    <row r="64" spans="2:16" ht="25.5" customHeight="1" x14ac:dyDescent="0.2">
      <c r="B64" s="32" t="s">
        <v>62</v>
      </c>
      <c r="C64" s="33">
        <f>+C63/M63</f>
        <v>0.19294347920293017</v>
      </c>
      <c r="D64" s="33">
        <f>+D63/M63</f>
        <v>8.7220073337390361E-2</v>
      </c>
      <c r="E64" s="34">
        <f>+E63/M63</f>
        <v>0.28016355254032055</v>
      </c>
      <c r="F64" s="34"/>
      <c r="G64" s="33">
        <f>+G63/M63</f>
        <v>0.68382606784486144</v>
      </c>
      <c r="H64" s="33">
        <f>+H63/M63</f>
        <v>3.5613316842614894E-2</v>
      </c>
      <c r="I64" s="34">
        <f>+I63/M63</f>
        <v>0.71943938468747637</v>
      </c>
      <c r="J64" s="34"/>
      <c r="K64" s="34">
        <f>+K63/M63</f>
        <v>0.99960293722779692</v>
      </c>
      <c r="L64" s="34">
        <f>+L63/M63</f>
        <v>3.970627722031178E-4</v>
      </c>
      <c r="M64" s="34">
        <f>K64+L64</f>
        <v>1</v>
      </c>
    </row>
    <row r="65" spans="2:13" x14ac:dyDescent="0.2">
      <c r="B65" s="25"/>
      <c r="C65" s="38"/>
      <c r="D65" s="38"/>
      <c r="E65" s="38"/>
      <c r="F65" s="38"/>
      <c r="G65" s="38"/>
      <c r="H65" s="38"/>
      <c r="I65" s="38"/>
      <c r="J65" s="38"/>
      <c r="K65" s="38"/>
    </row>
    <row r="66" spans="2:13" ht="12.75" x14ac:dyDescent="0.2">
      <c r="B66" s="368" t="s">
        <v>121</v>
      </c>
      <c r="C66" s="368"/>
      <c r="D66" s="368"/>
      <c r="E66" s="368"/>
      <c r="F66" s="368"/>
      <c r="G66" s="368"/>
      <c r="H66" s="368"/>
      <c r="I66" s="368"/>
      <c r="J66" s="368"/>
      <c r="K66" s="368"/>
    </row>
    <row r="67" spans="2:13" ht="12.75" x14ac:dyDescent="0.2">
      <c r="B67" s="397" t="str">
        <f>'Solicitudes Regiones'!$B$6:$R$6</f>
        <v>Julio de 2008 a febrero de 2022</v>
      </c>
      <c r="C67" s="397"/>
      <c r="D67" s="397"/>
      <c r="E67" s="397"/>
      <c r="F67" s="397"/>
      <c r="G67" s="397"/>
      <c r="H67" s="397"/>
      <c r="I67" s="397"/>
      <c r="J67" s="397"/>
      <c r="K67" s="397"/>
    </row>
    <row r="69" spans="2:13" ht="15" customHeight="1" x14ac:dyDescent="0.2">
      <c r="B69" s="395" t="s">
        <v>63</v>
      </c>
      <c r="C69" s="395"/>
      <c r="D69" s="395"/>
      <c r="E69" s="395"/>
      <c r="F69" s="395"/>
      <c r="G69" s="395"/>
      <c r="H69" s="395"/>
      <c r="I69" s="395"/>
      <c r="J69" s="395"/>
      <c r="K69" s="395"/>
      <c r="L69" s="395"/>
      <c r="M69" s="395"/>
    </row>
    <row r="70" spans="2:13" ht="15" customHeight="1" x14ac:dyDescent="0.2">
      <c r="B70" s="395" t="s">
        <v>54</v>
      </c>
      <c r="C70" s="395" t="s">
        <v>2</v>
      </c>
      <c r="D70" s="395"/>
      <c r="E70" s="395"/>
      <c r="F70" s="395"/>
      <c r="G70" s="395"/>
      <c r="H70" s="395"/>
      <c r="I70" s="395"/>
      <c r="J70" s="395"/>
      <c r="K70" s="395"/>
      <c r="L70" s="393"/>
      <c r="M70" s="394"/>
    </row>
    <row r="71" spans="2:13" ht="24" x14ac:dyDescent="0.2">
      <c r="B71" s="395"/>
      <c r="C71" s="24" t="s">
        <v>55</v>
      </c>
      <c r="D71" s="24" t="s">
        <v>56</v>
      </c>
      <c r="E71" s="24" t="s">
        <v>57</v>
      </c>
      <c r="F71" s="24" t="s">
        <v>58</v>
      </c>
      <c r="G71" s="24" t="s">
        <v>6</v>
      </c>
      <c r="H71" s="24" t="s">
        <v>59</v>
      </c>
      <c r="I71" s="24" t="s">
        <v>60</v>
      </c>
      <c r="J71" s="24" t="s">
        <v>61</v>
      </c>
      <c r="K71" s="24" t="s">
        <v>29</v>
      </c>
      <c r="L71" s="260" t="s">
        <v>591</v>
      </c>
      <c r="M71" s="260" t="s">
        <v>594</v>
      </c>
    </row>
    <row r="72" spans="2:13" ht="12.75" customHeight="1" x14ac:dyDescent="0.2">
      <c r="B72" s="20" t="s">
        <v>408</v>
      </c>
      <c r="C72" s="57">
        <v>5310</v>
      </c>
      <c r="D72" s="57">
        <v>1302</v>
      </c>
      <c r="E72" s="57">
        <f>C72+D72</f>
        <v>6612</v>
      </c>
      <c r="F72" s="58">
        <f>E72/$E$124</f>
        <v>3.0473837758615126E-2</v>
      </c>
      <c r="G72" s="57">
        <v>20503</v>
      </c>
      <c r="H72" s="57">
        <v>1070</v>
      </c>
      <c r="I72" s="57">
        <f>G72+H72</f>
        <v>21573</v>
      </c>
      <c r="J72" s="58">
        <f>I72/$I$124</f>
        <v>3.6502476307146689E-2</v>
      </c>
      <c r="K72" s="57">
        <f t="shared" ref="K72:K123" si="13">E72+I72</f>
        <v>28185</v>
      </c>
      <c r="L72" s="57">
        <v>2</v>
      </c>
      <c r="M72" s="57">
        <f>K72+L72</f>
        <v>28187</v>
      </c>
    </row>
    <row r="73" spans="2:13" ht="12.75" customHeight="1" x14ac:dyDescent="0.2">
      <c r="B73" s="20" t="s">
        <v>409</v>
      </c>
      <c r="C73" s="57">
        <v>2143</v>
      </c>
      <c r="D73" s="57">
        <v>927</v>
      </c>
      <c r="E73" s="57">
        <f t="shared" ref="E73:E123" si="14">C73+D73</f>
        <v>3070</v>
      </c>
      <c r="F73" s="58">
        <f t="shared" ref="F73:F123" si="15">E73/$E$124</f>
        <v>1.4149225940554816E-2</v>
      </c>
      <c r="G73" s="57">
        <v>7528</v>
      </c>
      <c r="H73" s="57">
        <v>365</v>
      </c>
      <c r="I73" s="57">
        <f t="shared" ref="I73:I123" si="16">G73+H73</f>
        <v>7893</v>
      </c>
      <c r="J73" s="58">
        <f t="shared" ref="J73:J123" si="17">I73/$I$124</f>
        <v>1.3355307351425802E-2</v>
      </c>
      <c r="K73" s="57">
        <f t="shared" si="13"/>
        <v>10963</v>
      </c>
      <c r="L73" s="57">
        <v>0</v>
      </c>
      <c r="M73" s="57">
        <f t="shared" ref="M73:M124" si="18">K73+L73</f>
        <v>10963</v>
      </c>
    </row>
    <row r="74" spans="2:13" ht="12.75" customHeight="1" x14ac:dyDescent="0.2">
      <c r="B74" s="20" t="s">
        <v>410</v>
      </c>
      <c r="C74" s="57">
        <v>5342</v>
      </c>
      <c r="D74" s="57">
        <v>1904</v>
      </c>
      <c r="E74" s="57">
        <f t="shared" si="14"/>
        <v>7246</v>
      </c>
      <c r="F74" s="58">
        <f t="shared" si="15"/>
        <v>3.3395860314416999E-2</v>
      </c>
      <c r="G74" s="57">
        <v>15936</v>
      </c>
      <c r="H74" s="57">
        <v>963</v>
      </c>
      <c r="I74" s="57">
        <f t="shared" si="16"/>
        <v>16899</v>
      </c>
      <c r="J74" s="58">
        <f t="shared" si="17"/>
        <v>2.8593860247275386E-2</v>
      </c>
      <c r="K74" s="57">
        <f t="shared" si="13"/>
        <v>24145</v>
      </c>
      <c r="L74" s="57">
        <v>0</v>
      </c>
      <c r="M74" s="57">
        <f t="shared" si="18"/>
        <v>24145</v>
      </c>
    </row>
    <row r="75" spans="2:13" ht="12.75" customHeight="1" x14ac:dyDescent="0.2">
      <c r="B75" s="20" t="s">
        <v>411</v>
      </c>
      <c r="C75" s="57">
        <v>2231</v>
      </c>
      <c r="D75" s="57">
        <v>859</v>
      </c>
      <c r="E75" s="57">
        <f t="shared" si="14"/>
        <v>3090</v>
      </c>
      <c r="F75" s="58">
        <f t="shared" si="15"/>
        <v>1.4241403308245727E-2</v>
      </c>
      <c r="G75" s="57">
        <v>6883</v>
      </c>
      <c r="H75" s="57">
        <v>413</v>
      </c>
      <c r="I75" s="57">
        <f t="shared" si="16"/>
        <v>7296</v>
      </c>
      <c r="J75" s="58">
        <f t="shared" si="17"/>
        <v>1.2345156776384474E-2</v>
      </c>
      <c r="K75" s="57">
        <f t="shared" si="13"/>
        <v>10386</v>
      </c>
      <c r="L75" s="57">
        <v>0</v>
      </c>
      <c r="M75" s="57">
        <f t="shared" si="18"/>
        <v>10386</v>
      </c>
    </row>
    <row r="76" spans="2:13" ht="12.75" customHeight="1" x14ac:dyDescent="0.2">
      <c r="B76" s="20" t="s">
        <v>412</v>
      </c>
      <c r="C76" s="57">
        <v>2368</v>
      </c>
      <c r="D76" s="57">
        <v>574</v>
      </c>
      <c r="E76" s="57">
        <f t="shared" si="14"/>
        <v>2942</v>
      </c>
      <c r="F76" s="58">
        <f t="shared" si="15"/>
        <v>1.3559290787332987E-2</v>
      </c>
      <c r="G76" s="57">
        <v>8626</v>
      </c>
      <c r="H76" s="57">
        <v>347</v>
      </c>
      <c r="I76" s="57">
        <f t="shared" si="16"/>
        <v>8973</v>
      </c>
      <c r="J76" s="58">
        <f t="shared" si="17"/>
        <v>1.5182715426877449E-2</v>
      </c>
      <c r="K76" s="57">
        <f t="shared" si="13"/>
        <v>11915</v>
      </c>
      <c r="L76" s="57">
        <v>0</v>
      </c>
      <c r="M76" s="57">
        <f t="shared" si="18"/>
        <v>11915</v>
      </c>
    </row>
    <row r="77" spans="2:13" ht="12.75" customHeight="1" x14ac:dyDescent="0.2">
      <c r="B77" s="20" t="s">
        <v>413</v>
      </c>
      <c r="C77" s="57">
        <v>3044</v>
      </c>
      <c r="D77" s="57">
        <v>700</v>
      </c>
      <c r="E77" s="57">
        <f t="shared" si="14"/>
        <v>3744</v>
      </c>
      <c r="F77" s="58">
        <f t="shared" si="15"/>
        <v>1.7255603231738512E-2</v>
      </c>
      <c r="G77" s="57">
        <v>8986</v>
      </c>
      <c r="H77" s="57">
        <v>385</v>
      </c>
      <c r="I77" s="57">
        <f t="shared" si="16"/>
        <v>9371</v>
      </c>
      <c r="J77" s="58">
        <f t="shared" si="17"/>
        <v>1.5856149143571668E-2</v>
      </c>
      <c r="K77" s="57">
        <f t="shared" si="13"/>
        <v>13115</v>
      </c>
      <c r="L77" s="57">
        <v>2</v>
      </c>
      <c r="M77" s="57">
        <f t="shared" si="18"/>
        <v>13117</v>
      </c>
    </row>
    <row r="78" spans="2:13" ht="12.75" customHeight="1" x14ac:dyDescent="0.2">
      <c r="B78" s="20" t="s">
        <v>414</v>
      </c>
      <c r="C78" s="57">
        <v>5270</v>
      </c>
      <c r="D78" s="57">
        <v>2319</v>
      </c>
      <c r="E78" s="57">
        <f t="shared" si="14"/>
        <v>7589</v>
      </c>
      <c r="F78" s="58">
        <f t="shared" si="15"/>
        <v>3.4976702170316121E-2</v>
      </c>
      <c r="G78" s="57">
        <v>15526</v>
      </c>
      <c r="H78" s="57">
        <v>1127</v>
      </c>
      <c r="I78" s="57">
        <f t="shared" si="16"/>
        <v>16653</v>
      </c>
      <c r="J78" s="58">
        <f t="shared" si="17"/>
        <v>2.8177617296755844E-2</v>
      </c>
      <c r="K78" s="57">
        <f t="shared" si="13"/>
        <v>24242</v>
      </c>
      <c r="L78" s="57">
        <v>0</v>
      </c>
      <c r="M78" s="57">
        <f t="shared" si="18"/>
        <v>24242</v>
      </c>
    </row>
    <row r="79" spans="2:13" ht="12.75" customHeight="1" x14ac:dyDescent="0.2">
      <c r="B79" s="20" t="s">
        <v>415</v>
      </c>
      <c r="C79" s="57">
        <v>3432</v>
      </c>
      <c r="D79" s="57">
        <v>767</v>
      </c>
      <c r="E79" s="57">
        <f t="shared" si="14"/>
        <v>4199</v>
      </c>
      <c r="F79" s="58">
        <f t="shared" si="15"/>
        <v>1.9352638346706735E-2</v>
      </c>
      <c r="G79" s="57">
        <v>12438</v>
      </c>
      <c r="H79" s="57">
        <v>409</v>
      </c>
      <c r="I79" s="57">
        <f t="shared" si="16"/>
        <v>12847</v>
      </c>
      <c r="J79" s="58">
        <f t="shared" si="17"/>
        <v>2.1737695875303088E-2</v>
      </c>
      <c r="K79" s="57">
        <f t="shared" si="13"/>
        <v>17046</v>
      </c>
      <c r="L79" s="57">
        <v>0</v>
      </c>
      <c r="M79" s="57">
        <f t="shared" si="18"/>
        <v>17046</v>
      </c>
    </row>
    <row r="80" spans="2:13" ht="12.75" customHeight="1" x14ac:dyDescent="0.2">
      <c r="B80" s="20" t="s">
        <v>416</v>
      </c>
      <c r="C80" s="57">
        <v>878</v>
      </c>
      <c r="D80" s="57">
        <v>284</v>
      </c>
      <c r="E80" s="57">
        <f t="shared" si="14"/>
        <v>1162</v>
      </c>
      <c r="F80" s="58">
        <f t="shared" si="15"/>
        <v>5.35550506284192E-3</v>
      </c>
      <c r="G80" s="57">
        <v>3098</v>
      </c>
      <c r="H80" s="57">
        <v>148</v>
      </c>
      <c r="I80" s="57">
        <f t="shared" si="16"/>
        <v>3246</v>
      </c>
      <c r="J80" s="58">
        <f t="shared" si="17"/>
        <v>5.4923764934407893E-3</v>
      </c>
      <c r="K80" s="57">
        <f t="shared" si="13"/>
        <v>4408</v>
      </c>
      <c r="L80" s="57">
        <v>1</v>
      </c>
      <c r="M80" s="57">
        <f t="shared" si="18"/>
        <v>4409</v>
      </c>
    </row>
    <row r="81" spans="2:13" ht="12.75" customHeight="1" x14ac:dyDescent="0.2">
      <c r="B81" s="20" t="s">
        <v>417</v>
      </c>
      <c r="C81" s="57">
        <v>3513</v>
      </c>
      <c r="D81" s="57">
        <v>999</v>
      </c>
      <c r="E81" s="57">
        <f t="shared" si="14"/>
        <v>4512</v>
      </c>
      <c r="F81" s="58">
        <f t="shared" si="15"/>
        <v>2.079521415106949E-2</v>
      </c>
      <c r="G81" s="57">
        <v>11699</v>
      </c>
      <c r="H81" s="57">
        <v>521</v>
      </c>
      <c r="I81" s="57">
        <f t="shared" si="16"/>
        <v>12220</v>
      </c>
      <c r="J81" s="58">
        <f t="shared" si="17"/>
        <v>2.0676783964832548E-2</v>
      </c>
      <c r="K81" s="57">
        <f t="shared" si="13"/>
        <v>16732</v>
      </c>
      <c r="L81" s="57">
        <v>0</v>
      </c>
      <c r="M81" s="57">
        <f t="shared" si="18"/>
        <v>16732</v>
      </c>
    </row>
    <row r="82" spans="2:13" ht="12.75" customHeight="1" x14ac:dyDescent="0.2">
      <c r="B82" s="20" t="s">
        <v>418</v>
      </c>
      <c r="C82" s="57">
        <v>3213</v>
      </c>
      <c r="D82" s="57">
        <v>751</v>
      </c>
      <c r="E82" s="57">
        <f t="shared" si="14"/>
        <v>3964</v>
      </c>
      <c r="F82" s="58">
        <f t="shared" si="15"/>
        <v>1.8269554276338532E-2</v>
      </c>
      <c r="G82" s="57">
        <v>12106</v>
      </c>
      <c r="H82" s="57">
        <v>462</v>
      </c>
      <c r="I82" s="57">
        <f t="shared" si="16"/>
        <v>12568</v>
      </c>
      <c r="J82" s="58">
        <f t="shared" si="17"/>
        <v>2.1265615455811411E-2</v>
      </c>
      <c r="K82" s="57">
        <f t="shared" si="13"/>
        <v>16532</v>
      </c>
      <c r="L82" s="57">
        <v>0</v>
      </c>
      <c r="M82" s="57">
        <f t="shared" si="18"/>
        <v>16532</v>
      </c>
    </row>
    <row r="83" spans="2:13" ht="24" customHeight="1" x14ac:dyDescent="0.2">
      <c r="B83" s="20" t="s">
        <v>419</v>
      </c>
      <c r="C83" s="57">
        <v>3940</v>
      </c>
      <c r="D83" s="57">
        <v>1229</v>
      </c>
      <c r="E83" s="57">
        <f t="shared" si="14"/>
        <v>5169</v>
      </c>
      <c r="F83" s="58">
        <f t="shared" si="15"/>
        <v>2.3823240679715911E-2</v>
      </c>
      <c r="G83" s="57">
        <v>13147</v>
      </c>
      <c r="H83" s="57">
        <v>623</v>
      </c>
      <c r="I83" s="57">
        <f t="shared" si="16"/>
        <v>13770</v>
      </c>
      <c r="J83" s="58">
        <f t="shared" si="17"/>
        <v>2.3299452962008523E-2</v>
      </c>
      <c r="K83" s="57">
        <f t="shared" si="13"/>
        <v>18939</v>
      </c>
      <c r="L83" s="57">
        <v>0</v>
      </c>
      <c r="M83" s="57">
        <f t="shared" si="18"/>
        <v>18939</v>
      </c>
    </row>
    <row r="84" spans="2:13" ht="12.75" customHeight="1" x14ac:dyDescent="0.2">
      <c r="B84" s="20" t="s">
        <v>420</v>
      </c>
      <c r="C84" s="57">
        <v>5472</v>
      </c>
      <c r="D84" s="57">
        <v>1934</v>
      </c>
      <c r="E84" s="57">
        <f t="shared" si="14"/>
        <v>7406</v>
      </c>
      <c r="F84" s="58">
        <f t="shared" si="15"/>
        <v>3.4133279255944289E-2</v>
      </c>
      <c r="G84" s="57">
        <v>19981</v>
      </c>
      <c r="H84" s="57">
        <v>1020</v>
      </c>
      <c r="I84" s="57">
        <f t="shared" si="16"/>
        <v>21001</v>
      </c>
      <c r="J84" s="58">
        <f t="shared" si="17"/>
        <v>3.5534626844963037E-2</v>
      </c>
      <c r="K84" s="57">
        <f t="shared" si="13"/>
        <v>28407</v>
      </c>
      <c r="L84" s="57">
        <v>0</v>
      </c>
      <c r="M84" s="57">
        <f t="shared" si="18"/>
        <v>28407</v>
      </c>
    </row>
    <row r="85" spans="2:13" ht="12.75" customHeight="1" x14ac:dyDescent="0.2">
      <c r="B85" s="20" t="s">
        <v>421</v>
      </c>
      <c r="C85" s="57">
        <v>3732</v>
      </c>
      <c r="D85" s="57">
        <v>954</v>
      </c>
      <c r="E85" s="57">
        <f t="shared" si="14"/>
        <v>4686</v>
      </c>
      <c r="F85" s="58">
        <f t="shared" si="15"/>
        <v>2.1597157249980414E-2</v>
      </c>
      <c r="G85" s="57">
        <v>12529</v>
      </c>
      <c r="H85" s="57">
        <v>486</v>
      </c>
      <c r="I85" s="57">
        <f t="shared" si="16"/>
        <v>13015</v>
      </c>
      <c r="J85" s="58">
        <f t="shared" si="17"/>
        <v>2.2021959353706676E-2</v>
      </c>
      <c r="K85" s="57">
        <f t="shared" si="13"/>
        <v>17701</v>
      </c>
      <c r="L85" s="57">
        <v>1</v>
      </c>
      <c r="M85" s="57">
        <f t="shared" si="18"/>
        <v>17702</v>
      </c>
    </row>
    <row r="86" spans="2:13" ht="12.75" customHeight="1" x14ac:dyDescent="0.2">
      <c r="B86" s="20" t="s">
        <v>422</v>
      </c>
      <c r="C86" s="57">
        <v>3956</v>
      </c>
      <c r="D86" s="57">
        <v>1523</v>
      </c>
      <c r="E86" s="57">
        <f t="shared" si="14"/>
        <v>5479</v>
      </c>
      <c r="F86" s="58">
        <f t="shared" si="15"/>
        <v>2.5251989878925029E-2</v>
      </c>
      <c r="G86" s="57">
        <v>13526</v>
      </c>
      <c r="H86" s="57">
        <v>771</v>
      </c>
      <c r="I86" s="57">
        <f t="shared" si="16"/>
        <v>14297</v>
      </c>
      <c r="J86" s="58">
        <f t="shared" si="17"/>
        <v>2.4191160421048356E-2</v>
      </c>
      <c r="K86" s="57">
        <f t="shared" si="13"/>
        <v>19776</v>
      </c>
      <c r="L86" s="57">
        <v>0</v>
      </c>
      <c r="M86" s="57">
        <f t="shared" si="18"/>
        <v>19776</v>
      </c>
    </row>
    <row r="87" spans="2:13" ht="12.75" customHeight="1" x14ac:dyDescent="0.2">
      <c r="B87" s="20" t="s">
        <v>423</v>
      </c>
      <c r="C87" s="57">
        <v>3416</v>
      </c>
      <c r="D87" s="57">
        <v>977</v>
      </c>
      <c r="E87" s="57">
        <f t="shared" si="14"/>
        <v>4393</v>
      </c>
      <c r="F87" s="58">
        <f t="shared" si="15"/>
        <v>2.024675881330857E-2</v>
      </c>
      <c r="G87" s="57">
        <v>11930</v>
      </c>
      <c r="H87" s="57">
        <v>525</v>
      </c>
      <c r="I87" s="57">
        <f t="shared" si="16"/>
        <v>12455</v>
      </c>
      <c r="J87" s="58">
        <f t="shared" si="17"/>
        <v>2.1074414425694712E-2</v>
      </c>
      <c r="K87" s="57">
        <f t="shared" si="13"/>
        <v>16848</v>
      </c>
      <c r="L87" s="57">
        <v>0</v>
      </c>
      <c r="M87" s="57">
        <f t="shared" si="18"/>
        <v>16848</v>
      </c>
    </row>
    <row r="88" spans="2:13" ht="12.75" customHeight="1" x14ac:dyDescent="0.2">
      <c r="B88" s="20" t="s">
        <v>424</v>
      </c>
      <c r="C88" s="57">
        <v>10806</v>
      </c>
      <c r="D88" s="57">
        <v>4081</v>
      </c>
      <c r="E88" s="57">
        <f t="shared" si="14"/>
        <v>14887</v>
      </c>
      <c r="F88" s="58">
        <f t="shared" si="15"/>
        <v>6.8612223640729497E-2</v>
      </c>
      <c r="G88" s="57">
        <v>39392</v>
      </c>
      <c r="H88" s="57">
        <v>2110</v>
      </c>
      <c r="I88" s="57">
        <f t="shared" si="16"/>
        <v>41502</v>
      </c>
      <c r="J88" s="58">
        <f t="shared" si="17"/>
        <v>7.0223231432772537E-2</v>
      </c>
      <c r="K88" s="57">
        <f t="shared" si="13"/>
        <v>56389</v>
      </c>
      <c r="L88" s="57">
        <v>0</v>
      </c>
      <c r="M88" s="57">
        <f t="shared" si="18"/>
        <v>56389</v>
      </c>
    </row>
    <row r="89" spans="2:13" ht="12.75" customHeight="1" x14ac:dyDescent="0.2">
      <c r="B89" s="20" t="s">
        <v>425</v>
      </c>
      <c r="C89" s="57">
        <v>452</v>
      </c>
      <c r="D89" s="57">
        <v>141</v>
      </c>
      <c r="E89" s="57">
        <f t="shared" si="14"/>
        <v>593</v>
      </c>
      <c r="F89" s="58">
        <f t="shared" si="15"/>
        <v>2.7330589520355069E-3</v>
      </c>
      <c r="G89" s="57">
        <v>1207</v>
      </c>
      <c r="H89" s="57">
        <v>48</v>
      </c>
      <c r="I89" s="57">
        <f t="shared" si="16"/>
        <v>1255</v>
      </c>
      <c r="J89" s="58">
        <f t="shared" si="17"/>
        <v>2.1235158654553882E-3</v>
      </c>
      <c r="K89" s="57">
        <f t="shared" si="13"/>
        <v>1848</v>
      </c>
      <c r="L89" s="57">
        <v>0</v>
      </c>
      <c r="M89" s="57">
        <f t="shared" si="18"/>
        <v>1848</v>
      </c>
    </row>
    <row r="90" spans="2:13" ht="12.75" customHeight="1" x14ac:dyDescent="0.2">
      <c r="B90" s="20" t="s">
        <v>426</v>
      </c>
      <c r="C90" s="57">
        <v>1496</v>
      </c>
      <c r="D90" s="57">
        <v>779</v>
      </c>
      <c r="E90" s="57">
        <f t="shared" si="14"/>
        <v>2275</v>
      </c>
      <c r="F90" s="58">
        <f t="shared" si="15"/>
        <v>1.048517557484111E-2</v>
      </c>
      <c r="G90" s="57">
        <v>4190</v>
      </c>
      <c r="H90" s="57">
        <v>288</v>
      </c>
      <c r="I90" s="57">
        <f t="shared" si="16"/>
        <v>4478</v>
      </c>
      <c r="J90" s="58">
        <f t="shared" si="17"/>
        <v>7.5769753350671152E-3</v>
      </c>
      <c r="K90" s="57">
        <f t="shared" si="13"/>
        <v>6753</v>
      </c>
      <c r="L90" s="57">
        <v>0</v>
      </c>
      <c r="M90" s="57">
        <f t="shared" si="18"/>
        <v>6753</v>
      </c>
    </row>
    <row r="91" spans="2:13" ht="12.75" customHeight="1" x14ac:dyDescent="0.2">
      <c r="B91" s="20" t="s">
        <v>427</v>
      </c>
      <c r="C91" s="57">
        <v>456</v>
      </c>
      <c r="D91" s="57">
        <v>151</v>
      </c>
      <c r="E91" s="57">
        <f t="shared" si="14"/>
        <v>607</v>
      </c>
      <c r="F91" s="58">
        <f t="shared" si="15"/>
        <v>2.7975831094191445E-3</v>
      </c>
      <c r="G91" s="57">
        <v>1404</v>
      </c>
      <c r="H91" s="57">
        <v>81</v>
      </c>
      <c r="I91" s="57">
        <f t="shared" si="16"/>
        <v>1485</v>
      </c>
      <c r="J91" s="58">
        <f t="shared" si="17"/>
        <v>2.5126861037460175E-3</v>
      </c>
      <c r="K91" s="57">
        <f t="shared" si="13"/>
        <v>2092</v>
      </c>
      <c r="L91" s="57">
        <v>0</v>
      </c>
      <c r="M91" s="57">
        <f t="shared" si="18"/>
        <v>2092</v>
      </c>
    </row>
    <row r="92" spans="2:13" ht="12.75" customHeight="1" x14ac:dyDescent="0.2">
      <c r="B92" s="20" t="s">
        <v>428</v>
      </c>
      <c r="C92" s="57">
        <v>1641</v>
      </c>
      <c r="D92" s="57">
        <v>608</v>
      </c>
      <c r="E92" s="57">
        <f t="shared" si="14"/>
        <v>2249</v>
      </c>
      <c r="F92" s="58">
        <f t="shared" si="15"/>
        <v>1.0365344996842924E-2</v>
      </c>
      <c r="G92" s="57">
        <v>7085</v>
      </c>
      <c r="H92" s="57">
        <v>396</v>
      </c>
      <c r="I92" s="57">
        <f t="shared" si="16"/>
        <v>7481</v>
      </c>
      <c r="J92" s="58">
        <f t="shared" si="17"/>
        <v>1.2658185011531283E-2</v>
      </c>
      <c r="K92" s="57">
        <f t="shared" si="13"/>
        <v>9730</v>
      </c>
      <c r="L92" s="57">
        <v>0</v>
      </c>
      <c r="M92" s="57">
        <f t="shared" si="18"/>
        <v>9730</v>
      </c>
    </row>
    <row r="93" spans="2:13" ht="12.75" customHeight="1" x14ac:dyDescent="0.2">
      <c r="B93" s="20" t="s">
        <v>429</v>
      </c>
      <c r="C93" s="57">
        <v>429</v>
      </c>
      <c r="D93" s="57">
        <v>140</v>
      </c>
      <c r="E93" s="57">
        <f t="shared" si="14"/>
        <v>569</v>
      </c>
      <c r="F93" s="58">
        <f t="shared" si="15"/>
        <v>2.6224461108064136E-3</v>
      </c>
      <c r="G93" s="57">
        <v>1639</v>
      </c>
      <c r="H93" s="57">
        <v>105</v>
      </c>
      <c r="I93" s="57">
        <f t="shared" si="16"/>
        <v>1744</v>
      </c>
      <c r="J93" s="58">
        <f t="shared" si="17"/>
        <v>2.9509256329515515E-3</v>
      </c>
      <c r="K93" s="57">
        <f t="shared" si="13"/>
        <v>2313</v>
      </c>
      <c r="L93" s="57">
        <v>0</v>
      </c>
      <c r="M93" s="57">
        <f t="shared" si="18"/>
        <v>2313</v>
      </c>
    </row>
    <row r="94" spans="2:13" ht="12.75" customHeight="1" x14ac:dyDescent="0.2">
      <c r="B94" s="20" t="s">
        <v>430</v>
      </c>
      <c r="C94" s="57">
        <v>158</v>
      </c>
      <c r="D94" s="57">
        <v>55</v>
      </c>
      <c r="E94" s="57">
        <f t="shared" si="14"/>
        <v>213</v>
      </c>
      <c r="F94" s="58">
        <f t="shared" si="15"/>
        <v>9.8168896590820052E-4</v>
      </c>
      <c r="G94" s="57">
        <v>516</v>
      </c>
      <c r="H94" s="57">
        <v>16</v>
      </c>
      <c r="I94" s="57">
        <f t="shared" si="16"/>
        <v>532</v>
      </c>
      <c r="J94" s="58">
        <f t="shared" si="17"/>
        <v>9.0016768161136783E-4</v>
      </c>
      <c r="K94" s="57">
        <f t="shared" si="13"/>
        <v>745</v>
      </c>
      <c r="L94" s="57">
        <v>0</v>
      </c>
      <c r="M94" s="57">
        <f t="shared" si="18"/>
        <v>745</v>
      </c>
    </row>
    <row r="95" spans="2:13" ht="12.75" customHeight="1" x14ac:dyDescent="0.2">
      <c r="B95" s="20" t="s">
        <v>431</v>
      </c>
      <c r="C95" s="57">
        <v>985</v>
      </c>
      <c r="D95" s="57">
        <v>250</v>
      </c>
      <c r="E95" s="57">
        <f t="shared" si="14"/>
        <v>1235</v>
      </c>
      <c r="F95" s="58">
        <f t="shared" si="15"/>
        <v>5.6919524549137448E-3</v>
      </c>
      <c r="G95" s="57">
        <v>2762</v>
      </c>
      <c r="H95" s="57">
        <v>140</v>
      </c>
      <c r="I95" s="57">
        <f t="shared" si="16"/>
        <v>2902</v>
      </c>
      <c r="J95" s="58">
        <f t="shared" si="17"/>
        <v>4.9103131805191529E-3</v>
      </c>
      <c r="K95" s="57">
        <f t="shared" si="13"/>
        <v>4137</v>
      </c>
      <c r="L95" s="57">
        <v>0</v>
      </c>
      <c r="M95" s="57">
        <f t="shared" si="18"/>
        <v>4137</v>
      </c>
    </row>
    <row r="96" spans="2:13" ht="12.75" customHeight="1" x14ac:dyDescent="0.2">
      <c r="B96" s="20" t="s">
        <v>432</v>
      </c>
      <c r="C96" s="57">
        <v>425</v>
      </c>
      <c r="D96" s="57">
        <v>114</v>
      </c>
      <c r="E96" s="57">
        <f t="shared" si="14"/>
        <v>539</v>
      </c>
      <c r="F96" s="58">
        <f t="shared" si="15"/>
        <v>2.4841800592700475E-3</v>
      </c>
      <c r="G96" s="57">
        <v>790</v>
      </c>
      <c r="H96" s="57">
        <v>56</v>
      </c>
      <c r="I96" s="57">
        <f t="shared" si="16"/>
        <v>846</v>
      </c>
      <c r="J96" s="58">
        <f t="shared" si="17"/>
        <v>1.4314696591037916E-3</v>
      </c>
      <c r="K96" s="57">
        <f t="shared" si="13"/>
        <v>1385</v>
      </c>
      <c r="L96" s="57">
        <v>0</v>
      </c>
      <c r="M96" s="57">
        <f t="shared" si="18"/>
        <v>1385</v>
      </c>
    </row>
    <row r="97" spans="2:13" ht="12.75" customHeight="1" x14ac:dyDescent="0.2">
      <c r="B97" s="20" t="s">
        <v>433</v>
      </c>
      <c r="C97" s="57">
        <v>985</v>
      </c>
      <c r="D97" s="57">
        <v>324</v>
      </c>
      <c r="E97" s="57">
        <f t="shared" si="14"/>
        <v>1309</v>
      </c>
      <c r="F97" s="58">
        <f t="shared" si="15"/>
        <v>6.033008715370115E-3</v>
      </c>
      <c r="G97" s="57">
        <v>2854</v>
      </c>
      <c r="H97" s="57">
        <v>168</v>
      </c>
      <c r="I97" s="57">
        <f t="shared" si="16"/>
        <v>3022</v>
      </c>
      <c r="J97" s="58">
        <f t="shared" si="17"/>
        <v>5.1133585222360028E-3</v>
      </c>
      <c r="K97" s="57">
        <f t="shared" si="13"/>
        <v>4331</v>
      </c>
      <c r="L97" s="57">
        <v>0</v>
      </c>
      <c r="M97" s="57">
        <f t="shared" si="18"/>
        <v>4331</v>
      </c>
    </row>
    <row r="98" spans="2:13" ht="12.75" customHeight="1" x14ac:dyDescent="0.2">
      <c r="B98" s="20" t="s">
        <v>434</v>
      </c>
      <c r="C98" s="57">
        <v>1250</v>
      </c>
      <c r="D98" s="57">
        <v>437</v>
      </c>
      <c r="E98" s="57">
        <f t="shared" si="14"/>
        <v>1687</v>
      </c>
      <c r="F98" s="58">
        <f t="shared" si="15"/>
        <v>7.7751609647283299E-3</v>
      </c>
      <c r="G98" s="57">
        <v>4781</v>
      </c>
      <c r="H98" s="57">
        <v>252</v>
      </c>
      <c r="I98" s="57">
        <f t="shared" si="16"/>
        <v>5033</v>
      </c>
      <c r="J98" s="58">
        <f t="shared" si="17"/>
        <v>8.5160600405075459E-3</v>
      </c>
      <c r="K98" s="57">
        <f t="shared" si="13"/>
        <v>6720</v>
      </c>
      <c r="L98" s="57">
        <v>0</v>
      </c>
      <c r="M98" s="57">
        <f t="shared" si="18"/>
        <v>6720</v>
      </c>
    </row>
    <row r="99" spans="2:13" ht="12.75" customHeight="1" x14ac:dyDescent="0.2">
      <c r="B99" s="20" t="s">
        <v>435</v>
      </c>
      <c r="C99" s="57">
        <v>1951</v>
      </c>
      <c r="D99" s="57">
        <v>632</v>
      </c>
      <c r="E99" s="57">
        <f t="shared" si="14"/>
        <v>2583</v>
      </c>
      <c r="F99" s="58">
        <f t="shared" si="15"/>
        <v>1.1904707037281137E-2</v>
      </c>
      <c r="G99" s="57">
        <v>7870</v>
      </c>
      <c r="H99" s="57">
        <v>413</v>
      </c>
      <c r="I99" s="57">
        <f t="shared" si="16"/>
        <v>8283</v>
      </c>
      <c r="J99" s="58">
        <f t="shared" si="17"/>
        <v>1.4015204712005564E-2</v>
      </c>
      <c r="K99" s="57">
        <f t="shared" si="13"/>
        <v>10866</v>
      </c>
      <c r="L99" s="57">
        <v>0</v>
      </c>
      <c r="M99" s="57">
        <f t="shared" si="18"/>
        <v>10866</v>
      </c>
    </row>
    <row r="100" spans="2:13" ht="12.75" customHeight="1" x14ac:dyDescent="0.2">
      <c r="B100" s="20" t="s">
        <v>436</v>
      </c>
      <c r="C100" s="57">
        <v>2639</v>
      </c>
      <c r="D100" s="57">
        <v>1189</v>
      </c>
      <c r="E100" s="57">
        <f t="shared" si="14"/>
        <v>3828</v>
      </c>
      <c r="F100" s="58">
        <f t="shared" si="15"/>
        <v>1.7642748176040338E-2</v>
      </c>
      <c r="G100" s="57">
        <v>9676</v>
      </c>
      <c r="H100" s="57">
        <v>676</v>
      </c>
      <c r="I100" s="57">
        <f t="shared" si="16"/>
        <v>10352</v>
      </c>
      <c r="J100" s="58">
        <f t="shared" si="17"/>
        <v>1.7516044812106918E-2</v>
      </c>
      <c r="K100" s="57">
        <f t="shared" si="13"/>
        <v>14180</v>
      </c>
      <c r="L100" s="57">
        <v>0</v>
      </c>
      <c r="M100" s="57">
        <f t="shared" si="18"/>
        <v>14180</v>
      </c>
    </row>
    <row r="101" spans="2:13" ht="12.75" customHeight="1" x14ac:dyDescent="0.2">
      <c r="B101" s="20" t="s">
        <v>437</v>
      </c>
      <c r="C101" s="57">
        <v>4622</v>
      </c>
      <c r="D101" s="57">
        <v>1719</v>
      </c>
      <c r="E101" s="57">
        <f t="shared" si="14"/>
        <v>6341</v>
      </c>
      <c r="F101" s="58">
        <f t="shared" si="15"/>
        <v>2.9224834426403286E-2</v>
      </c>
      <c r="G101" s="57">
        <v>15363</v>
      </c>
      <c r="H101" s="57">
        <v>873</v>
      </c>
      <c r="I101" s="57">
        <f t="shared" si="16"/>
        <v>16236</v>
      </c>
      <c r="J101" s="58">
        <f t="shared" si="17"/>
        <v>2.7472034734289788E-2</v>
      </c>
      <c r="K101" s="57">
        <f t="shared" si="13"/>
        <v>22577</v>
      </c>
      <c r="L101" s="57">
        <v>0</v>
      </c>
      <c r="M101" s="57">
        <f t="shared" si="18"/>
        <v>22577</v>
      </c>
    </row>
    <row r="102" spans="2:13" ht="12.75" customHeight="1" x14ac:dyDescent="0.2">
      <c r="B102" s="20" t="s">
        <v>438</v>
      </c>
      <c r="C102" s="57">
        <v>4817</v>
      </c>
      <c r="D102" s="57">
        <v>1243</v>
      </c>
      <c r="E102" s="57">
        <f t="shared" si="14"/>
        <v>6060</v>
      </c>
      <c r="F102" s="58">
        <f t="shared" si="15"/>
        <v>2.7929742410345987E-2</v>
      </c>
      <c r="G102" s="57">
        <v>15357</v>
      </c>
      <c r="H102" s="57">
        <v>734</v>
      </c>
      <c r="I102" s="57">
        <f t="shared" si="16"/>
        <v>16091</v>
      </c>
      <c r="J102" s="58">
        <f t="shared" si="17"/>
        <v>2.7226688279715264E-2</v>
      </c>
      <c r="K102" s="57">
        <f t="shared" si="13"/>
        <v>22151</v>
      </c>
      <c r="L102" s="57">
        <v>1</v>
      </c>
      <c r="M102" s="57">
        <f t="shared" si="18"/>
        <v>22152</v>
      </c>
    </row>
    <row r="103" spans="2:13" ht="12.75" customHeight="1" x14ac:dyDescent="0.2">
      <c r="B103" s="20" t="s">
        <v>439</v>
      </c>
      <c r="C103" s="57">
        <v>5007</v>
      </c>
      <c r="D103" s="57">
        <v>1452</v>
      </c>
      <c r="E103" s="57">
        <f t="shared" si="14"/>
        <v>6459</v>
      </c>
      <c r="F103" s="58">
        <f t="shared" si="15"/>
        <v>2.9768680895779658E-2</v>
      </c>
      <c r="G103" s="57">
        <v>16447</v>
      </c>
      <c r="H103" s="57">
        <v>806</v>
      </c>
      <c r="I103" s="57">
        <f t="shared" si="16"/>
        <v>17253</v>
      </c>
      <c r="J103" s="58">
        <f t="shared" si="17"/>
        <v>2.9192844005340092E-2</v>
      </c>
      <c r="K103" s="57">
        <f t="shared" si="13"/>
        <v>23712</v>
      </c>
      <c r="L103" s="57">
        <v>0</v>
      </c>
      <c r="M103" s="57">
        <f t="shared" si="18"/>
        <v>23712</v>
      </c>
    </row>
    <row r="104" spans="2:13" ht="12.75" customHeight="1" x14ac:dyDescent="0.2">
      <c r="B104" s="20" t="s">
        <v>440</v>
      </c>
      <c r="C104" s="57">
        <v>2041</v>
      </c>
      <c r="D104" s="57">
        <v>1182</v>
      </c>
      <c r="E104" s="57">
        <f t="shared" si="14"/>
        <v>3223</v>
      </c>
      <c r="F104" s="58">
        <f t="shared" si="15"/>
        <v>1.4854382803390284E-2</v>
      </c>
      <c r="G104" s="57">
        <v>6713</v>
      </c>
      <c r="H104" s="57">
        <v>466</v>
      </c>
      <c r="I104" s="57">
        <f t="shared" si="16"/>
        <v>7179</v>
      </c>
      <c r="J104" s="58">
        <f t="shared" si="17"/>
        <v>1.2147187568210545E-2</v>
      </c>
      <c r="K104" s="57">
        <f t="shared" si="13"/>
        <v>10402</v>
      </c>
      <c r="L104" s="57">
        <v>0</v>
      </c>
      <c r="M104" s="57">
        <f t="shared" si="18"/>
        <v>10402</v>
      </c>
    </row>
    <row r="105" spans="2:13" ht="12.75" customHeight="1" x14ac:dyDescent="0.2">
      <c r="B105" s="20" t="s">
        <v>441</v>
      </c>
      <c r="C105" s="57">
        <v>2967</v>
      </c>
      <c r="D105" s="57">
        <v>607</v>
      </c>
      <c r="E105" s="57">
        <f t="shared" si="14"/>
        <v>3574</v>
      </c>
      <c r="F105" s="58">
        <f t="shared" si="15"/>
        <v>1.6472095606365769E-2</v>
      </c>
      <c r="G105" s="57">
        <v>9183</v>
      </c>
      <c r="H105" s="57">
        <v>354</v>
      </c>
      <c r="I105" s="57">
        <f t="shared" si="16"/>
        <v>9537</v>
      </c>
      <c r="J105" s="58">
        <f t="shared" si="17"/>
        <v>1.6137028532946646E-2</v>
      </c>
      <c r="K105" s="57">
        <f t="shared" si="13"/>
        <v>13111</v>
      </c>
      <c r="L105" s="57">
        <v>0</v>
      </c>
      <c r="M105" s="57">
        <f t="shared" si="18"/>
        <v>13111</v>
      </c>
    </row>
    <row r="106" spans="2:13" ht="12.75" customHeight="1" x14ac:dyDescent="0.2">
      <c r="B106" s="20" t="s">
        <v>442</v>
      </c>
      <c r="C106" s="57">
        <v>3584</v>
      </c>
      <c r="D106" s="57">
        <v>1042</v>
      </c>
      <c r="E106" s="57">
        <f t="shared" si="14"/>
        <v>4626</v>
      </c>
      <c r="F106" s="58">
        <f t="shared" si="15"/>
        <v>2.132062514690768E-2</v>
      </c>
      <c r="G106" s="57">
        <v>10177</v>
      </c>
      <c r="H106" s="57">
        <v>495</v>
      </c>
      <c r="I106" s="57">
        <f t="shared" si="16"/>
        <v>10672</v>
      </c>
      <c r="J106" s="58">
        <f t="shared" si="17"/>
        <v>1.8057499056685182E-2</v>
      </c>
      <c r="K106" s="57">
        <f t="shared" si="13"/>
        <v>15298</v>
      </c>
      <c r="L106" s="57">
        <v>0</v>
      </c>
      <c r="M106" s="57">
        <f t="shared" si="18"/>
        <v>15298</v>
      </c>
    </row>
    <row r="107" spans="2:13" ht="12.75" customHeight="1" x14ac:dyDescent="0.2">
      <c r="B107" s="20" t="s">
        <v>443</v>
      </c>
      <c r="C107" s="57">
        <v>3970</v>
      </c>
      <c r="D107" s="57">
        <v>1272</v>
      </c>
      <c r="E107" s="57">
        <f t="shared" si="14"/>
        <v>5242</v>
      </c>
      <c r="F107" s="58">
        <f t="shared" si="15"/>
        <v>2.4159688071787734E-2</v>
      </c>
      <c r="G107" s="57">
        <v>12596</v>
      </c>
      <c r="H107" s="57">
        <v>641</v>
      </c>
      <c r="I107" s="57">
        <f t="shared" si="16"/>
        <v>13237</v>
      </c>
      <c r="J107" s="58">
        <f t="shared" si="17"/>
        <v>2.2397593235882848E-2</v>
      </c>
      <c r="K107" s="57">
        <f t="shared" si="13"/>
        <v>18479</v>
      </c>
      <c r="L107" s="57">
        <v>1</v>
      </c>
      <c r="M107" s="57">
        <f t="shared" si="18"/>
        <v>18480</v>
      </c>
    </row>
    <row r="108" spans="2:13" ht="12.75" customHeight="1" x14ac:dyDescent="0.2">
      <c r="B108" s="20" t="s">
        <v>444</v>
      </c>
      <c r="C108" s="57">
        <v>3648</v>
      </c>
      <c r="D108" s="57">
        <v>1381</v>
      </c>
      <c r="E108" s="57">
        <f t="shared" si="14"/>
        <v>5029</v>
      </c>
      <c r="F108" s="58">
        <f t="shared" si="15"/>
        <v>2.3177999105879532E-2</v>
      </c>
      <c r="G108" s="57">
        <v>10850</v>
      </c>
      <c r="H108" s="57">
        <v>648</v>
      </c>
      <c r="I108" s="57">
        <f t="shared" si="16"/>
        <v>11498</v>
      </c>
      <c r="J108" s="58">
        <f t="shared" si="17"/>
        <v>1.9455127825502832E-2</v>
      </c>
      <c r="K108" s="57">
        <f t="shared" si="13"/>
        <v>16527</v>
      </c>
      <c r="L108" s="57">
        <v>0</v>
      </c>
      <c r="M108" s="57">
        <f t="shared" si="18"/>
        <v>16527</v>
      </c>
    </row>
    <row r="109" spans="2:13" ht="12.75" customHeight="1" x14ac:dyDescent="0.2">
      <c r="B109" s="20" t="s">
        <v>445</v>
      </c>
      <c r="C109" s="57">
        <v>541</v>
      </c>
      <c r="D109" s="57">
        <v>169</v>
      </c>
      <c r="E109" s="57">
        <f t="shared" si="14"/>
        <v>710</v>
      </c>
      <c r="F109" s="58">
        <f t="shared" si="15"/>
        <v>3.2722965530273354E-3</v>
      </c>
      <c r="G109" s="57">
        <v>1695</v>
      </c>
      <c r="H109" s="57">
        <v>79</v>
      </c>
      <c r="I109" s="57">
        <f t="shared" si="16"/>
        <v>1774</v>
      </c>
      <c r="J109" s="58">
        <f t="shared" si="17"/>
        <v>3.001686968380764E-3</v>
      </c>
      <c r="K109" s="57">
        <f t="shared" si="13"/>
        <v>2484</v>
      </c>
      <c r="L109" s="57">
        <v>0</v>
      </c>
      <c r="M109" s="57">
        <f t="shared" si="18"/>
        <v>2484</v>
      </c>
    </row>
    <row r="110" spans="2:13" ht="12.75" customHeight="1" x14ac:dyDescent="0.2">
      <c r="B110" s="20" t="s">
        <v>446</v>
      </c>
      <c r="C110" s="57">
        <v>1481</v>
      </c>
      <c r="D110" s="57">
        <v>564</v>
      </c>
      <c r="E110" s="57">
        <f t="shared" si="14"/>
        <v>2045</v>
      </c>
      <c r="F110" s="58">
        <f t="shared" si="15"/>
        <v>9.4251358463956353E-3</v>
      </c>
      <c r="G110" s="57">
        <v>5405</v>
      </c>
      <c r="H110" s="57">
        <v>274</v>
      </c>
      <c r="I110" s="57">
        <f t="shared" si="16"/>
        <v>5679</v>
      </c>
      <c r="J110" s="58">
        <f t="shared" si="17"/>
        <v>9.6091207967499218E-3</v>
      </c>
      <c r="K110" s="57">
        <f t="shared" si="13"/>
        <v>7724</v>
      </c>
      <c r="L110" s="57">
        <v>1</v>
      </c>
      <c r="M110" s="57">
        <f t="shared" si="18"/>
        <v>7725</v>
      </c>
    </row>
    <row r="111" spans="2:13" ht="12.75" customHeight="1" x14ac:dyDescent="0.2">
      <c r="B111" s="20" t="s">
        <v>447</v>
      </c>
      <c r="C111" s="57">
        <v>6858</v>
      </c>
      <c r="D111" s="57">
        <v>2717</v>
      </c>
      <c r="E111" s="57">
        <f t="shared" si="14"/>
        <v>9575</v>
      </c>
      <c r="F111" s="58">
        <f t="shared" si="15"/>
        <v>4.412991478202357E-2</v>
      </c>
      <c r="G111" s="57">
        <v>22518</v>
      </c>
      <c r="H111" s="57">
        <v>1575</v>
      </c>
      <c r="I111" s="57">
        <f t="shared" si="16"/>
        <v>24093</v>
      </c>
      <c r="J111" s="58">
        <f t="shared" si="17"/>
        <v>4.0766428483200536E-2</v>
      </c>
      <c r="K111" s="57">
        <f t="shared" si="13"/>
        <v>33668</v>
      </c>
      <c r="L111" s="57">
        <v>0</v>
      </c>
      <c r="M111" s="57">
        <f t="shared" si="18"/>
        <v>33668</v>
      </c>
    </row>
    <row r="112" spans="2:13" ht="12.75" customHeight="1" x14ac:dyDescent="0.2">
      <c r="B112" s="20" t="s">
        <v>448</v>
      </c>
      <c r="C112" s="57">
        <v>4224</v>
      </c>
      <c r="D112" s="57">
        <v>1271</v>
      </c>
      <c r="E112" s="57">
        <f t="shared" si="14"/>
        <v>5495</v>
      </c>
      <c r="F112" s="58">
        <f t="shared" si="15"/>
        <v>2.5325731773077755E-2</v>
      </c>
      <c r="G112" s="57">
        <v>14005</v>
      </c>
      <c r="H112" s="57">
        <v>693</v>
      </c>
      <c r="I112" s="57">
        <f t="shared" si="16"/>
        <v>14698</v>
      </c>
      <c r="J112" s="58">
        <f t="shared" si="17"/>
        <v>2.4869670271285498E-2</v>
      </c>
      <c r="K112" s="57">
        <f t="shared" si="13"/>
        <v>20193</v>
      </c>
      <c r="L112" s="57">
        <v>0</v>
      </c>
      <c r="M112" s="57">
        <f t="shared" si="18"/>
        <v>20193</v>
      </c>
    </row>
    <row r="113" spans="2:13" ht="12.75" customHeight="1" x14ac:dyDescent="0.2">
      <c r="B113" s="20" t="s">
        <v>449</v>
      </c>
      <c r="C113" s="57">
        <v>4884</v>
      </c>
      <c r="D113" s="57">
        <v>2102</v>
      </c>
      <c r="E113" s="57">
        <f t="shared" si="14"/>
        <v>6986</v>
      </c>
      <c r="F113" s="58">
        <f t="shared" si="15"/>
        <v>3.2197554534435159E-2</v>
      </c>
      <c r="G113" s="57">
        <v>17875</v>
      </c>
      <c r="H113" s="57">
        <v>1085</v>
      </c>
      <c r="I113" s="57">
        <f t="shared" si="16"/>
        <v>18960</v>
      </c>
      <c r="J113" s="58">
        <f t="shared" si="17"/>
        <v>3.2081163991262283E-2</v>
      </c>
      <c r="K113" s="57">
        <f t="shared" si="13"/>
        <v>25946</v>
      </c>
      <c r="L113" s="57">
        <v>0</v>
      </c>
      <c r="M113" s="57">
        <f t="shared" si="18"/>
        <v>25946</v>
      </c>
    </row>
    <row r="114" spans="2:13" ht="12.75" customHeight="1" x14ac:dyDescent="0.2">
      <c r="B114" s="20" t="s">
        <v>450</v>
      </c>
      <c r="C114" s="57">
        <v>10581</v>
      </c>
      <c r="D114" s="57">
        <v>3348</v>
      </c>
      <c r="E114" s="57">
        <f t="shared" si="14"/>
        <v>13929</v>
      </c>
      <c r="F114" s="58">
        <f t="shared" si="15"/>
        <v>6.4196927728334865E-2</v>
      </c>
      <c r="G114" s="57">
        <v>40628</v>
      </c>
      <c r="H114" s="57">
        <v>1824</v>
      </c>
      <c r="I114" s="57">
        <f t="shared" si="16"/>
        <v>42452</v>
      </c>
      <c r="J114" s="58">
        <f t="shared" si="17"/>
        <v>7.1830673721364258E-2</v>
      </c>
      <c r="K114" s="57">
        <f t="shared" si="13"/>
        <v>56381</v>
      </c>
      <c r="L114" s="57">
        <v>0</v>
      </c>
      <c r="M114" s="57">
        <f t="shared" si="18"/>
        <v>56381</v>
      </c>
    </row>
    <row r="115" spans="2:13" ht="12.75" customHeight="1" x14ac:dyDescent="0.2">
      <c r="B115" s="20" t="s">
        <v>451</v>
      </c>
      <c r="C115" s="57">
        <v>1486</v>
      </c>
      <c r="D115" s="57">
        <v>534</v>
      </c>
      <c r="E115" s="57">
        <f t="shared" si="14"/>
        <v>2020</v>
      </c>
      <c r="F115" s="58">
        <f t="shared" si="15"/>
        <v>9.3099141367819962E-3</v>
      </c>
      <c r="G115" s="57">
        <v>6055</v>
      </c>
      <c r="H115" s="57">
        <v>330</v>
      </c>
      <c r="I115" s="57">
        <f t="shared" si="16"/>
        <v>6385</v>
      </c>
      <c r="J115" s="58">
        <f t="shared" si="17"/>
        <v>1.0803704223850722E-2</v>
      </c>
      <c r="K115" s="57">
        <f t="shared" si="13"/>
        <v>8405</v>
      </c>
      <c r="L115" s="57">
        <v>1</v>
      </c>
      <c r="M115" s="57">
        <f t="shared" si="18"/>
        <v>8406</v>
      </c>
    </row>
    <row r="116" spans="2:13" ht="12.75" customHeight="1" x14ac:dyDescent="0.2">
      <c r="B116" s="20" t="s">
        <v>452</v>
      </c>
      <c r="C116" s="57">
        <v>718</v>
      </c>
      <c r="D116" s="57">
        <v>268</v>
      </c>
      <c r="E116" s="57">
        <f t="shared" si="14"/>
        <v>986</v>
      </c>
      <c r="F116" s="58">
        <f t="shared" si="15"/>
        <v>4.5443442271619052E-3</v>
      </c>
      <c r="G116" s="57">
        <v>3220</v>
      </c>
      <c r="H116" s="57">
        <v>206</v>
      </c>
      <c r="I116" s="57">
        <f t="shared" si="16"/>
        <v>3426</v>
      </c>
      <c r="J116" s="58">
        <f t="shared" si="17"/>
        <v>5.7969445060160642E-3</v>
      </c>
      <c r="K116" s="57">
        <f t="shared" si="13"/>
        <v>4412</v>
      </c>
      <c r="L116" s="57">
        <v>0</v>
      </c>
      <c r="M116" s="57">
        <f t="shared" si="18"/>
        <v>4412</v>
      </c>
    </row>
    <row r="117" spans="2:13" ht="12.75" customHeight="1" x14ac:dyDescent="0.2">
      <c r="B117" s="20" t="s">
        <v>453</v>
      </c>
      <c r="C117" s="57">
        <v>3764</v>
      </c>
      <c r="D117" s="57">
        <v>1153</v>
      </c>
      <c r="E117" s="57">
        <f t="shared" si="14"/>
        <v>4917</v>
      </c>
      <c r="F117" s="58">
        <f t="shared" si="15"/>
        <v>2.2661805846810431E-2</v>
      </c>
      <c r="G117" s="57">
        <v>11769</v>
      </c>
      <c r="H117" s="57">
        <v>688</v>
      </c>
      <c r="I117" s="57">
        <f t="shared" si="16"/>
        <v>12457</v>
      </c>
      <c r="J117" s="58">
        <f t="shared" si="17"/>
        <v>2.1077798514723325E-2</v>
      </c>
      <c r="K117" s="57">
        <f t="shared" si="13"/>
        <v>17374</v>
      </c>
      <c r="L117" s="57">
        <v>0</v>
      </c>
      <c r="M117" s="57">
        <f t="shared" si="18"/>
        <v>17374</v>
      </c>
    </row>
    <row r="118" spans="2:13" ht="12.75" customHeight="1" x14ac:dyDescent="0.2">
      <c r="B118" s="20" t="s">
        <v>454</v>
      </c>
      <c r="C118" s="57">
        <v>368</v>
      </c>
      <c r="D118" s="57">
        <v>132</v>
      </c>
      <c r="E118" s="57">
        <f t="shared" si="14"/>
        <v>500</v>
      </c>
      <c r="F118" s="58">
        <f t="shared" si="15"/>
        <v>2.3044341922727712E-3</v>
      </c>
      <c r="G118" s="57">
        <v>1126</v>
      </c>
      <c r="H118" s="57">
        <v>75</v>
      </c>
      <c r="I118" s="57">
        <f t="shared" si="16"/>
        <v>1201</v>
      </c>
      <c r="J118" s="58">
        <f t="shared" si="17"/>
        <v>2.0321454616828061E-3</v>
      </c>
      <c r="K118" s="57">
        <f t="shared" si="13"/>
        <v>1701</v>
      </c>
      <c r="L118" s="57">
        <v>0</v>
      </c>
      <c r="M118" s="57">
        <f t="shared" si="18"/>
        <v>1701</v>
      </c>
    </row>
    <row r="119" spans="2:13" ht="12.75" customHeight="1" x14ac:dyDescent="0.2">
      <c r="B119" s="20" t="s">
        <v>455</v>
      </c>
      <c r="C119" s="57">
        <v>1827</v>
      </c>
      <c r="D119" s="57">
        <v>295</v>
      </c>
      <c r="E119" s="57">
        <f t="shared" si="14"/>
        <v>2122</v>
      </c>
      <c r="F119" s="58">
        <f t="shared" si="15"/>
        <v>9.7800187120056416E-3</v>
      </c>
      <c r="G119" s="57">
        <v>6338</v>
      </c>
      <c r="H119" s="57">
        <v>174</v>
      </c>
      <c r="I119" s="57">
        <f t="shared" si="16"/>
        <v>6512</v>
      </c>
      <c r="J119" s="58">
        <f t="shared" si="17"/>
        <v>1.1018593877167721E-2</v>
      </c>
      <c r="K119" s="57">
        <f t="shared" si="13"/>
        <v>8634</v>
      </c>
      <c r="L119" s="57">
        <v>0</v>
      </c>
      <c r="M119" s="57">
        <f t="shared" si="18"/>
        <v>8634</v>
      </c>
    </row>
    <row r="120" spans="2:13" ht="12.75" customHeight="1" x14ac:dyDescent="0.2">
      <c r="B120" s="20" t="s">
        <v>456</v>
      </c>
      <c r="C120" s="57">
        <v>734</v>
      </c>
      <c r="D120" s="57">
        <v>107</v>
      </c>
      <c r="E120" s="57">
        <f t="shared" si="14"/>
        <v>841</v>
      </c>
      <c r="F120" s="58">
        <f t="shared" si="15"/>
        <v>3.8760583114028015E-3</v>
      </c>
      <c r="G120" s="57">
        <v>2085</v>
      </c>
      <c r="H120" s="57">
        <v>72</v>
      </c>
      <c r="I120" s="57">
        <f t="shared" si="16"/>
        <v>2157</v>
      </c>
      <c r="J120" s="58">
        <f t="shared" si="17"/>
        <v>3.6497400173603769E-3</v>
      </c>
      <c r="K120" s="57">
        <f t="shared" si="13"/>
        <v>2998</v>
      </c>
      <c r="L120" s="57">
        <v>1</v>
      </c>
      <c r="M120" s="57">
        <f t="shared" si="18"/>
        <v>2999</v>
      </c>
    </row>
    <row r="121" spans="2:13" ht="12.75" customHeight="1" x14ac:dyDescent="0.2">
      <c r="B121" s="20" t="s">
        <v>457</v>
      </c>
      <c r="C121" s="57">
        <v>3813</v>
      </c>
      <c r="D121" s="57">
        <v>711</v>
      </c>
      <c r="E121" s="57">
        <f t="shared" si="14"/>
        <v>4524</v>
      </c>
      <c r="F121" s="58">
        <f t="shared" si="15"/>
        <v>2.0850520571684034E-2</v>
      </c>
      <c r="G121" s="57">
        <v>15352</v>
      </c>
      <c r="H121" s="57">
        <v>514</v>
      </c>
      <c r="I121" s="57">
        <f t="shared" si="16"/>
        <v>15866</v>
      </c>
      <c r="J121" s="58">
        <f t="shared" si="17"/>
        <v>2.6845978263996168E-2</v>
      </c>
      <c r="K121" s="57">
        <f t="shared" si="13"/>
        <v>20390</v>
      </c>
      <c r="L121" s="57">
        <v>2</v>
      </c>
      <c r="M121" s="57">
        <f t="shared" si="18"/>
        <v>20392</v>
      </c>
    </row>
    <row r="122" spans="2:13" ht="12.75" customHeight="1" x14ac:dyDescent="0.2">
      <c r="B122" s="20" t="s">
        <v>458</v>
      </c>
      <c r="C122" s="57">
        <v>1520</v>
      </c>
      <c r="D122" s="57">
        <v>354</v>
      </c>
      <c r="E122" s="57">
        <f t="shared" si="14"/>
        <v>1874</v>
      </c>
      <c r="F122" s="58">
        <f t="shared" si="15"/>
        <v>8.6370193526383466E-3</v>
      </c>
      <c r="G122" s="57">
        <v>5606</v>
      </c>
      <c r="H122" s="57">
        <v>208</v>
      </c>
      <c r="I122" s="57">
        <f t="shared" si="16"/>
        <v>5814</v>
      </c>
      <c r="J122" s="58">
        <f t="shared" si="17"/>
        <v>9.8375468061813777E-3</v>
      </c>
      <c r="K122" s="57">
        <f t="shared" si="13"/>
        <v>7688</v>
      </c>
      <c r="L122" s="57">
        <v>0</v>
      </c>
      <c r="M122" s="57">
        <f t="shared" si="18"/>
        <v>7688</v>
      </c>
    </row>
    <row r="123" spans="2:13" ht="12.75" customHeight="1" x14ac:dyDescent="0.2">
      <c r="B123" s="20" t="s">
        <v>459</v>
      </c>
      <c r="C123" s="57">
        <v>9729</v>
      </c>
      <c r="D123" s="57">
        <v>2329</v>
      </c>
      <c r="E123" s="57">
        <f t="shared" si="14"/>
        <v>12058</v>
      </c>
      <c r="F123" s="58">
        <f t="shared" si="15"/>
        <v>5.5573734980850151E-2</v>
      </c>
      <c r="G123" s="57">
        <v>33505</v>
      </c>
      <c r="H123" s="57">
        <v>1327</v>
      </c>
      <c r="I123" s="57">
        <f t="shared" si="16"/>
        <v>34832</v>
      </c>
      <c r="J123" s="58">
        <f t="shared" si="17"/>
        <v>5.8937294522344294E-2</v>
      </c>
      <c r="K123" s="57">
        <f t="shared" si="13"/>
        <v>46890</v>
      </c>
      <c r="L123" s="57">
        <v>1</v>
      </c>
      <c r="M123" s="57">
        <f t="shared" si="18"/>
        <v>46891</v>
      </c>
    </row>
    <row r="124" spans="2:13" ht="12.75" customHeight="1" x14ac:dyDescent="0.2">
      <c r="B124" s="20" t="s">
        <v>47</v>
      </c>
      <c r="C124" s="57">
        <f t="shared" ref="C124:H124" si="19">SUM(C72:C123)</f>
        <v>164117</v>
      </c>
      <c r="D124" s="57">
        <f t="shared" si="19"/>
        <v>52856</v>
      </c>
      <c r="E124" s="59">
        <f t="shared" ref="E124" si="20">C124+D124</f>
        <v>216973</v>
      </c>
      <c r="F124" s="60">
        <f t="shared" ref="F124" si="21">E124/$E$124</f>
        <v>1</v>
      </c>
      <c r="G124" s="57">
        <f t="shared" si="19"/>
        <v>562476</v>
      </c>
      <c r="H124" s="57">
        <f t="shared" si="19"/>
        <v>28525</v>
      </c>
      <c r="I124" s="59">
        <f t="shared" ref="I124" si="22">G124+H124</f>
        <v>591001</v>
      </c>
      <c r="J124" s="60">
        <f t="shared" ref="J124" si="23">I124/$I$124</f>
        <v>1</v>
      </c>
      <c r="K124" s="59">
        <f t="shared" ref="K124" si="24">E124+I124</f>
        <v>807974</v>
      </c>
      <c r="L124" s="57">
        <f t="shared" ref="L124" si="25">SUM(L72:L123)</f>
        <v>14</v>
      </c>
      <c r="M124" s="59">
        <f t="shared" si="18"/>
        <v>807988</v>
      </c>
    </row>
    <row r="125" spans="2:13" ht="24" x14ac:dyDescent="0.2">
      <c r="B125" s="32" t="s">
        <v>64</v>
      </c>
      <c r="C125" s="33">
        <f>+C124/M124</f>
        <v>0.20311811561557844</v>
      </c>
      <c r="D125" s="33">
        <f>+D124/M124</f>
        <v>6.5416813120986947E-2</v>
      </c>
      <c r="E125" s="34">
        <f>+E124/M124</f>
        <v>0.26853492873656537</v>
      </c>
      <c r="F125" s="34"/>
      <c r="G125" s="33">
        <f>+G124/M124</f>
        <v>0.69614400213864558</v>
      </c>
      <c r="H125" s="33">
        <f>+H124/M124</f>
        <v>3.5303742134784183E-2</v>
      </c>
      <c r="I125" s="34">
        <f>+I124/M124</f>
        <v>0.73144774427342985</v>
      </c>
      <c r="J125" s="34"/>
      <c r="K125" s="34">
        <f>+K124/M124</f>
        <v>0.99998267300999522</v>
      </c>
      <c r="L125" s="34">
        <f>+L124/M124</f>
        <v>1.7326990004802051E-5</v>
      </c>
      <c r="M125" s="34">
        <f>K125+L125</f>
        <v>1</v>
      </c>
    </row>
    <row r="126" spans="2:13" x14ac:dyDescent="0.2">
      <c r="B126" s="25" t="s">
        <v>127</v>
      </c>
    </row>
    <row r="127" spans="2:13" x14ac:dyDescent="0.2">
      <c r="B127" s="25" t="s">
        <v>128</v>
      </c>
    </row>
  </sheetData>
  <mergeCells count="12">
    <mergeCell ref="L70:M70"/>
    <mergeCell ref="B69:M69"/>
    <mergeCell ref="B6:K6"/>
    <mergeCell ref="B5:K5"/>
    <mergeCell ref="B67:K67"/>
    <mergeCell ref="B66:K66"/>
    <mergeCell ref="B8:M8"/>
    <mergeCell ref="L9:M9"/>
    <mergeCell ref="B70:B71"/>
    <mergeCell ref="C70:K70"/>
    <mergeCell ref="B9:B10"/>
    <mergeCell ref="C9:K9"/>
  </mergeCells>
  <hyperlinks>
    <hyperlink ref="M5" location="'Índice Pensiones Solidarias'!A1" display="Volver Sistema de Pensiones Solidadias" xr:uid="{00000000-0004-0000-1600-000000000000}"/>
  </hyperlinks>
  <pageMargins left="0.74803149606299213" right="0.74803149606299213" top="0.98425196850393704" bottom="0.98425196850393704" header="0" footer="0"/>
  <pageSetup scale="74" fitToHeight="2" orientation="portrait" r:id="rId1"/>
  <headerFooter alignWithMargins="0"/>
  <rowBreaks count="1" manualBreakCount="1">
    <brk id="69" min="1" max="1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249977111117893"/>
  </sheetPr>
  <dimension ref="A2:N13"/>
  <sheetViews>
    <sheetView showGridLines="0" workbookViewId="0">
      <selection activeCell="B1" sqref="B1"/>
    </sheetView>
  </sheetViews>
  <sheetFormatPr baseColWidth="10" defaultRowHeight="15" x14ac:dyDescent="0.25"/>
  <cols>
    <col min="1" max="1" width="6" customWidth="1"/>
  </cols>
  <sheetData>
    <row r="2" spans="1:14" x14ac:dyDescent="0.25">
      <c r="A2" s="47" t="s">
        <v>99</v>
      </c>
    </row>
    <row r="3" spans="1:14" x14ac:dyDescent="0.25">
      <c r="A3" s="47" t="s">
        <v>100</v>
      </c>
    </row>
    <row r="5" spans="1:14" x14ac:dyDescent="0.25">
      <c r="B5" s="111" t="s">
        <v>566</v>
      </c>
      <c r="C5" s="100"/>
      <c r="D5" s="100"/>
      <c r="N5" s="127" t="s">
        <v>574</v>
      </c>
    </row>
    <row r="7" spans="1:14" x14ac:dyDescent="0.25">
      <c r="B7" s="113" t="s">
        <v>122</v>
      </c>
      <c r="C7" s="114"/>
      <c r="D7" s="114"/>
      <c r="E7" s="114"/>
      <c r="F7" s="114"/>
      <c r="G7" s="114"/>
      <c r="H7" s="114"/>
      <c r="I7" s="114"/>
      <c r="J7" s="114"/>
      <c r="K7" s="114"/>
      <c r="L7" s="114"/>
      <c r="M7" s="114"/>
      <c r="N7" s="115"/>
    </row>
    <row r="8" spans="1:14" ht="27" customHeight="1" x14ac:dyDescent="0.25">
      <c r="B8" s="401" t="s">
        <v>622</v>
      </c>
      <c r="C8" s="402"/>
      <c r="D8" s="402"/>
      <c r="E8" s="402"/>
      <c r="F8" s="402"/>
      <c r="G8" s="402"/>
      <c r="H8" s="402"/>
      <c r="I8" s="402"/>
      <c r="J8" s="402"/>
      <c r="K8" s="402"/>
      <c r="L8" s="402"/>
      <c r="M8" s="402"/>
      <c r="N8" s="403"/>
    </row>
    <row r="10" spans="1:14" x14ac:dyDescent="0.25">
      <c r="B10" s="120" t="s">
        <v>520</v>
      </c>
    </row>
    <row r="11" spans="1:14" x14ac:dyDescent="0.25">
      <c r="B11" s="365" t="s">
        <v>623</v>
      </c>
      <c r="C11" s="365"/>
      <c r="D11" s="365"/>
      <c r="E11" s="365"/>
      <c r="F11" s="365"/>
      <c r="G11" s="365"/>
      <c r="H11" s="365"/>
    </row>
    <row r="12" spans="1:14" x14ac:dyDescent="0.25">
      <c r="B12" s="365" t="s">
        <v>624</v>
      </c>
      <c r="C12" s="365"/>
      <c r="D12" s="365"/>
      <c r="E12" s="365"/>
      <c r="F12" s="365"/>
      <c r="G12" s="365"/>
      <c r="H12" s="365"/>
    </row>
    <row r="13" spans="1:14" x14ac:dyDescent="0.25">
      <c r="B13" s="365" t="s">
        <v>625</v>
      </c>
      <c r="C13" s="365"/>
      <c r="D13" s="365"/>
      <c r="E13" s="365"/>
      <c r="F13" s="365"/>
      <c r="G13" s="365"/>
      <c r="H13" s="365"/>
    </row>
  </sheetData>
  <mergeCells count="4">
    <mergeCell ref="B8:N8"/>
    <mergeCell ref="B11:H11"/>
    <mergeCell ref="B12:H12"/>
    <mergeCell ref="B13:H13"/>
  </mergeCells>
  <hyperlinks>
    <hyperlink ref="B11" location="'Concesiones Mensuales BxH'!A1" display="Concesiones de Bono por Hijo a nivel nacional, por mes, desde Agosto 2009 a marzo 2018" xr:uid="{00000000-0004-0000-1700-000000000000}"/>
    <hyperlink ref="B12" location="'Solicitudes y Rechazos BxH'!A1" display="Solicitudes, Rechazos y concesiones a nivel nacional, por mes, desde Agosto 2009 a marzo 2018" xr:uid="{00000000-0004-0000-1700-000001000000}"/>
    <hyperlink ref="B13" location="'Concesiones Mensuales Regional'!A1" display="Concesiones de Bono por Hijo a nivel regional en el mes de marzo de 2018" xr:uid="{00000000-0004-0000-1700-000002000000}"/>
    <hyperlink ref="N5" location="Índice!A1" display="Volver" xr:uid="{00000000-0004-0000-1700-000003000000}"/>
  </hyperlinks>
  <pageMargins left="0.7" right="0.7" top="0.75" bottom="0.75" header="0.3" footer="0.3"/>
  <pageSetup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M138"/>
  <sheetViews>
    <sheetView showGridLines="0" zoomScaleNormal="100" workbookViewId="0">
      <pane xSplit="2" ySplit="10" topLeftCell="C101" activePane="bottomRight" state="frozen"/>
      <selection activeCell="E20" sqref="E20"/>
      <selection pane="topRight" activeCell="E20" sqref="E20"/>
      <selection pane="bottomLeft" activeCell="E20" sqref="E20"/>
      <selection pane="bottomRight" activeCell="I148" sqref="I148"/>
    </sheetView>
  </sheetViews>
  <sheetFormatPr baseColWidth="10" defaultRowHeight="12" x14ac:dyDescent="0.2"/>
  <cols>
    <col min="1" max="1" width="6" style="25" customWidth="1"/>
    <col min="2" max="2" width="12.5703125" style="25" customWidth="1"/>
    <col min="3" max="11" width="11.42578125" style="25"/>
    <col min="12" max="12" width="15.7109375" style="48" customWidth="1"/>
    <col min="13" max="252" width="11.42578125" style="25"/>
    <col min="253" max="253" width="4.5703125" style="25" customWidth="1"/>
    <col min="254" max="254" width="12.5703125" style="25" customWidth="1"/>
    <col min="255" max="256" width="11.42578125" style="25"/>
    <col min="257" max="257" width="11.42578125" style="25" customWidth="1"/>
    <col min="258" max="259" width="11.42578125" style="25"/>
    <col min="260" max="260" width="11.42578125" style="25" customWidth="1"/>
    <col min="261" max="262" width="11.42578125" style="25"/>
    <col min="263" max="263" width="0" style="25" hidden="1" customWidth="1"/>
    <col min="264" max="265" width="11.42578125" style="25"/>
    <col min="266" max="266" width="0" style="25" hidden="1" customWidth="1"/>
    <col min="267" max="267" width="11.42578125" style="25"/>
    <col min="268" max="268" width="15.7109375" style="25" customWidth="1"/>
    <col min="269" max="508" width="11.42578125" style="25"/>
    <col min="509" max="509" width="4.5703125" style="25" customWidth="1"/>
    <col min="510" max="510" width="12.5703125" style="25" customWidth="1"/>
    <col min="511" max="512" width="11.42578125" style="25"/>
    <col min="513" max="513" width="11.42578125" style="25" customWidth="1"/>
    <col min="514" max="515" width="11.42578125" style="25"/>
    <col min="516" max="516" width="11.42578125" style="25" customWidth="1"/>
    <col min="517" max="518" width="11.42578125" style="25"/>
    <col min="519" max="519" width="0" style="25" hidden="1" customWidth="1"/>
    <col min="520" max="521" width="11.42578125" style="25"/>
    <col min="522" max="522" width="0" style="25" hidden="1" customWidth="1"/>
    <col min="523" max="523" width="11.42578125" style="25"/>
    <col min="524" max="524" width="15.7109375" style="25" customWidth="1"/>
    <col min="525" max="764" width="11.42578125" style="25"/>
    <col min="765" max="765" width="4.5703125" style="25" customWidth="1"/>
    <col min="766" max="766" width="12.5703125" style="25" customWidth="1"/>
    <col min="767" max="768" width="11.42578125" style="25"/>
    <col min="769" max="769" width="11.42578125" style="25" customWidth="1"/>
    <col min="770" max="771" width="11.42578125" style="25"/>
    <col min="772" max="772" width="11.42578125" style="25" customWidth="1"/>
    <col min="773" max="774" width="11.42578125" style="25"/>
    <col min="775" max="775" width="0" style="25" hidden="1" customWidth="1"/>
    <col min="776" max="777" width="11.42578125" style="25"/>
    <col min="778" max="778" width="0" style="25" hidden="1" customWidth="1"/>
    <col min="779" max="779" width="11.42578125" style="25"/>
    <col min="780" max="780" width="15.7109375" style="25" customWidth="1"/>
    <col min="781" max="1020" width="11.42578125" style="25"/>
    <col min="1021" max="1021" width="4.5703125" style="25" customWidth="1"/>
    <col min="1022" max="1022" width="12.5703125" style="25" customWidth="1"/>
    <col min="1023" max="1024" width="11.42578125" style="25"/>
    <col min="1025" max="1025" width="11.42578125" style="25" customWidth="1"/>
    <col min="1026" max="1027" width="11.42578125" style="25"/>
    <col min="1028" max="1028" width="11.42578125" style="25" customWidth="1"/>
    <col min="1029" max="1030" width="11.42578125" style="25"/>
    <col min="1031" max="1031" width="0" style="25" hidden="1" customWidth="1"/>
    <col min="1032" max="1033" width="11.42578125" style="25"/>
    <col min="1034" max="1034" width="0" style="25" hidden="1" customWidth="1"/>
    <col min="1035" max="1035" width="11.42578125" style="25"/>
    <col min="1036" max="1036" width="15.7109375" style="25" customWidth="1"/>
    <col min="1037" max="1276" width="11.42578125" style="25"/>
    <col min="1277" max="1277" width="4.5703125" style="25" customWidth="1"/>
    <col min="1278" max="1278" width="12.5703125" style="25" customWidth="1"/>
    <col min="1279" max="1280" width="11.42578125" style="25"/>
    <col min="1281" max="1281" width="11.42578125" style="25" customWidth="1"/>
    <col min="1282" max="1283" width="11.42578125" style="25"/>
    <col min="1284" max="1284" width="11.42578125" style="25" customWidth="1"/>
    <col min="1285" max="1286" width="11.42578125" style="25"/>
    <col min="1287" max="1287" width="0" style="25" hidden="1" customWidth="1"/>
    <col min="1288" max="1289" width="11.42578125" style="25"/>
    <col min="1290" max="1290" width="0" style="25" hidden="1" customWidth="1"/>
    <col min="1291" max="1291" width="11.42578125" style="25"/>
    <col min="1292" max="1292" width="15.7109375" style="25" customWidth="1"/>
    <col min="1293" max="1532" width="11.42578125" style="25"/>
    <col min="1533" max="1533" width="4.5703125" style="25" customWidth="1"/>
    <col min="1534" max="1534" width="12.5703125" style="25" customWidth="1"/>
    <col min="1535" max="1536" width="11.42578125" style="25"/>
    <col min="1537" max="1537" width="11.42578125" style="25" customWidth="1"/>
    <col min="1538" max="1539" width="11.42578125" style="25"/>
    <col min="1540" max="1540" width="11.42578125" style="25" customWidth="1"/>
    <col min="1541" max="1542" width="11.42578125" style="25"/>
    <col min="1543" max="1543" width="0" style="25" hidden="1" customWidth="1"/>
    <col min="1544" max="1545" width="11.42578125" style="25"/>
    <col min="1546" max="1546" width="0" style="25" hidden="1" customWidth="1"/>
    <col min="1547" max="1547" width="11.42578125" style="25"/>
    <col min="1548" max="1548" width="15.7109375" style="25" customWidth="1"/>
    <col min="1549" max="1788" width="11.42578125" style="25"/>
    <col min="1789" max="1789" width="4.5703125" style="25" customWidth="1"/>
    <col min="1790" max="1790" width="12.5703125" style="25" customWidth="1"/>
    <col min="1791" max="1792" width="11.42578125" style="25"/>
    <col min="1793" max="1793" width="11.42578125" style="25" customWidth="1"/>
    <col min="1794" max="1795" width="11.42578125" style="25"/>
    <col min="1796" max="1796" width="11.42578125" style="25" customWidth="1"/>
    <col min="1797" max="1798" width="11.42578125" style="25"/>
    <col min="1799" max="1799" width="0" style="25" hidden="1" customWidth="1"/>
    <col min="1800" max="1801" width="11.42578125" style="25"/>
    <col min="1802" max="1802" width="0" style="25" hidden="1" customWidth="1"/>
    <col min="1803" max="1803" width="11.42578125" style="25"/>
    <col min="1804" max="1804" width="15.7109375" style="25" customWidth="1"/>
    <col min="1805" max="2044" width="11.42578125" style="25"/>
    <col min="2045" max="2045" width="4.5703125" style="25" customWidth="1"/>
    <col min="2046" max="2046" width="12.5703125" style="25" customWidth="1"/>
    <col min="2047" max="2048" width="11.42578125" style="25"/>
    <col min="2049" max="2049" width="11.42578125" style="25" customWidth="1"/>
    <col min="2050" max="2051" width="11.42578125" style="25"/>
    <col min="2052" max="2052" width="11.42578125" style="25" customWidth="1"/>
    <col min="2053" max="2054" width="11.42578125" style="25"/>
    <col min="2055" max="2055" width="0" style="25" hidden="1" customWidth="1"/>
    <col min="2056" max="2057" width="11.42578125" style="25"/>
    <col min="2058" max="2058" width="0" style="25" hidden="1" customWidth="1"/>
    <col min="2059" max="2059" width="11.42578125" style="25"/>
    <col min="2060" max="2060" width="15.7109375" style="25" customWidth="1"/>
    <col min="2061" max="2300" width="11.42578125" style="25"/>
    <col min="2301" max="2301" width="4.5703125" style="25" customWidth="1"/>
    <col min="2302" max="2302" width="12.5703125" style="25" customWidth="1"/>
    <col min="2303" max="2304" width="11.42578125" style="25"/>
    <col min="2305" max="2305" width="11.42578125" style="25" customWidth="1"/>
    <col min="2306" max="2307" width="11.42578125" style="25"/>
    <col min="2308" max="2308" width="11.42578125" style="25" customWidth="1"/>
    <col min="2309" max="2310" width="11.42578125" style="25"/>
    <col min="2311" max="2311" width="0" style="25" hidden="1" customWidth="1"/>
    <col min="2312" max="2313" width="11.42578125" style="25"/>
    <col min="2314" max="2314" width="0" style="25" hidden="1" customWidth="1"/>
    <col min="2315" max="2315" width="11.42578125" style="25"/>
    <col min="2316" max="2316" width="15.7109375" style="25" customWidth="1"/>
    <col min="2317" max="2556" width="11.42578125" style="25"/>
    <col min="2557" max="2557" width="4.5703125" style="25" customWidth="1"/>
    <col min="2558" max="2558" width="12.5703125" style="25" customWidth="1"/>
    <col min="2559" max="2560" width="11.42578125" style="25"/>
    <col min="2561" max="2561" width="11.42578125" style="25" customWidth="1"/>
    <col min="2562" max="2563" width="11.42578125" style="25"/>
    <col min="2564" max="2564" width="11.42578125" style="25" customWidth="1"/>
    <col min="2565" max="2566" width="11.42578125" style="25"/>
    <col min="2567" max="2567" width="0" style="25" hidden="1" customWidth="1"/>
    <col min="2568" max="2569" width="11.42578125" style="25"/>
    <col min="2570" max="2570" width="0" style="25" hidden="1" customWidth="1"/>
    <col min="2571" max="2571" width="11.42578125" style="25"/>
    <col min="2572" max="2572" width="15.7109375" style="25" customWidth="1"/>
    <col min="2573" max="2812" width="11.42578125" style="25"/>
    <col min="2813" max="2813" width="4.5703125" style="25" customWidth="1"/>
    <col min="2814" max="2814" width="12.5703125" style="25" customWidth="1"/>
    <col min="2815" max="2816" width="11.42578125" style="25"/>
    <col min="2817" max="2817" width="11.42578125" style="25" customWidth="1"/>
    <col min="2818" max="2819" width="11.42578125" style="25"/>
    <col min="2820" max="2820" width="11.42578125" style="25" customWidth="1"/>
    <col min="2821" max="2822" width="11.42578125" style="25"/>
    <col min="2823" max="2823" width="0" style="25" hidden="1" customWidth="1"/>
    <col min="2824" max="2825" width="11.42578125" style="25"/>
    <col min="2826" max="2826" width="0" style="25" hidden="1" customWidth="1"/>
    <col min="2827" max="2827" width="11.42578125" style="25"/>
    <col min="2828" max="2828" width="15.7109375" style="25" customWidth="1"/>
    <col min="2829" max="3068" width="11.42578125" style="25"/>
    <col min="3069" max="3069" width="4.5703125" style="25" customWidth="1"/>
    <col min="3070" max="3070" width="12.5703125" style="25" customWidth="1"/>
    <col min="3071" max="3072" width="11.42578125" style="25"/>
    <col min="3073" max="3073" width="11.42578125" style="25" customWidth="1"/>
    <col min="3074" max="3075" width="11.42578125" style="25"/>
    <col min="3076" max="3076" width="11.42578125" style="25" customWidth="1"/>
    <col min="3077" max="3078" width="11.42578125" style="25"/>
    <col min="3079" max="3079" width="0" style="25" hidden="1" customWidth="1"/>
    <col min="3080" max="3081" width="11.42578125" style="25"/>
    <col min="3082" max="3082" width="0" style="25" hidden="1" customWidth="1"/>
    <col min="3083" max="3083" width="11.42578125" style="25"/>
    <col min="3084" max="3084" width="15.7109375" style="25" customWidth="1"/>
    <col min="3085" max="3324" width="11.42578125" style="25"/>
    <col min="3325" max="3325" width="4.5703125" style="25" customWidth="1"/>
    <col min="3326" max="3326" width="12.5703125" style="25" customWidth="1"/>
    <col min="3327" max="3328" width="11.42578125" style="25"/>
    <col min="3329" max="3329" width="11.42578125" style="25" customWidth="1"/>
    <col min="3330" max="3331" width="11.42578125" style="25"/>
    <col min="3332" max="3332" width="11.42578125" style="25" customWidth="1"/>
    <col min="3333" max="3334" width="11.42578125" style="25"/>
    <col min="3335" max="3335" width="0" style="25" hidden="1" customWidth="1"/>
    <col min="3336" max="3337" width="11.42578125" style="25"/>
    <col min="3338" max="3338" width="0" style="25" hidden="1" customWidth="1"/>
    <col min="3339" max="3339" width="11.42578125" style="25"/>
    <col min="3340" max="3340" width="15.7109375" style="25" customWidth="1"/>
    <col min="3341" max="3580" width="11.42578125" style="25"/>
    <col min="3581" max="3581" width="4.5703125" style="25" customWidth="1"/>
    <col min="3582" max="3582" width="12.5703125" style="25" customWidth="1"/>
    <col min="3583" max="3584" width="11.42578125" style="25"/>
    <col min="3585" max="3585" width="11.42578125" style="25" customWidth="1"/>
    <col min="3586" max="3587" width="11.42578125" style="25"/>
    <col min="3588" max="3588" width="11.42578125" style="25" customWidth="1"/>
    <col min="3589" max="3590" width="11.42578125" style="25"/>
    <col min="3591" max="3591" width="0" style="25" hidden="1" customWidth="1"/>
    <col min="3592" max="3593" width="11.42578125" style="25"/>
    <col min="3594" max="3594" width="0" style="25" hidden="1" customWidth="1"/>
    <col min="3595" max="3595" width="11.42578125" style="25"/>
    <col min="3596" max="3596" width="15.7109375" style="25" customWidth="1"/>
    <col min="3597" max="3836" width="11.42578125" style="25"/>
    <col min="3837" max="3837" width="4.5703125" style="25" customWidth="1"/>
    <col min="3838" max="3838" width="12.5703125" style="25" customWidth="1"/>
    <col min="3839" max="3840" width="11.42578125" style="25"/>
    <col min="3841" max="3841" width="11.42578125" style="25" customWidth="1"/>
    <col min="3842" max="3843" width="11.42578125" style="25"/>
    <col min="3844" max="3844" width="11.42578125" style="25" customWidth="1"/>
    <col min="3845" max="3846" width="11.42578125" style="25"/>
    <col min="3847" max="3847" width="0" style="25" hidden="1" customWidth="1"/>
    <col min="3848" max="3849" width="11.42578125" style="25"/>
    <col min="3850" max="3850" width="0" style="25" hidden="1" customWidth="1"/>
    <col min="3851" max="3851" width="11.42578125" style="25"/>
    <col min="3852" max="3852" width="15.7109375" style="25" customWidth="1"/>
    <col min="3853" max="4092" width="11.42578125" style="25"/>
    <col min="4093" max="4093" width="4.5703125" style="25" customWidth="1"/>
    <col min="4094" max="4094" width="12.5703125" style="25" customWidth="1"/>
    <col min="4095" max="4096" width="11.42578125" style="25"/>
    <col min="4097" max="4097" width="11.42578125" style="25" customWidth="1"/>
    <col min="4098" max="4099" width="11.42578125" style="25"/>
    <col min="4100" max="4100" width="11.42578125" style="25" customWidth="1"/>
    <col min="4101" max="4102" width="11.42578125" style="25"/>
    <col min="4103" max="4103" width="0" style="25" hidden="1" customWidth="1"/>
    <col min="4104" max="4105" width="11.42578125" style="25"/>
    <col min="4106" max="4106" width="0" style="25" hidden="1" customWidth="1"/>
    <col min="4107" max="4107" width="11.42578125" style="25"/>
    <col min="4108" max="4108" width="15.7109375" style="25" customWidth="1"/>
    <col min="4109" max="4348" width="11.42578125" style="25"/>
    <col min="4349" max="4349" width="4.5703125" style="25" customWidth="1"/>
    <col min="4350" max="4350" width="12.5703125" style="25" customWidth="1"/>
    <col min="4351" max="4352" width="11.42578125" style="25"/>
    <col min="4353" max="4353" width="11.42578125" style="25" customWidth="1"/>
    <col min="4354" max="4355" width="11.42578125" style="25"/>
    <col min="4356" max="4356" width="11.42578125" style="25" customWidth="1"/>
    <col min="4357" max="4358" width="11.42578125" style="25"/>
    <col min="4359" max="4359" width="0" style="25" hidden="1" customWidth="1"/>
    <col min="4360" max="4361" width="11.42578125" style="25"/>
    <col min="4362" max="4362" width="0" style="25" hidden="1" customWidth="1"/>
    <col min="4363" max="4363" width="11.42578125" style="25"/>
    <col min="4364" max="4364" width="15.7109375" style="25" customWidth="1"/>
    <col min="4365" max="4604" width="11.42578125" style="25"/>
    <col min="4605" max="4605" width="4.5703125" style="25" customWidth="1"/>
    <col min="4606" max="4606" width="12.5703125" style="25" customWidth="1"/>
    <col min="4607" max="4608" width="11.42578125" style="25"/>
    <col min="4609" max="4609" width="11.42578125" style="25" customWidth="1"/>
    <col min="4610" max="4611" width="11.42578125" style="25"/>
    <col min="4612" max="4612" width="11.42578125" style="25" customWidth="1"/>
    <col min="4613" max="4614" width="11.42578125" style="25"/>
    <col min="4615" max="4615" width="0" style="25" hidden="1" customWidth="1"/>
    <col min="4616" max="4617" width="11.42578125" style="25"/>
    <col min="4618" max="4618" width="0" style="25" hidden="1" customWidth="1"/>
    <col min="4619" max="4619" width="11.42578125" style="25"/>
    <col min="4620" max="4620" width="15.7109375" style="25" customWidth="1"/>
    <col min="4621" max="4860" width="11.42578125" style="25"/>
    <col min="4861" max="4861" width="4.5703125" style="25" customWidth="1"/>
    <col min="4862" max="4862" width="12.5703125" style="25" customWidth="1"/>
    <col min="4863" max="4864" width="11.42578125" style="25"/>
    <col min="4865" max="4865" width="11.42578125" style="25" customWidth="1"/>
    <col min="4866" max="4867" width="11.42578125" style="25"/>
    <col min="4868" max="4868" width="11.42578125" style="25" customWidth="1"/>
    <col min="4869" max="4870" width="11.42578125" style="25"/>
    <col min="4871" max="4871" width="0" style="25" hidden="1" customWidth="1"/>
    <col min="4872" max="4873" width="11.42578125" style="25"/>
    <col min="4874" max="4874" width="0" style="25" hidden="1" customWidth="1"/>
    <col min="4875" max="4875" width="11.42578125" style="25"/>
    <col min="4876" max="4876" width="15.7109375" style="25" customWidth="1"/>
    <col min="4877" max="5116" width="11.42578125" style="25"/>
    <col min="5117" max="5117" width="4.5703125" style="25" customWidth="1"/>
    <col min="5118" max="5118" width="12.5703125" style="25" customWidth="1"/>
    <col min="5119" max="5120" width="11.42578125" style="25"/>
    <col min="5121" max="5121" width="11.42578125" style="25" customWidth="1"/>
    <col min="5122" max="5123" width="11.42578125" style="25"/>
    <col min="5124" max="5124" width="11.42578125" style="25" customWidth="1"/>
    <col min="5125" max="5126" width="11.42578125" style="25"/>
    <col min="5127" max="5127" width="0" style="25" hidden="1" customWidth="1"/>
    <col min="5128" max="5129" width="11.42578125" style="25"/>
    <col min="5130" max="5130" width="0" style="25" hidden="1" customWidth="1"/>
    <col min="5131" max="5131" width="11.42578125" style="25"/>
    <col min="5132" max="5132" width="15.7109375" style="25" customWidth="1"/>
    <col min="5133" max="5372" width="11.42578125" style="25"/>
    <col min="5373" max="5373" width="4.5703125" style="25" customWidth="1"/>
    <col min="5374" max="5374" width="12.5703125" style="25" customWidth="1"/>
    <col min="5375" max="5376" width="11.42578125" style="25"/>
    <col min="5377" max="5377" width="11.42578125" style="25" customWidth="1"/>
    <col min="5378" max="5379" width="11.42578125" style="25"/>
    <col min="5380" max="5380" width="11.42578125" style="25" customWidth="1"/>
    <col min="5381" max="5382" width="11.42578125" style="25"/>
    <col min="5383" max="5383" width="0" style="25" hidden="1" customWidth="1"/>
    <col min="5384" max="5385" width="11.42578125" style="25"/>
    <col min="5386" max="5386" width="0" style="25" hidden="1" customWidth="1"/>
    <col min="5387" max="5387" width="11.42578125" style="25"/>
    <col min="5388" max="5388" width="15.7109375" style="25" customWidth="1"/>
    <col min="5389" max="5628" width="11.42578125" style="25"/>
    <col min="5629" max="5629" width="4.5703125" style="25" customWidth="1"/>
    <col min="5630" max="5630" width="12.5703125" style="25" customWidth="1"/>
    <col min="5631" max="5632" width="11.42578125" style="25"/>
    <col min="5633" max="5633" width="11.42578125" style="25" customWidth="1"/>
    <col min="5634" max="5635" width="11.42578125" style="25"/>
    <col min="5636" max="5636" width="11.42578125" style="25" customWidth="1"/>
    <col min="5637" max="5638" width="11.42578125" style="25"/>
    <col min="5639" max="5639" width="0" style="25" hidden="1" customWidth="1"/>
    <col min="5640" max="5641" width="11.42578125" style="25"/>
    <col min="5642" max="5642" width="0" style="25" hidden="1" customWidth="1"/>
    <col min="5643" max="5643" width="11.42578125" style="25"/>
    <col min="5644" max="5644" width="15.7109375" style="25" customWidth="1"/>
    <col min="5645" max="5884" width="11.42578125" style="25"/>
    <col min="5885" max="5885" width="4.5703125" style="25" customWidth="1"/>
    <col min="5886" max="5886" width="12.5703125" style="25" customWidth="1"/>
    <col min="5887" max="5888" width="11.42578125" style="25"/>
    <col min="5889" max="5889" width="11.42578125" style="25" customWidth="1"/>
    <col min="5890" max="5891" width="11.42578125" style="25"/>
    <col min="5892" max="5892" width="11.42578125" style="25" customWidth="1"/>
    <col min="5893" max="5894" width="11.42578125" style="25"/>
    <col min="5895" max="5895" width="0" style="25" hidden="1" customWidth="1"/>
    <col min="5896" max="5897" width="11.42578125" style="25"/>
    <col min="5898" max="5898" width="0" style="25" hidden="1" customWidth="1"/>
    <col min="5899" max="5899" width="11.42578125" style="25"/>
    <col min="5900" max="5900" width="15.7109375" style="25" customWidth="1"/>
    <col min="5901" max="6140" width="11.42578125" style="25"/>
    <col min="6141" max="6141" width="4.5703125" style="25" customWidth="1"/>
    <col min="6142" max="6142" width="12.5703125" style="25" customWidth="1"/>
    <col min="6143" max="6144" width="11.42578125" style="25"/>
    <col min="6145" max="6145" width="11.42578125" style="25" customWidth="1"/>
    <col min="6146" max="6147" width="11.42578125" style="25"/>
    <col min="6148" max="6148" width="11.42578125" style="25" customWidth="1"/>
    <col min="6149" max="6150" width="11.42578125" style="25"/>
    <col min="6151" max="6151" width="0" style="25" hidden="1" customWidth="1"/>
    <col min="6152" max="6153" width="11.42578125" style="25"/>
    <col min="6154" max="6154" width="0" style="25" hidden="1" customWidth="1"/>
    <col min="6155" max="6155" width="11.42578125" style="25"/>
    <col min="6156" max="6156" width="15.7109375" style="25" customWidth="1"/>
    <col min="6157" max="6396" width="11.42578125" style="25"/>
    <col min="6397" max="6397" width="4.5703125" style="25" customWidth="1"/>
    <col min="6398" max="6398" width="12.5703125" style="25" customWidth="1"/>
    <col min="6399" max="6400" width="11.42578125" style="25"/>
    <col min="6401" max="6401" width="11.42578125" style="25" customWidth="1"/>
    <col min="6402" max="6403" width="11.42578125" style="25"/>
    <col min="6404" max="6404" width="11.42578125" style="25" customWidth="1"/>
    <col min="6405" max="6406" width="11.42578125" style="25"/>
    <col min="6407" max="6407" width="0" style="25" hidden="1" customWidth="1"/>
    <col min="6408" max="6409" width="11.42578125" style="25"/>
    <col min="6410" max="6410" width="0" style="25" hidden="1" customWidth="1"/>
    <col min="6411" max="6411" width="11.42578125" style="25"/>
    <col min="6412" max="6412" width="15.7109375" style="25" customWidth="1"/>
    <col min="6413" max="6652" width="11.42578125" style="25"/>
    <col min="6653" max="6653" width="4.5703125" style="25" customWidth="1"/>
    <col min="6654" max="6654" width="12.5703125" style="25" customWidth="1"/>
    <col min="6655" max="6656" width="11.42578125" style="25"/>
    <col min="6657" max="6657" width="11.42578125" style="25" customWidth="1"/>
    <col min="6658" max="6659" width="11.42578125" style="25"/>
    <col min="6660" max="6660" width="11.42578125" style="25" customWidth="1"/>
    <col min="6661" max="6662" width="11.42578125" style="25"/>
    <col min="6663" max="6663" width="0" style="25" hidden="1" customWidth="1"/>
    <col min="6664" max="6665" width="11.42578125" style="25"/>
    <col min="6666" max="6666" width="0" style="25" hidden="1" customWidth="1"/>
    <col min="6667" max="6667" width="11.42578125" style="25"/>
    <col min="6668" max="6668" width="15.7109375" style="25" customWidth="1"/>
    <col min="6669" max="6908" width="11.42578125" style="25"/>
    <col min="6909" max="6909" width="4.5703125" style="25" customWidth="1"/>
    <col min="6910" max="6910" width="12.5703125" style="25" customWidth="1"/>
    <col min="6911" max="6912" width="11.42578125" style="25"/>
    <col min="6913" max="6913" width="11.42578125" style="25" customWidth="1"/>
    <col min="6914" max="6915" width="11.42578125" style="25"/>
    <col min="6916" max="6916" width="11.42578125" style="25" customWidth="1"/>
    <col min="6917" max="6918" width="11.42578125" style="25"/>
    <col min="6919" max="6919" width="0" style="25" hidden="1" customWidth="1"/>
    <col min="6920" max="6921" width="11.42578125" style="25"/>
    <col min="6922" max="6922" width="0" style="25" hidden="1" customWidth="1"/>
    <col min="6923" max="6923" width="11.42578125" style="25"/>
    <col min="6924" max="6924" width="15.7109375" style="25" customWidth="1"/>
    <col min="6925" max="7164" width="11.42578125" style="25"/>
    <col min="7165" max="7165" width="4.5703125" style="25" customWidth="1"/>
    <col min="7166" max="7166" width="12.5703125" style="25" customWidth="1"/>
    <col min="7167" max="7168" width="11.42578125" style="25"/>
    <col min="7169" max="7169" width="11.42578125" style="25" customWidth="1"/>
    <col min="7170" max="7171" width="11.42578125" style="25"/>
    <col min="7172" max="7172" width="11.42578125" style="25" customWidth="1"/>
    <col min="7173" max="7174" width="11.42578125" style="25"/>
    <col min="7175" max="7175" width="0" style="25" hidden="1" customWidth="1"/>
    <col min="7176" max="7177" width="11.42578125" style="25"/>
    <col min="7178" max="7178" width="0" style="25" hidden="1" customWidth="1"/>
    <col min="7179" max="7179" width="11.42578125" style="25"/>
    <col min="7180" max="7180" width="15.7109375" style="25" customWidth="1"/>
    <col min="7181" max="7420" width="11.42578125" style="25"/>
    <col min="7421" max="7421" width="4.5703125" style="25" customWidth="1"/>
    <col min="7422" max="7422" width="12.5703125" style="25" customWidth="1"/>
    <col min="7423" max="7424" width="11.42578125" style="25"/>
    <col min="7425" max="7425" width="11.42578125" style="25" customWidth="1"/>
    <col min="7426" max="7427" width="11.42578125" style="25"/>
    <col min="7428" max="7428" width="11.42578125" style="25" customWidth="1"/>
    <col min="7429" max="7430" width="11.42578125" style="25"/>
    <col min="7431" max="7431" width="0" style="25" hidden="1" customWidth="1"/>
    <col min="7432" max="7433" width="11.42578125" style="25"/>
    <col min="7434" max="7434" width="0" style="25" hidden="1" customWidth="1"/>
    <col min="7435" max="7435" width="11.42578125" style="25"/>
    <col min="7436" max="7436" width="15.7109375" style="25" customWidth="1"/>
    <col min="7437" max="7676" width="11.42578125" style="25"/>
    <col min="7677" max="7677" width="4.5703125" style="25" customWidth="1"/>
    <col min="7678" max="7678" width="12.5703125" style="25" customWidth="1"/>
    <col min="7679" max="7680" width="11.42578125" style="25"/>
    <col min="7681" max="7681" width="11.42578125" style="25" customWidth="1"/>
    <col min="7682" max="7683" width="11.42578125" style="25"/>
    <col min="7684" max="7684" width="11.42578125" style="25" customWidth="1"/>
    <col min="7685" max="7686" width="11.42578125" style="25"/>
    <col min="7687" max="7687" width="0" style="25" hidden="1" customWidth="1"/>
    <col min="7688" max="7689" width="11.42578125" style="25"/>
    <col min="7690" max="7690" width="0" style="25" hidden="1" customWidth="1"/>
    <col min="7691" max="7691" width="11.42578125" style="25"/>
    <col min="7692" max="7692" width="15.7109375" style="25" customWidth="1"/>
    <col min="7693" max="7932" width="11.42578125" style="25"/>
    <col min="7933" max="7933" width="4.5703125" style="25" customWidth="1"/>
    <col min="7934" max="7934" width="12.5703125" style="25" customWidth="1"/>
    <col min="7935" max="7936" width="11.42578125" style="25"/>
    <col min="7937" max="7937" width="11.42578125" style="25" customWidth="1"/>
    <col min="7938" max="7939" width="11.42578125" style="25"/>
    <col min="7940" max="7940" width="11.42578125" style="25" customWidth="1"/>
    <col min="7941" max="7942" width="11.42578125" style="25"/>
    <col min="7943" max="7943" width="0" style="25" hidden="1" customWidth="1"/>
    <col min="7944" max="7945" width="11.42578125" style="25"/>
    <col min="7946" max="7946" width="0" style="25" hidden="1" customWidth="1"/>
    <col min="7947" max="7947" width="11.42578125" style="25"/>
    <col min="7948" max="7948" width="15.7109375" style="25" customWidth="1"/>
    <col min="7949" max="8188" width="11.42578125" style="25"/>
    <col min="8189" max="8189" width="4.5703125" style="25" customWidth="1"/>
    <col min="8190" max="8190" width="12.5703125" style="25" customWidth="1"/>
    <col min="8191" max="8192" width="11.42578125" style="25"/>
    <col min="8193" max="8193" width="11.42578125" style="25" customWidth="1"/>
    <col min="8194" max="8195" width="11.42578125" style="25"/>
    <col min="8196" max="8196" width="11.42578125" style="25" customWidth="1"/>
    <col min="8197" max="8198" width="11.42578125" style="25"/>
    <col min="8199" max="8199" width="0" style="25" hidden="1" customWidth="1"/>
    <col min="8200" max="8201" width="11.42578125" style="25"/>
    <col min="8202" max="8202" width="0" style="25" hidden="1" customWidth="1"/>
    <col min="8203" max="8203" width="11.42578125" style="25"/>
    <col min="8204" max="8204" width="15.7109375" style="25" customWidth="1"/>
    <col min="8205" max="8444" width="11.42578125" style="25"/>
    <col min="8445" max="8445" width="4.5703125" style="25" customWidth="1"/>
    <col min="8446" max="8446" width="12.5703125" style="25" customWidth="1"/>
    <col min="8447" max="8448" width="11.42578125" style="25"/>
    <col min="8449" max="8449" width="11.42578125" style="25" customWidth="1"/>
    <col min="8450" max="8451" width="11.42578125" style="25"/>
    <col min="8452" max="8452" width="11.42578125" style="25" customWidth="1"/>
    <col min="8453" max="8454" width="11.42578125" style="25"/>
    <col min="8455" max="8455" width="0" style="25" hidden="1" customWidth="1"/>
    <col min="8456" max="8457" width="11.42578125" style="25"/>
    <col min="8458" max="8458" width="0" style="25" hidden="1" customWidth="1"/>
    <col min="8459" max="8459" width="11.42578125" style="25"/>
    <col min="8460" max="8460" width="15.7109375" style="25" customWidth="1"/>
    <col min="8461" max="8700" width="11.42578125" style="25"/>
    <col min="8701" max="8701" width="4.5703125" style="25" customWidth="1"/>
    <col min="8702" max="8702" width="12.5703125" style="25" customWidth="1"/>
    <col min="8703" max="8704" width="11.42578125" style="25"/>
    <col min="8705" max="8705" width="11.42578125" style="25" customWidth="1"/>
    <col min="8706" max="8707" width="11.42578125" style="25"/>
    <col min="8708" max="8708" width="11.42578125" style="25" customWidth="1"/>
    <col min="8709" max="8710" width="11.42578125" style="25"/>
    <col min="8711" max="8711" width="0" style="25" hidden="1" customWidth="1"/>
    <col min="8712" max="8713" width="11.42578125" style="25"/>
    <col min="8714" max="8714" width="0" style="25" hidden="1" customWidth="1"/>
    <col min="8715" max="8715" width="11.42578125" style="25"/>
    <col min="8716" max="8716" width="15.7109375" style="25" customWidth="1"/>
    <col min="8717" max="8956" width="11.42578125" style="25"/>
    <col min="8957" max="8957" width="4.5703125" style="25" customWidth="1"/>
    <col min="8958" max="8958" width="12.5703125" style="25" customWidth="1"/>
    <col min="8959" max="8960" width="11.42578125" style="25"/>
    <col min="8961" max="8961" width="11.42578125" style="25" customWidth="1"/>
    <col min="8962" max="8963" width="11.42578125" style="25"/>
    <col min="8964" max="8964" width="11.42578125" style="25" customWidth="1"/>
    <col min="8965" max="8966" width="11.42578125" style="25"/>
    <col min="8967" max="8967" width="0" style="25" hidden="1" customWidth="1"/>
    <col min="8968" max="8969" width="11.42578125" style="25"/>
    <col min="8970" max="8970" width="0" style="25" hidden="1" customWidth="1"/>
    <col min="8971" max="8971" width="11.42578125" style="25"/>
    <col min="8972" max="8972" width="15.7109375" style="25" customWidth="1"/>
    <col min="8973" max="9212" width="11.42578125" style="25"/>
    <col min="9213" max="9213" width="4.5703125" style="25" customWidth="1"/>
    <col min="9214" max="9214" width="12.5703125" style="25" customWidth="1"/>
    <col min="9215" max="9216" width="11.42578125" style="25"/>
    <col min="9217" max="9217" width="11.42578125" style="25" customWidth="1"/>
    <col min="9218" max="9219" width="11.42578125" style="25"/>
    <col min="9220" max="9220" width="11.42578125" style="25" customWidth="1"/>
    <col min="9221" max="9222" width="11.42578125" style="25"/>
    <col min="9223" max="9223" width="0" style="25" hidden="1" customWidth="1"/>
    <col min="9224" max="9225" width="11.42578125" style="25"/>
    <col min="9226" max="9226" width="0" style="25" hidden="1" customWidth="1"/>
    <col min="9227" max="9227" width="11.42578125" style="25"/>
    <col min="9228" max="9228" width="15.7109375" style="25" customWidth="1"/>
    <col min="9229" max="9468" width="11.42578125" style="25"/>
    <col min="9469" max="9469" width="4.5703125" style="25" customWidth="1"/>
    <col min="9470" max="9470" width="12.5703125" style="25" customWidth="1"/>
    <col min="9471" max="9472" width="11.42578125" style="25"/>
    <col min="9473" max="9473" width="11.42578125" style="25" customWidth="1"/>
    <col min="9474" max="9475" width="11.42578125" style="25"/>
    <col min="9476" max="9476" width="11.42578125" style="25" customWidth="1"/>
    <col min="9477" max="9478" width="11.42578125" style="25"/>
    <col min="9479" max="9479" width="0" style="25" hidden="1" customWidth="1"/>
    <col min="9480" max="9481" width="11.42578125" style="25"/>
    <col min="9482" max="9482" width="0" style="25" hidden="1" customWidth="1"/>
    <col min="9483" max="9483" width="11.42578125" style="25"/>
    <col min="9484" max="9484" width="15.7109375" style="25" customWidth="1"/>
    <col min="9485" max="9724" width="11.42578125" style="25"/>
    <col min="9725" max="9725" width="4.5703125" style="25" customWidth="1"/>
    <col min="9726" max="9726" width="12.5703125" style="25" customWidth="1"/>
    <col min="9727" max="9728" width="11.42578125" style="25"/>
    <col min="9729" max="9729" width="11.42578125" style="25" customWidth="1"/>
    <col min="9730" max="9731" width="11.42578125" style="25"/>
    <col min="9732" max="9732" width="11.42578125" style="25" customWidth="1"/>
    <col min="9733" max="9734" width="11.42578125" style="25"/>
    <col min="9735" max="9735" width="0" style="25" hidden="1" customWidth="1"/>
    <col min="9736" max="9737" width="11.42578125" style="25"/>
    <col min="9738" max="9738" width="0" style="25" hidden="1" customWidth="1"/>
    <col min="9739" max="9739" width="11.42578125" style="25"/>
    <col min="9740" max="9740" width="15.7109375" style="25" customWidth="1"/>
    <col min="9741" max="9980" width="11.42578125" style="25"/>
    <col min="9981" max="9981" width="4.5703125" style="25" customWidth="1"/>
    <col min="9982" max="9982" width="12.5703125" style="25" customWidth="1"/>
    <col min="9983" max="9984" width="11.42578125" style="25"/>
    <col min="9985" max="9985" width="11.42578125" style="25" customWidth="1"/>
    <col min="9986" max="9987" width="11.42578125" style="25"/>
    <col min="9988" max="9988" width="11.42578125" style="25" customWidth="1"/>
    <col min="9989" max="9990" width="11.42578125" style="25"/>
    <col min="9991" max="9991" width="0" style="25" hidden="1" customWidth="1"/>
    <col min="9992" max="9993" width="11.42578125" style="25"/>
    <col min="9994" max="9994" width="0" style="25" hidden="1" customWidth="1"/>
    <col min="9995" max="9995" width="11.42578125" style="25"/>
    <col min="9996" max="9996" width="15.7109375" style="25" customWidth="1"/>
    <col min="9997" max="10236" width="11.42578125" style="25"/>
    <col min="10237" max="10237" width="4.5703125" style="25" customWidth="1"/>
    <col min="10238" max="10238" width="12.5703125" style="25" customWidth="1"/>
    <col min="10239" max="10240" width="11.42578125" style="25"/>
    <col min="10241" max="10241" width="11.42578125" style="25" customWidth="1"/>
    <col min="10242" max="10243" width="11.42578125" style="25"/>
    <col min="10244" max="10244" width="11.42578125" style="25" customWidth="1"/>
    <col min="10245" max="10246" width="11.42578125" style="25"/>
    <col min="10247" max="10247" width="0" style="25" hidden="1" customWidth="1"/>
    <col min="10248" max="10249" width="11.42578125" style="25"/>
    <col min="10250" max="10250" width="0" style="25" hidden="1" customWidth="1"/>
    <col min="10251" max="10251" width="11.42578125" style="25"/>
    <col min="10252" max="10252" width="15.7109375" style="25" customWidth="1"/>
    <col min="10253" max="10492" width="11.42578125" style="25"/>
    <col min="10493" max="10493" width="4.5703125" style="25" customWidth="1"/>
    <col min="10494" max="10494" width="12.5703125" style="25" customWidth="1"/>
    <col min="10495" max="10496" width="11.42578125" style="25"/>
    <col min="10497" max="10497" width="11.42578125" style="25" customWidth="1"/>
    <col min="10498" max="10499" width="11.42578125" style="25"/>
    <col min="10500" max="10500" width="11.42578125" style="25" customWidth="1"/>
    <col min="10501" max="10502" width="11.42578125" style="25"/>
    <col min="10503" max="10503" width="0" style="25" hidden="1" customWidth="1"/>
    <col min="10504" max="10505" width="11.42578125" style="25"/>
    <col min="10506" max="10506" width="0" style="25" hidden="1" customWidth="1"/>
    <col min="10507" max="10507" width="11.42578125" style="25"/>
    <col min="10508" max="10508" width="15.7109375" style="25" customWidth="1"/>
    <col min="10509" max="10748" width="11.42578125" style="25"/>
    <col min="10749" max="10749" width="4.5703125" style="25" customWidth="1"/>
    <col min="10750" max="10750" width="12.5703125" style="25" customWidth="1"/>
    <col min="10751" max="10752" width="11.42578125" style="25"/>
    <col min="10753" max="10753" width="11.42578125" style="25" customWidth="1"/>
    <col min="10754" max="10755" width="11.42578125" style="25"/>
    <col min="10756" max="10756" width="11.42578125" style="25" customWidth="1"/>
    <col min="10757" max="10758" width="11.42578125" style="25"/>
    <col min="10759" max="10759" width="0" style="25" hidden="1" customWidth="1"/>
    <col min="10760" max="10761" width="11.42578125" style="25"/>
    <col min="10762" max="10762" width="0" style="25" hidden="1" customWidth="1"/>
    <col min="10763" max="10763" width="11.42578125" style="25"/>
    <col min="10764" max="10764" width="15.7109375" style="25" customWidth="1"/>
    <col min="10765" max="11004" width="11.42578125" style="25"/>
    <col min="11005" max="11005" width="4.5703125" style="25" customWidth="1"/>
    <col min="11006" max="11006" width="12.5703125" style="25" customWidth="1"/>
    <col min="11007" max="11008" width="11.42578125" style="25"/>
    <col min="11009" max="11009" width="11.42578125" style="25" customWidth="1"/>
    <col min="11010" max="11011" width="11.42578125" style="25"/>
    <col min="11012" max="11012" width="11.42578125" style="25" customWidth="1"/>
    <col min="11013" max="11014" width="11.42578125" style="25"/>
    <col min="11015" max="11015" width="0" style="25" hidden="1" customWidth="1"/>
    <col min="11016" max="11017" width="11.42578125" style="25"/>
    <col min="11018" max="11018" width="0" style="25" hidden="1" customWidth="1"/>
    <col min="11019" max="11019" width="11.42578125" style="25"/>
    <col min="11020" max="11020" width="15.7109375" style="25" customWidth="1"/>
    <col min="11021" max="11260" width="11.42578125" style="25"/>
    <col min="11261" max="11261" width="4.5703125" style="25" customWidth="1"/>
    <col min="11262" max="11262" width="12.5703125" style="25" customWidth="1"/>
    <col min="11263" max="11264" width="11.42578125" style="25"/>
    <col min="11265" max="11265" width="11.42578125" style="25" customWidth="1"/>
    <col min="11266" max="11267" width="11.42578125" style="25"/>
    <col min="11268" max="11268" width="11.42578125" style="25" customWidth="1"/>
    <col min="11269" max="11270" width="11.42578125" style="25"/>
    <col min="11271" max="11271" width="0" style="25" hidden="1" customWidth="1"/>
    <col min="11272" max="11273" width="11.42578125" style="25"/>
    <col min="11274" max="11274" width="0" style="25" hidden="1" customWidth="1"/>
    <col min="11275" max="11275" width="11.42578125" style="25"/>
    <col min="11276" max="11276" width="15.7109375" style="25" customWidth="1"/>
    <col min="11277" max="11516" width="11.42578125" style="25"/>
    <col min="11517" max="11517" width="4.5703125" style="25" customWidth="1"/>
    <col min="11518" max="11518" width="12.5703125" style="25" customWidth="1"/>
    <col min="11519" max="11520" width="11.42578125" style="25"/>
    <col min="11521" max="11521" width="11.42578125" style="25" customWidth="1"/>
    <col min="11522" max="11523" width="11.42578125" style="25"/>
    <col min="11524" max="11524" width="11.42578125" style="25" customWidth="1"/>
    <col min="11525" max="11526" width="11.42578125" style="25"/>
    <col min="11527" max="11527" width="0" style="25" hidden="1" customWidth="1"/>
    <col min="11528" max="11529" width="11.42578125" style="25"/>
    <col min="11530" max="11530" width="0" style="25" hidden="1" customWidth="1"/>
    <col min="11531" max="11531" width="11.42578125" style="25"/>
    <col min="11532" max="11532" width="15.7109375" style="25" customWidth="1"/>
    <col min="11533" max="11772" width="11.42578125" style="25"/>
    <col min="11773" max="11773" width="4.5703125" style="25" customWidth="1"/>
    <col min="11774" max="11774" width="12.5703125" style="25" customWidth="1"/>
    <col min="11775" max="11776" width="11.42578125" style="25"/>
    <col min="11777" max="11777" width="11.42578125" style="25" customWidth="1"/>
    <col min="11778" max="11779" width="11.42578125" style="25"/>
    <col min="11780" max="11780" width="11.42578125" style="25" customWidth="1"/>
    <col min="11781" max="11782" width="11.42578125" style="25"/>
    <col min="11783" max="11783" width="0" style="25" hidden="1" customWidth="1"/>
    <col min="11784" max="11785" width="11.42578125" style="25"/>
    <col min="11786" max="11786" width="0" style="25" hidden="1" customWidth="1"/>
    <col min="11787" max="11787" width="11.42578125" style="25"/>
    <col min="11788" max="11788" width="15.7109375" style="25" customWidth="1"/>
    <col min="11789" max="12028" width="11.42578125" style="25"/>
    <col min="12029" max="12029" width="4.5703125" style="25" customWidth="1"/>
    <col min="12030" max="12030" width="12.5703125" style="25" customWidth="1"/>
    <col min="12031" max="12032" width="11.42578125" style="25"/>
    <col min="12033" max="12033" width="11.42578125" style="25" customWidth="1"/>
    <col min="12034" max="12035" width="11.42578125" style="25"/>
    <col min="12036" max="12036" width="11.42578125" style="25" customWidth="1"/>
    <col min="12037" max="12038" width="11.42578125" style="25"/>
    <col min="12039" max="12039" width="0" style="25" hidden="1" customWidth="1"/>
    <col min="12040" max="12041" width="11.42578125" style="25"/>
    <col min="12042" max="12042" width="0" style="25" hidden="1" customWidth="1"/>
    <col min="12043" max="12043" width="11.42578125" style="25"/>
    <col min="12044" max="12044" width="15.7109375" style="25" customWidth="1"/>
    <col min="12045" max="12284" width="11.42578125" style="25"/>
    <col min="12285" max="12285" width="4.5703125" style="25" customWidth="1"/>
    <col min="12286" max="12286" width="12.5703125" style="25" customWidth="1"/>
    <col min="12287" max="12288" width="11.42578125" style="25"/>
    <col min="12289" max="12289" width="11.42578125" style="25" customWidth="1"/>
    <col min="12290" max="12291" width="11.42578125" style="25"/>
    <col min="12292" max="12292" width="11.42578125" style="25" customWidth="1"/>
    <col min="12293" max="12294" width="11.42578125" style="25"/>
    <col min="12295" max="12295" width="0" style="25" hidden="1" customWidth="1"/>
    <col min="12296" max="12297" width="11.42578125" style="25"/>
    <col min="12298" max="12298" width="0" style="25" hidden="1" customWidth="1"/>
    <col min="12299" max="12299" width="11.42578125" style="25"/>
    <col min="12300" max="12300" width="15.7109375" style="25" customWidth="1"/>
    <col min="12301" max="12540" width="11.42578125" style="25"/>
    <col min="12541" max="12541" width="4.5703125" style="25" customWidth="1"/>
    <col min="12542" max="12542" width="12.5703125" style="25" customWidth="1"/>
    <col min="12543" max="12544" width="11.42578125" style="25"/>
    <col min="12545" max="12545" width="11.42578125" style="25" customWidth="1"/>
    <col min="12546" max="12547" width="11.42578125" style="25"/>
    <col min="12548" max="12548" width="11.42578125" style="25" customWidth="1"/>
    <col min="12549" max="12550" width="11.42578125" style="25"/>
    <col min="12551" max="12551" width="0" style="25" hidden="1" customWidth="1"/>
    <col min="12552" max="12553" width="11.42578125" style="25"/>
    <col min="12554" max="12554" width="0" style="25" hidden="1" customWidth="1"/>
    <col min="12555" max="12555" width="11.42578125" style="25"/>
    <col min="12556" max="12556" width="15.7109375" style="25" customWidth="1"/>
    <col min="12557" max="12796" width="11.42578125" style="25"/>
    <col min="12797" max="12797" width="4.5703125" style="25" customWidth="1"/>
    <col min="12798" max="12798" width="12.5703125" style="25" customWidth="1"/>
    <col min="12799" max="12800" width="11.42578125" style="25"/>
    <col min="12801" max="12801" width="11.42578125" style="25" customWidth="1"/>
    <col min="12802" max="12803" width="11.42578125" style="25"/>
    <col min="12804" max="12804" width="11.42578125" style="25" customWidth="1"/>
    <col min="12805" max="12806" width="11.42578125" style="25"/>
    <col min="12807" max="12807" width="0" style="25" hidden="1" customWidth="1"/>
    <col min="12808" max="12809" width="11.42578125" style="25"/>
    <col min="12810" max="12810" width="0" style="25" hidden="1" customWidth="1"/>
    <col min="12811" max="12811" width="11.42578125" style="25"/>
    <col min="12812" max="12812" width="15.7109375" style="25" customWidth="1"/>
    <col min="12813" max="13052" width="11.42578125" style="25"/>
    <col min="13053" max="13053" width="4.5703125" style="25" customWidth="1"/>
    <col min="13054" max="13054" width="12.5703125" style="25" customWidth="1"/>
    <col min="13055" max="13056" width="11.42578125" style="25"/>
    <col min="13057" max="13057" width="11.42578125" style="25" customWidth="1"/>
    <col min="13058" max="13059" width="11.42578125" style="25"/>
    <col min="13060" max="13060" width="11.42578125" style="25" customWidth="1"/>
    <col min="13061" max="13062" width="11.42578125" style="25"/>
    <col min="13063" max="13063" width="0" style="25" hidden="1" customWidth="1"/>
    <col min="13064" max="13065" width="11.42578125" style="25"/>
    <col min="13066" max="13066" width="0" style="25" hidden="1" customWidth="1"/>
    <col min="13067" max="13067" width="11.42578125" style="25"/>
    <col min="13068" max="13068" width="15.7109375" style="25" customWidth="1"/>
    <col min="13069" max="13308" width="11.42578125" style="25"/>
    <col min="13309" max="13309" width="4.5703125" style="25" customWidth="1"/>
    <col min="13310" max="13310" width="12.5703125" style="25" customWidth="1"/>
    <col min="13311" max="13312" width="11.42578125" style="25"/>
    <col min="13313" max="13313" width="11.42578125" style="25" customWidth="1"/>
    <col min="13314" max="13315" width="11.42578125" style="25"/>
    <col min="13316" max="13316" width="11.42578125" style="25" customWidth="1"/>
    <col min="13317" max="13318" width="11.42578125" style="25"/>
    <col min="13319" max="13319" width="0" style="25" hidden="1" customWidth="1"/>
    <col min="13320" max="13321" width="11.42578125" style="25"/>
    <col min="13322" max="13322" width="0" style="25" hidden="1" customWidth="1"/>
    <col min="13323" max="13323" width="11.42578125" style="25"/>
    <col min="13324" max="13324" width="15.7109375" style="25" customWidth="1"/>
    <col min="13325" max="13564" width="11.42578125" style="25"/>
    <col min="13565" max="13565" width="4.5703125" style="25" customWidth="1"/>
    <col min="13566" max="13566" width="12.5703125" style="25" customWidth="1"/>
    <col min="13567" max="13568" width="11.42578125" style="25"/>
    <col min="13569" max="13569" width="11.42578125" style="25" customWidth="1"/>
    <col min="13570" max="13571" width="11.42578125" style="25"/>
    <col min="13572" max="13572" width="11.42578125" style="25" customWidth="1"/>
    <col min="13573" max="13574" width="11.42578125" style="25"/>
    <col min="13575" max="13575" width="0" style="25" hidden="1" customWidth="1"/>
    <col min="13576" max="13577" width="11.42578125" style="25"/>
    <col min="13578" max="13578" width="0" style="25" hidden="1" customWidth="1"/>
    <col min="13579" max="13579" width="11.42578125" style="25"/>
    <col min="13580" max="13580" width="15.7109375" style="25" customWidth="1"/>
    <col min="13581" max="13820" width="11.42578125" style="25"/>
    <col min="13821" max="13821" width="4.5703125" style="25" customWidth="1"/>
    <col min="13822" max="13822" width="12.5703125" style="25" customWidth="1"/>
    <col min="13823" max="13824" width="11.42578125" style="25"/>
    <col min="13825" max="13825" width="11.42578125" style="25" customWidth="1"/>
    <col min="13826" max="13827" width="11.42578125" style="25"/>
    <col min="13828" max="13828" width="11.42578125" style="25" customWidth="1"/>
    <col min="13829" max="13830" width="11.42578125" style="25"/>
    <col min="13831" max="13831" width="0" style="25" hidden="1" customWidth="1"/>
    <col min="13832" max="13833" width="11.42578125" style="25"/>
    <col min="13834" max="13834" width="0" style="25" hidden="1" customWidth="1"/>
    <col min="13835" max="13835" width="11.42578125" style="25"/>
    <col min="13836" max="13836" width="15.7109375" style="25" customWidth="1"/>
    <col min="13837" max="14076" width="11.42578125" style="25"/>
    <col min="14077" max="14077" width="4.5703125" style="25" customWidth="1"/>
    <col min="14078" max="14078" width="12.5703125" style="25" customWidth="1"/>
    <col min="14079" max="14080" width="11.42578125" style="25"/>
    <col min="14081" max="14081" width="11.42578125" style="25" customWidth="1"/>
    <col min="14082" max="14083" width="11.42578125" style="25"/>
    <col min="14084" max="14084" width="11.42578125" style="25" customWidth="1"/>
    <col min="14085" max="14086" width="11.42578125" style="25"/>
    <col min="14087" max="14087" width="0" style="25" hidden="1" customWidth="1"/>
    <col min="14088" max="14089" width="11.42578125" style="25"/>
    <col min="14090" max="14090" width="0" style="25" hidden="1" customWidth="1"/>
    <col min="14091" max="14091" width="11.42578125" style="25"/>
    <col min="14092" max="14092" width="15.7109375" style="25" customWidth="1"/>
    <col min="14093" max="14332" width="11.42578125" style="25"/>
    <col min="14333" max="14333" width="4.5703125" style="25" customWidth="1"/>
    <col min="14334" max="14334" width="12.5703125" style="25" customWidth="1"/>
    <col min="14335" max="14336" width="11.42578125" style="25"/>
    <col min="14337" max="14337" width="11.42578125" style="25" customWidth="1"/>
    <col min="14338" max="14339" width="11.42578125" style="25"/>
    <col min="14340" max="14340" width="11.42578125" style="25" customWidth="1"/>
    <col min="14341" max="14342" width="11.42578125" style="25"/>
    <col min="14343" max="14343" width="0" style="25" hidden="1" customWidth="1"/>
    <col min="14344" max="14345" width="11.42578125" style="25"/>
    <col min="14346" max="14346" width="0" style="25" hidden="1" customWidth="1"/>
    <col min="14347" max="14347" width="11.42578125" style="25"/>
    <col min="14348" max="14348" width="15.7109375" style="25" customWidth="1"/>
    <col min="14349" max="14588" width="11.42578125" style="25"/>
    <col min="14589" max="14589" width="4.5703125" style="25" customWidth="1"/>
    <col min="14590" max="14590" width="12.5703125" style="25" customWidth="1"/>
    <col min="14591" max="14592" width="11.42578125" style="25"/>
    <col min="14593" max="14593" width="11.42578125" style="25" customWidth="1"/>
    <col min="14594" max="14595" width="11.42578125" style="25"/>
    <col min="14596" max="14596" width="11.42578125" style="25" customWidth="1"/>
    <col min="14597" max="14598" width="11.42578125" style="25"/>
    <col min="14599" max="14599" width="0" style="25" hidden="1" customWidth="1"/>
    <col min="14600" max="14601" width="11.42578125" style="25"/>
    <col min="14602" max="14602" width="0" style="25" hidden="1" customWidth="1"/>
    <col min="14603" max="14603" width="11.42578125" style="25"/>
    <col min="14604" max="14604" width="15.7109375" style="25" customWidth="1"/>
    <col min="14605" max="14844" width="11.42578125" style="25"/>
    <col min="14845" max="14845" width="4.5703125" style="25" customWidth="1"/>
    <col min="14846" max="14846" width="12.5703125" style="25" customWidth="1"/>
    <col min="14847" max="14848" width="11.42578125" style="25"/>
    <col min="14849" max="14849" width="11.42578125" style="25" customWidth="1"/>
    <col min="14850" max="14851" width="11.42578125" style="25"/>
    <col min="14852" max="14852" width="11.42578125" style="25" customWidth="1"/>
    <col min="14853" max="14854" width="11.42578125" style="25"/>
    <col min="14855" max="14855" width="0" style="25" hidden="1" customWidth="1"/>
    <col min="14856" max="14857" width="11.42578125" style="25"/>
    <col min="14858" max="14858" width="0" style="25" hidden="1" customWidth="1"/>
    <col min="14859" max="14859" width="11.42578125" style="25"/>
    <col min="14860" max="14860" width="15.7109375" style="25" customWidth="1"/>
    <col min="14861" max="15100" width="11.42578125" style="25"/>
    <col min="15101" max="15101" width="4.5703125" style="25" customWidth="1"/>
    <col min="15102" max="15102" width="12.5703125" style="25" customWidth="1"/>
    <col min="15103" max="15104" width="11.42578125" style="25"/>
    <col min="15105" max="15105" width="11.42578125" style="25" customWidth="1"/>
    <col min="15106" max="15107" width="11.42578125" style="25"/>
    <col min="15108" max="15108" width="11.42578125" style="25" customWidth="1"/>
    <col min="15109" max="15110" width="11.42578125" style="25"/>
    <col min="15111" max="15111" width="0" style="25" hidden="1" customWidth="1"/>
    <col min="15112" max="15113" width="11.42578125" style="25"/>
    <col min="15114" max="15114" width="0" style="25" hidden="1" customWidth="1"/>
    <col min="15115" max="15115" width="11.42578125" style="25"/>
    <col min="15116" max="15116" width="15.7109375" style="25" customWidth="1"/>
    <col min="15117" max="15356" width="11.42578125" style="25"/>
    <col min="15357" max="15357" width="4.5703125" style="25" customWidth="1"/>
    <col min="15358" max="15358" width="12.5703125" style="25" customWidth="1"/>
    <col min="15359" max="15360" width="11.42578125" style="25"/>
    <col min="15361" max="15361" width="11.42578125" style="25" customWidth="1"/>
    <col min="15362" max="15363" width="11.42578125" style="25"/>
    <col min="15364" max="15364" width="11.42578125" style="25" customWidth="1"/>
    <col min="15365" max="15366" width="11.42578125" style="25"/>
    <col min="15367" max="15367" width="0" style="25" hidden="1" customWidth="1"/>
    <col min="15368" max="15369" width="11.42578125" style="25"/>
    <col min="15370" max="15370" width="0" style="25" hidden="1" customWidth="1"/>
    <col min="15371" max="15371" width="11.42578125" style="25"/>
    <col min="15372" max="15372" width="15.7109375" style="25" customWidth="1"/>
    <col min="15373" max="15612" width="11.42578125" style="25"/>
    <col min="15613" max="15613" width="4.5703125" style="25" customWidth="1"/>
    <col min="15614" max="15614" width="12.5703125" style="25" customWidth="1"/>
    <col min="15615" max="15616" width="11.42578125" style="25"/>
    <col min="15617" max="15617" width="11.42578125" style="25" customWidth="1"/>
    <col min="15618" max="15619" width="11.42578125" style="25"/>
    <col min="15620" max="15620" width="11.42578125" style="25" customWidth="1"/>
    <col min="15621" max="15622" width="11.42578125" style="25"/>
    <col min="15623" max="15623" width="0" style="25" hidden="1" customWidth="1"/>
    <col min="15624" max="15625" width="11.42578125" style="25"/>
    <col min="15626" max="15626" width="0" style="25" hidden="1" customWidth="1"/>
    <col min="15627" max="15627" width="11.42578125" style="25"/>
    <col min="15628" max="15628" width="15.7109375" style="25" customWidth="1"/>
    <col min="15629" max="15868" width="11.42578125" style="25"/>
    <col min="15869" max="15869" width="4.5703125" style="25" customWidth="1"/>
    <col min="15870" max="15870" width="12.5703125" style="25" customWidth="1"/>
    <col min="15871" max="15872" width="11.42578125" style="25"/>
    <col min="15873" max="15873" width="11.42578125" style="25" customWidth="1"/>
    <col min="15874" max="15875" width="11.42578125" style="25"/>
    <col min="15876" max="15876" width="11.42578125" style="25" customWidth="1"/>
    <col min="15877" max="15878" width="11.42578125" style="25"/>
    <col min="15879" max="15879" width="0" style="25" hidden="1" customWidth="1"/>
    <col min="15880" max="15881" width="11.42578125" style="25"/>
    <col min="15882" max="15882" width="0" style="25" hidden="1" customWidth="1"/>
    <col min="15883" max="15883" width="11.42578125" style="25"/>
    <col min="15884" max="15884" width="15.7109375" style="25" customWidth="1"/>
    <col min="15885" max="16124" width="11.42578125" style="25"/>
    <col min="16125" max="16125" width="4.5703125" style="25" customWidth="1"/>
    <col min="16126" max="16126" width="12.5703125" style="25" customWidth="1"/>
    <col min="16127" max="16128" width="11.42578125" style="25"/>
    <col min="16129" max="16129" width="11.42578125" style="25" customWidth="1"/>
    <col min="16130" max="16131" width="11.42578125" style="25"/>
    <col min="16132" max="16132" width="11.42578125" style="25" customWidth="1"/>
    <col min="16133" max="16134" width="11.42578125" style="25"/>
    <col min="16135" max="16135" width="0" style="25" hidden="1" customWidth="1"/>
    <col min="16136" max="16137" width="11.42578125" style="25"/>
    <col min="16138" max="16138" width="0" style="25" hidden="1" customWidth="1"/>
    <col min="16139" max="16139" width="11.42578125" style="25"/>
    <col min="16140" max="16140" width="15.7109375" style="25" customWidth="1"/>
    <col min="16141" max="16384" width="11.42578125" style="25"/>
  </cols>
  <sheetData>
    <row r="2" spans="1:12" x14ac:dyDescent="0.2">
      <c r="A2" s="47" t="s">
        <v>99</v>
      </c>
    </row>
    <row r="3" spans="1:12" x14ac:dyDescent="0.2">
      <c r="A3" s="47" t="s">
        <v>100</v>
      </c>
    </row>
    <row r="5" spans="1:12" ht="12.75" x14ac:dyDescent="0.2">
      <c r="B5" s="368" t="s">
        <v>462</v>
      </c>
      <c r="C5" s="368"/>
      <c r="D5" s="368"/>
      <c r="E5" s="368"/>
      <c r="F5" s="368"/>
      <c r="G5" s="368"/>
      <c r="H5" s="368"/>
      <c r="I5" s="368"/>
      <c r="J5" s="368"/>
      <c r="L5" s="119" t="s">
        <v>571</v>
      </c>
    </row>
    <row r="6" spans="1:12" ht="12.75" x14ac:dyDescent="0.2">
      <c r="B6" s="368" t="s">
        <v>626</v>
      </c>
      <c r="C6" s="368"/>
      <c r="D6" s="368"/>
      <c r="E6" s="368"/>
      <c r="F6" s="368"/>
      <c r="G6" s="368"/>
      <c r="H6" s="368"/>
      <c r="I6" s="368"/>
      <c r="J6" s="368"/>
    </row>
    <row r="8" spans="1:12" x14ac:dyDescent="0.2">
      <c r="B8" s="405" t="s">
        <v>461</v>
      </c>
      <c r="C8" s="408" t="s">
        <v>463</v>
      </c>
      <c r="D8" s="409"/>
      <c r="E8" s="409"/>
      <c r="F8" s="409"/>
      <c r="G8" s="409"/>
      <c r="H8" s="409"/>
      <c r="I8" s="409"/>
      <c r="J8" s="410"/>
    </row>
    <row r="9" spans="1:12" x14ac:dyDescent="0.2">
      <c r="B9" s="406"/>
      <c r="C9" s="408" t="s">
        <v>464</v>
      </c>
      <c r="D9" s="410"/>
      <c r="E9" s="408" t="s">
        <v>465</v>
      </c>
      <c r="F9" s="410"/>
      <c r="G9" s="408" t="s">
        <v>466</v>
      </c>
      <c r="H9" s="410"/>
      <c r="I9" s="408" t="s">
        <v>26</v>
      </c>
      <c r="J9" s="410"/>
    </row>
    <row r="10" spans="1:12" ht="22.5" x14ac:dyDescent="0.2">
      <c r="B10" s="407"/>
      <c r="C10" s="202" t="s">
        <v>467</v>
      </c>
      <c r="D10" s="202" t="s">
        <v>468</v>
      </c>
      <c r="E10" s="202" t="s">
        <v>467</v>
      </c>
      <c r="F10" s="202" t="s">
        <v>468</v>
      </c>
      <c r="G10" s="202" t="s">
        <v>467</v>
      </c>
      <c r="H10" s="202" t="s">
        <v>468</v>
      </c>
      <c r="I10" s="202" t="s">
        <v>467</v>
      </c>
      <c r="J10" s="202" t="s">
        <v>469</v>
      </c>
    </row>
    <row r="11" spans="1:12" x14ac:dyDescent="0.2">
      <c r="B11" s="153" t="s">
        <v>470</v>
      </c>
      <c r="C11" s="154"/>
      <c r="D11" s="154"/>
      <c r="E11" s="154"/>
      <c r="F11" s="154"/>
      <c r="G11" s="154"/>
      <c r="H11" s="154"/>
      <c r="I11" s="155">
        <v>23671</v>
      </c>
      <c r="J11" s="155">
        <v>102602</v>
      </c>
    </row>
    <row r="12" spans="1:12" x14ac:dyDescent="0.2">
      <c r="B12" s="153">
        <v>2010</v>
      </c>
      <c r="C12" s="154"/>
      <c r="D12" s="154"/>
      <c r="E12" s="154"/>
      <c r="F12" s="154"/>
      <c r="G12" s="154"/>
      <c r="H12" s="154"/>
      <c r="I12" s="155">
        <v>90591</v>
      </c>
      <c r="J12" s="155">
        <v>283345</v>
      </c>
    </row>
    <row r="13" spans="1:12" x14ac:dyDescent="0.2">
      <c r="B13" s="153">
        <v>2011</v>
      </c>
      <c r="C13" s="154"/>
      <c r="D13" s="154"/>
      <c r="E13" s="154"/>
      <c r="F13" s="154"/>
      <c r="G13" s="154"/>
      <c r="H13" s="154"/>
      <c r="I13" s="155">
        <v>105822</v>
      </c>
      <c r="J13" s="155">
        <v>430659</v>
      </c>
    </row>
    <row r="14" spans="1:12" x14ac:dyDescent="0.2">
      <c r="B14" s="153">
        <v>2012</v>
      </c>
      <c r="C14" s="154"/>
      <c r="D14" s="154"/>
      <c r="E14" s="154"/>
      <c r="F14" s="154"/>
      <c r="G14" s="154"/>
      <c r="H14" s="154"/>
      <c r="I14" s="155">
        <v>54727</v>
      </c>
      <c r="J14" s="155">
        <v>214792</v>
      </c>
    </row>
    <row r="15" spans="1:12" x14ac:dyDescent="0.2">
      <c r="B15" s="156">
        <v>41275</v>
      </c>
      <c r="C15" s="136">
        <v>1344</v>
      </c>
      <c r="D15" s="136">
        <v>5074</v>
      </c>
      <c r="E15" s="157">
        <v>84</v>
      </c>
      <c r="F15" s="157">
        <v>433</v>
      </c>
      <c r="G15" s="136">
        <v>1525</v>
      </c>
      <c r="H15" s="136">
        <v>5846</v>
      </c>
      <c r="I15" s="136">
        <v>2953</v>
      </c>
      <c r="J15" s="136">
        <v>11353</v>
      </c>
    </row>
    <row r="16" spans="1:12" x14ac:dyDescent="0.2">
      <c r="B16" s="156">
        <v>41306</v>
      </c>
      <c r="C16" s="136">
        <v>1353</v>
      </c>
      <c r="D16" s="136">
        <v>5003</v>
      </c>
      <c r="E16" s="157">
        <v>87</v>
      </c>
      <c r="F16" s="157">
        <v>397</v>
      </c>
      <c r="G16" s="136">
        <v>1589</v>
      </c>
      <c r="H16" s="136">
        <v>5817</v>
      </c>
      <c r="I16" s="136">
        <v>3029</v>
      </c>
      <c r="J16" s="136">
        <v>11217</v>
      </c>
    </row>
    <row r="17" spans="2:13" x14ac:dyDescent="0.2">
      <c r="B17" s="156">
        <v>41334</v>
      </c>
      <c r="C17" s="136">
        <v>1556</v>
      </c>
      <c r="D17" s="136">
        <v>5790</v>
      </c>
      <c r="E17" s="157">
        <v>83</v>
      </c>
      <c r="F17" s="157">
        <v>353</v>
      </c>
      <c r="G17" s="136">
        <v>1708</v>
      </c>
      <c r="H17" s="136">
        <v>5791</v>
      </c>
      <c r="I17" s="136">
        <v>3347</v>
      </c>
      <c r="J17" s="136">
        <v>11934</v>
      </c>
    </row>
    <row r="18" spans="2:13" x14ac:dyDescent="0.2">
      <c r="B18" s="156">
        <v>41365</v>
      </c>
      <c r="C18" s="136">
        <v>1076</v>
      </c>
      <c r="D18" s="136">
        <v>4086</v>
      </c>
      <c r="E18" s="157">
        <v>69</v>
      </c>
      <c r="F18" s="157">
        <v>271</v>
      </c>
      <c r="G18" s="136">
        <v>1727</v>
      </c>
      <c r="H18" s="136">
        <v>5901</v>
      </c>
      <c r="I18" s="136">
        <v>2872</v>
      </c>
      <c r="J18" s="136">
        <v>10258</v>
      </c>
    </row>
    <row r="19" spans="2:13" x14ac:dyDescent="0.2">
      <c r="B19" s="156">
        <v>41395</v>
      </c>
      <c r="C19" s="157">
        <v>920</v>
      </c>
      <c r="D19" s="136">
        <v>3380</v>
      </c>
      <c r="E19" s="157">
        <v>38</v>
      </c>
      <c r="F19" s="157">
        <v>168</v>
      </c>
      <c r="G19" s="136">
        <v>1182</v>
      </c>
      <c r="H19" s="136">
        <v>4056</v>
      </c>
      <c r="I19" s="136">
        <v>2140</v>
      </c>
      <c r="J19" s="136">
        <v>7604</v>
      </c>
    </row>
    <row r="20" spans="2:13" x14ac:dyDescent="0.2">
      <c r="B20" s="156">
        <v>41426</v>
      </c>
      <c r="C20" s="157">
        <v>911</v>
      </c>
      <c r="D20" s="136">
        <v>3309</v>
      </c>
      <c r="E20" s="157">
        <v>125</v>
      </c>
      <c r="F20" s="157">
        <v>648</v>
      </c>
      <c r="G20" s="136">
        <v>1778</v>
      </c>
      <c r="H20" s="136">
        <v>6154</v>
      </c>
      <c r="I20" s="136">
        <v>2814</v>
      </c>
      <c r="J20" s="136">
        <v>10111</v>
      </c>
    </row>
    <row r="21" spans="2:13" x14ac:dyDescent="0.2">
      <c r="B21" s="156">
        <v>41456</v>
      </c>
      <c r="C21" s="136">
        <v>1073</v>
      </c>
      <c r="D21" s="136">
        <v>3717</v>
      </c>
      <c r="E21" s="157">
        <v>75</v>
      </c>
      <c r="F21" s="157">
        <v>297</v>
      </c>
      <c r="G21" s="136">
        <v>1520</v>
      </c>
      <c r="H21" s="136">
        <v>5115</v>
      </c>
      <c r="I21" s="136">
        <v>2668</v>
      </c>
      <c r="J21" s="136">
        <v>9129</v>
      </c>
    </row>
    <row r="22" spans="2:13" x14ac:dyDescent="0.2">
      <c r="B22" s="156">
        <v>41487</v>
      </c>
      <c r="C22" s="158">
        <v>1037</v>
      </c>
      <c r="D22" s="158">
        <v>3504</v>
      </c>
      <c r="E22" s="159">
        <v>284</v>
      </c>
      <c r="F22" s="158">
        <v>1590</v>
      </c>
      <c r="G22" s="136">
        <v>2172</v>
      </c>
      <c r="H22" s="136">
        <v>6454</v>
      </c>
      <c r="I22" s="136">
        <v>3493</v>
      </c>
      <c r="J22" s="136">
        <v>11548</v>
      </c>
    </row>
    <row r="23" spans="2:13" x14ac:dyDescent="0.2">
      <c r="B23" s="156">
        <v>41518</v>
      </c>
      <c r="C23" s="136">
        <v>2257</v>
      </c>
      <c r="D23" s="136">
        <v>8307</v>
      </c>
      <c r="E23" s="157">
        <v>45</v>
      </c>
      <c r="F23" s="157">
        <v>183</v>
      </c>
      <c r="G23" s="136">
        <v>1509</v>
      </c>
      <c r="H23" s="136">
        <v>5003</v>
      </c>
      <c r="I23" s="136">
        <v>3811</v>
      </c>
      <c r="J23" s="136">
        <v>13493</v>
      </c>
    </row>
    <row r="24" spans="2:13" x14ac:dyDescent="0.2">
      <c r="B24" s="156">
        <v>41548</v>
      </c>
      <c r="C24" s="136">
        <v>2716</v>
      </c>
      <c r="D24" s="136">
        <v>10131</v>
      </c>
      <c r="E24" s="157">
        <v>147</v>
      </c>
      <c r="F24" s="157">
        <v>685</v>
      </c>
      <c r="G24" s="136">
        <v>1865</v>
      </c>
      <c r="H24" s="136">
        <v>6227</v>
      </c>
      <c r="I24" s="136">
        <v>4728</v>
      </c>
      <c r="J24" s="136">
        <v>17043</v>
      </c>
    </row>
    <row r="25" spans="2:13" x14ac:dyDescent="0.2">
      <c r="B25" s="156">
        <v>41579</v>
      </c>
      <c r="C25" s="136">
        <v>1624</v>
      </c>
      <c r="D25" s="136">
        <v>5781</v>
      </c>
      <c r="E25" s="157">
        <v>79</v>
      </c>
      <c r="F25" s="157">
        <v>348</v>
      </c>
      <c r="G25" s="136">
        <v>1639</v>
      </c>
      <c r="H25" s="136">
        <v>5415</v>
      </c>
      <c r="I25" s="136">
        <v>3342</v>
      </c>
      <c r="J25" s="136">
        <v>11544</v>
      </c>
    </row>
    <row r="26" spans="2:13" x14ac:dyDescent="0.2">
      <c r="B26" s="156">
        <v>41609</v>
      </c>
      <c r="C26" s="136">
        <v>1527</v>
      </c>
      <c r="D26" s="136">
        <v>5675</v>
      </c>
      <c r="E26" s="157">
        <v>77</v>
      </c>
      <c r="F26" s="157">
        <v>312</v>
      </c>
      <c r="G26" s="136">
        <v>1584</v>
      </c>
      <c r="H26" s="136">
        <v>4895</v>
      </c>
      <c r="I26" s="136">
        <v>3188</v>
      </c>
      <c r="J26" s="136">
        <v>10882</v>
      </c>
    </row>
    <row r="27" spans="2:13" x14ac:dyDescent="0.2">
      <c r="B27" s="137">
        <v>2013</v>
      </c>
      <c r="C27" s="160">
        <v>17394</v>
      </c>
      <c r="D27" s="160">
        <v>63757</v>
      </c>
      <c r="E27" s="160">
        <v>1193</v>
      </c>
      <c r="F27" s="160">
        <v>5685</v>
      </c>
      <c r="G27" s="160">
        <v>19798</v>
      </c>
      <c r="H27" s="160">
        <v>66674</v>
      </c>
      <c r="I27" s="160">
        <f>SUM(I15:I26)</f>
        <v>38385</v>
      </c>
      <c r="J27" s="160">
        <f>SUM(J15:J26)</f>
        <v>136116</v>
      </c>
    </row>
    <row r="28" spans="2:13" x14ac:dyDescent="0.2">
      <c r="B28" s="156">
        <v>41640</v>
      </c>
      <c r="C28" s="136">
        <v>1680</v>
      </c>
      <c r="D28" s="136">
        <v>6027</v>
      </c>
      <c r="E28" s="157">
        <v>52</v>
      </c>
      <c r="F28" s="157">
        <v>220</v>
      </c>
      <c r="G28" s="136">
        <v>1280</v>
      </c>
      <c r="H28" s="136">
        <v>4011</v>
      </c>
      <c r="I28" s="136">
        <v>3012</v>
      </c>
      <c r="J28" s="136">
        <v>10258</v>
      </c>
    </row>
    <row r="29" spans="2:13" x14ac:dyDescent="0.2">
      <c r="B29" s="156">
        <v>41671</v>
      </c>
      <c r="C29" s="136">
        <v>1550</v>
      </c>
      <c r="D29" s="136">
        <v>5590</v>
      </c>
      <c r="E29" s="157">
        <v>76</v>
      </c>
      <c r="F29" s="157">
        <v>318</v>
      </c>
      <c r="G29" s="136">
        <v>1520</v>
      </c>
      <c r="H29" s="136">
        <v>4945</v>
      </c>
      <c r="I29" s="136">
        <v>3146</v>
      </c>
      <c r="J29" s="136">
        <v>10853</v>
      </c>
    </row>
    <row r="30" spans="2:13" x14ac:dyDescent="0.2">
      <c r="B30" s="156">
        <v>41699</v>
      </c>
      <c r="C30" s="136">
        <v>1367</v>
      </c>
      <c r="D30" s="136">
        <v>4922</v>
      </c>
      <c r="E30" s="157">
        <v>99</v>
      </c>
      <c r="F30" s="157">
        <v>470</v>
      </c>
      <c r="G30" s="136">
        <v>1354</v>
      </c>
      <c r="H30" s="136">
        <v>4290</v>
      </c>
      <c r="I30" s="136">
        <v>2820</v>
      </c>
      <c r="J30" s="136">
        <v>9682</v>
      </c>
    </row>
    <row r="31" spans="2:13" x14ac:dyDescent="0.2">
      <c r="B31" s="156">
        <v>41730</v>
      </c>
      <c r="C31" s="136">
        <v>1713</v>
      </c>
      <c r="D31" s="136">
        <v>6039</v>
      </c>
      <c r="E31" s="157">
        <v>117</v>
      </c>
      <c r="F31" s="157">
        <v>534</v>
      </c>
      <c r="G31" s="136">
        <v>1841</v>
      </c>
      <c r="H31" s="136">
        <v>6029</v>
      </c>
      <c r="I31" s="136">
        <v>3671</v>
      </c>
      <c r="J31" s="136">
        <v>12602</v>
      </c>
    </row>
    <row r="32" spans="2:13" x14ac:dyDescent="0.2">
      <c r="B32" s="156">
        <v>41760</v>
      </c>
      <c r="C32" s="136">
        <v>1767</v>
      </c>
      <c r="D32" s="136">
        <v>6174</v>
      </c>
      <c r="E32" s="157">
        <v>124</v>
      </c>
      <c r="F32" s="157">
        <v>523</v>
      </c>
      <c r="G32" s="136">
        <v>1514</v>
      </c>
      <c r="H32" s="136">
        <v>4663</v>
      </c>
      <c r="I32" s="136">
        <v>3405</v>
      </c>
      <c r="J32" s="136">
        <v>11360</v>
      </c>
      <c r="M32" s="48"/>
    </row>
    <row r="33" spans="2:10" x14ac:dyDescent="0.2">
      <c r="B33" s="156">
        <v>41791</v>
      </c>
      <c r="C33" s="136">
        <v>1613</v>
      </c>
      <c r="D33" s="136">
        <v>5821</v>
      </c>
      <c r="E33" s="157">
        <v>120</v>
      </c>
      <c r="F33" s="157">
        <v>517</v>
      </c>
      <c r="G33" s="136">
        <v>1715</v>
      </c>
      <c r="H33" s="136">
        <v>5301</v>
      </c>
      <c r="I33" s="136">
        <v>3448</v>
      </c>
      <c r="J33" s="136">
        <v>11639</v>
      </c>
    </row>
    <row r="34" spans="2:10" x14ac:dyDescent="0.2">
      <c r="B34" s="156">
        <v>41821</v>
      </c>
      <c r="C34" s="136">
        <v>1419</v>
      </c>
      <c r="D34" s="136">
        <v>4978</v>
      </c>
      <c r="E34" s="157">
        <v>88</v>
      </c>
      <c r="F34" s="157">
        <v>412</v>
      </c>
      <c r="G34" s="136">
        <v>1625</v>
      </c>
      <c r="H34" s="136">
        <v>5129</v>
      </c>
      <c r="I34" s="136">
        <v>3132</v>
      </c>
      <c r="J34" s="136">
        <v>10519</v>
      </c>
    </row>
    <row r="35" spans="2:10" x14ac:dyDescent="0.2">
      <c r="B35" s="156">
        <v>41852</v>
      </c>
      <c r="C35" s="136">
        <v>1494</v>
      </c>
      <c r="D35" s="136">
        <v>5380</v>
      </c>
      <c r="E35" s="157">
        <v>98</v>
      </c>
      <c r="F35" s="157">
        <v>469</v>
      </c>
      <c r="G35" s="136">
        <v>2110</v>
      </c>
      <c r="H35" s="136">
        <v>6696</v>
      </c>
      <c r="I35" s="136">
        <f t="shared" ref="I35:J39" si="0">C35+E35+G35</f>
        <v>3702</v>
      </c>
      <c r="J35" s="136">
        <f t="shared" si="0"/>
        <v>12545</v>
      </c>
    </row>
    <row r="36" spans="2:10" x14ac:dyDescent="0.2">
      <c r="B36" s="156">
        <v>41883</v>
      </c>
      <c r="C36" s="136">
        <v>2074</v>
      </c>
      <c r="D36" s="136">
        <v>6815</v>
      </c>
      <c r="E36" s="157">
        <v>153</v>
      </c>
      <c r="F36" s="157">
        <v>619</v>
      </c>
      <c r="G36" s="136">
        <v>1891</v>
      </c>
      <c r="H36" s="136">
        <v>5544</v>
      </c>
      <c r="I36" s="136">
        <f t="shared" si="0"/>
        <v>4118</v>
      </c>
      <c r="J36" s="136">
        <f t="shared" si="0"/>
        <v>12978</v>
      </c>
    </row>
    <row r="37" spans="2:10" x14ac:dyDescent="0.2">
      <c r="B37" s="156">
        <v>41913</v>
      </c>
      <c r="C37" s="136">
        <v>1793</v>
      </c>
      <c r="D37" s="136">
        <v>6196</v>
      </c>
      <c r="E37" s="157">
        <v>99</v>
      </c>
      <c r="F37" s="157">
        <v>453</v>
      </c>
      <c r="G37" s="136">
        <v>2822</v>
      </c>
      <c r="H37" s="136">
        <v>9121</v>
      </c>
      <c r="I37" s="136">
        <f t="shared" si="0"/>
        <v>4714</v>
      </c>
      <c r="J37" s="136">
        <f t="shared" si="0"/>
        <v>15770</v>
      </c>
    </row>
    <row r="38" spans="2:10" x14ac:dyDescent="0.2">
      <c r="B38" s="156">
        <v>41944</v>
      </c>
      <c r="C38" s="136">
        <v>1417</v>
      </c>
      <c r="D38" s="136">
        <v>5025</v>
      </c>
      <c r="E38" s="157">
        <v>119</v>
      </c>
      <c r="F38" s="157">
        <v>521</v>
      </c>
      <c r="G38" s="136">
        <v>2963</v>
      </c>
      <c r="H38" s="136">
        <v>9093</v>
      </c>
      <c r="I38" s="136">
        <f t="shared" si="0"/>
        <v>4499</v>
      </c>
      <c r="J38" s="136">
        <f t="shared" si="0"/>
        <v>14639</v>
      </c>
    </row>
    <row r="39" spans="2:10" x14ac:dyDescent="0.2">
      <c r="B39" s="156">
        <v>41974</v>
      </c>
      <c r="C39" s="136">
        <v>2023</v>
      </c>
      <c r="D39" s="136">
        <v>7131</v>
      </c>
      <c r="E39" s="157">
        <v>157</v>
      </c>
      <c r="F39" s="157">
        <v>606</v>
      </c>
      <c r="G39" s="136">
        <v>2407</v>
      </c>
      <c r="H39" s="136">
        <v>7565</v>
      </c>
      <c r="I39" s="136">
        <f t="shared" si="0"/>
        <v>4587</v>
      </c>
      <c r="J39" s="136">
        <f t="shared" si="0"/>
        <v>15302</v>
      </c>
    </row>
    <row r="40" spans="2:10" x14ac:dyDescent="0.2">
      <c r="B40" s="137">
        <v>2014</v>
      </c>
      <c r="C40" s="160">
        <f>SUM(C28:C39)</f>
        <v>19910</v>
      </c>
      <c r="D40" s="160">
        <f t="shared" ref="D40:H40" si="1">SUM(D28:D39)</f>
        <v>70098</v>
      </c>
      <c r="E40" s="160">
        <f t="shared" si="1"/>
        <v>1302</v>
      </c>
      <c r="F40" s="160">
        <f t="shared" si="1"/>
        <v>5662</v>
      </c>
      <c r="G40" s="160">
        <f t="shared" si="1"/>
        <v>23042</v>
      </c>
      <c r="H40" s="160">
        <f t="shared" si="1"/>
        <v>72387</v>
      </c>
      <c r="I40" s="160">
        <f>SUM(I28:I39)</f>
        <v>44254</v>
      </c>
      <c r="J40" s="160">
        <f>SUM(J28:J39)</f>
        <v>148147</v>
      </c>
    </row>
    <row r="41" spans="2:10" x14ac:dyDescent="0.2">
      <c r="B41" s="134">
        <v>42005</v>
      </c>
      <c r="C41" s="135">
        <v>1303</v>
      </c>
      <c r="D41" s="135">
        <v>4627</v>
      </c>
      <c r="E41" s="135">
        <v>90</v>
      </c>
      <c r="F41" s="135">
        <v>407</v>
      </c>
      <c r="G41" s="135">
        <v>2299</v>
      </c>
      <c r="H41" s="135">
        <v>7138</v>
      </c>
      <c r="I41" s="136">
        <f t="shared" ref="I41:J52" si="2">C41+E41+G41</f>
        <v>3692</v>
      </c>
      <c r="J41" s="136">
        <f t="shared" si="2"/>
        <v>12172</v>
      </c>
    </row>
    <row r="42" spans="2:10" x14ac:dyDescent="0.2">
      <c r="B42" s="134">
        <v>42036</v>
      </c>
      <c r="C42" s="135">
        <v>1126</v>
      </c>
      <c r="D42" s="135">
        <v>4105</v>
      </c>
      <c r="E42" s="135">
        <v>68</v>
      </c>
      <c r="F42" s="135">
        <v>319</v>
      </c>
      <c r="G42" s="135">
        <v>1895</v>
      </c>
      <c r="H42" s="135">
        <v>5828</v>
      </c>
      <c r="I42" s="136">
        <f t="shared" si="2"/>
        <v>3089</v>
      </c>
      <c r="J42" s="136">
        <f t="shared" si="2"/>
        <v>10252</v>
      </c>
    </row>
    <row r="43" spans="2:10" x14ac:dyDescent="0.2">
      <c r="B43" s="134">
        <v>42064</v>
      </c>
      <c r="C43" s="135">
        <v>1509</v>
      </c>
      <c r="D43" s="135">
        <v>5148</v>
      </c>
      <c r="E43" s="135">
        <v>142</v>
      </c>
      <c r="F43" s="135">
        <v>601</v>
      </c>
      <c r="G43" s="135">
        <v>2308</v>
      </c>
      <c r="H43" s="135">
        <v>7031</v>
      </c>
      <c r="I43" s="136">
        <f t="shared" si="2"/>
        <v>3959</v>
      </c>
      <c r="J43" s="136">
        <f t="shared" si="2"/>
        <v>12780</v>
      </c>
    </row>
    <row r="44" spans="2:10" x14ac:dyDescent="0.2">
      <c r="B44" s="134">
        <v>42095</v>
      </c>
      <c r="C44" s="135">
        <v>1305</v>
      </c>
      <c r="D44" s="135">
        <v>4297</v>
      </c>
      <c r="E44" s="135">
        <v>154</v>
      </c>
      <c r="F44" s="135">
        <v>670</v>
      </c>
      <c r="G44" s="135">
        <v>2740</v>
      </c>
      <c r="H44" s="135">
        <v>8147</v>
      </c>
      <c r="I44" s="136">
        <f t="shared" si="2"/>
        <v>4199</v>
      </c>
      <c r="J44" s="136">
        <f t="shared" si="2"/>
        <v>13114</v>
      </c>
    </row>
    <row r="45" spans="2:10" x14ac:dyDescent="0.2">
      <c r="B45" s="134">
        <v>42125</v>
      </c>
      <c r="C45" s="135">
        <v>1328</v>
      </c>
      <c r="D45" s="135">
        <v>4634</v>
      </c>
      <c r="E45" s="135">
        <v>162</v>
      </c>
      <c r="F45" s="135">
        <v>698</v>
      </c>
      <c r="G45" s="135">
        <v>2387</v>
      </c>
      <c r="H45" s="135">
        <v>7056</v>
      </c>
      <c r="I45" s="136">
        <f t="shared" si="2"/>
        <v>3877</v>
      </c>
      <c r="J45" s="136">
        <f t="shared" si="2"/>
        <v>12388</v>
      </c>
    </row>
    <row r="46" spans="2:10" x14ac:dyDescent="0.2">
      <c r="B46" s="134">
        <v>42156</v>
      </c>
      <c r="C46" s="135">
        <v>1079</v>
      </c>
      <c r="D46" s="135">
        <v>3931</v>
      </c>
      <c r="E46" s="135">
        <v>121</v>
      </c>
      <c r="F46" s="135">
        <v>595</v>
      </c>
      <c r="G46" s="135">
        <v>2940</v>
      </c>
      <c r="H46" s="135">
        <v>8577</v>
      </c>
      <c r="I46" s="136">
        <f t="shared" si="2"/>
        <v>4140</v>
      </c>
      <c r="J46" s="136">
        <f t="shared" si="2"/>
        <v>13103</v>
      </c>
    </row>
    <row r="47" spans="2:10" x14ac:dyDescent="0.2">
      <c r="B47" s="134">
        <v>42186</v>
      </c>
      <c r="C47" s="135">
        <v>1562</v>
      </c>
      <c r="D47" s="135">
        <v>5243</v>
      </c>
      <c r="E47" s="135">
        <v>193</v>
      </c>
      <c r="F47" s="135">
        <v>896</v>
      </c>
      <c r="G47" s="135">
        <v>1660</v>
      </c>
      <c r="H47" s="135">
        <v>4806</v>
      </c>
      <c r="I47" s="136">
        <f t="shared" si="2"/>
        <v>3415</v>
      </c>
      <c r="J47" s="136">
        <f t="shared" si="2"/>
        <v>10945</v>
      </c>
    </row>
    <row r="48" spans="2:10" x14ac:dyDescent="0.2">
      <c r="B48" s="134">
        <v>42217</v>
      </c>
      <c r="C48" s="135">
        <v>1389</v>
      </c>
      <c r="D48" s="135">
        <v>4383</v>
      </c>
      <c r="E48" s="135">
        <v>321</v>
      </c>
      <c r="F48" s="135">
        <v>1453</v>
      </c>
      <c r="G48" s="135">
        <v>4348</v>
      </c>
      <c r="H48" s="135">
        <v>12994</v>
      </c>
      <c r="I48" s="136">
        <f t="shared" si="2"/>
        <v>6058</v>
      </c>
      <c r="J48" s="136">
        <f t="shared" si="2"/>
        <v>18830</v>
      </c>
    </row>
    <row r="49" spans="2:10" x14ac:dyDescent="0.2">
      <c r="B49" s="134">
        <v>42248</v>
      </c>
      <c r="C49" s="135">
        <v>2017</v>
      </c>
      <c r="D49" s="135">
        <v>7335</v>
      </c>
      <c r="E49" s="135">
        <v>176</v>
      </c>
      <c r="F49" s="135">
        <v>801</v>
      </c>
      <c r="G49" s="135">
        <v>2843</v>
      </c>
      <c r="H49" s="135">
        <v>8849</v>
      </c>
      <c r="I49" s="136">
        <f t="shared" si="2"/>
        <v>5036</v>
      </c>
      <c r="J49" s="136">
        <f t="shared" si="2"/>
        <v>16985</v>
      </c>
    </row>
    <row r="50" spans="2:10" x14ac:dyDescent="0.2">
      <c r="B50" s="134">
        <v>42278</v>
      </c>
      <c r="C50" s="135">
        <v>1395</v>
      </c>
      <c r="D50" s="135">
        <v>4572</v>
      </c>
      <c r="E50" s="135">
        <v>175</v>
      </c>
      <c r="F50" s="135">
        <v>799</v>
      </c>
      <c r="G50" s="135">
        <v>2605</v>
      </c>
      <c r="H50" s="135">
        <v>7454</v>
      </c>
      <c r="I50" s="136">
        <f t="shared" si="2"/>
        <v>4175</v>
      </c>
      <c r="J50" s="136">
        <f t="shared" si="2"/>
        <v>12825</v>
      </c>
    </row>
    <row r="51" spans="2:10" x14ac:dyDescent="0.2">
      <c r="B51" s="134">
        <v>42309</v>
      </c>
      <c r="C51" s="135">
        <v>1495</v>
      </c>
      <c r="D51" s="135">
        <v>5282</v>
      </c>
      <c r="E51" s="135">
        <v>166</v>
      </c>
      <c r="F51" s="135">
        <v>712</v>
      </c>
      <c r="G51" s="135">
        <v>3733</v>
      </c>
      <c r="H51" s="135">
        <v>10856</v>
      </c>
      <c r="I51" s="136">
        <f t="shared" si="2"/>
        <v>5394</v>
      </c>
      <c r="J51" s="136">
        <f t="shared" si="2"/>
        <v>16850</v>
      </c>
    </row>
    <row r="52" spans="2:10" x14ac:dyDescent="0.2">
      <c r="B52" s="134">
        <v>42339</v>
      </c>
      <c r="C52" s="135">
        <v>1645</v>
      </c>
      <c r="D52" s="135">
        <v>5189</v>
      </c>
      <c r="E52" s="135">
        <v>200</v>
      </c>
      <c r="F52" s="135">
        <v>809</v>
      </c>
      <c r="G52" s="135">
        <v>2771</v>
      </c>
      <c r="H52" s="135">
        <v>8572</v>
      </c>
      <c r="I52" s="136">
        <f t="shared" si="2"/>
        <v>4616</v>
      </c>
      <c r="J52" s="136">
        <f t="shared" si="2"/>
        <v>14570</v>
      </c>
    </row>
    <row r="53" spans="2:10" x14ac:dyDescent="0.2">
      <c r="B53" s="137">
        <v>2015</v>
      </c>
      <c r="C53" s="138">
        <f>SUM(C41:C52)</f>
        <v>17153</v>
      </c>
      <c r="D53" s="138">
        <f t="shared" ref="D53:I53" si="3">SUM(D41:D52)</f>
        <v>58746</v>
      </c>
      <c r="E53" s="138">
        <f t="shared" si="3"/>
        <v>1968</v>
      </c>
      <c r="F53" s="138">
        <f t="shared" si="3"/>
        <v>8760</v>
      </c>
      <c r="G53" s="138">
        <f t="shared" si="3"/>
        <v>32529</v>
      </c>
      <c r="H53" s="138">
        <f t="shared" si="3"/>
        <v>97308</v>
      </c>
      <c r="I53" s="138">
        <f t="shared" si="3"/>
        <v>51650</v>
      </c>
      <c r="J53" s="138">
        <f>SUM(J41:J52)</f>
        <v>164814</v>
      </c>
    </row>
    <row r="54" spans="2:10" x14ac:dyDescent="0.2">
      <c r="B54" s="134">
        <v>42370</v>
      </c>
      <c r="C54" s="135">
        <v>1402</v>
      </c>
      <c r="D54" s="135">
        <v>4801</v>
      </c>
      <c r="E54" s="135">
        <v>157</v>
      </c>
      <c r="F54" s="135">
        <v>645</v>
      </c>
      <c r="G54" s="135">
        <v>2531</v>
      </c>
      <c r="H54" s="135">
        <v>7419</v>
      </c>
      <c r="I54" s="136">
        <f t="shared" ref="I54:J65" si="4">C54+E54+G54</f>
        <v>4090</v>
      </c>
      <c r="J54" s="136">
        <f t="shared" si="4"/>
        <v>12865</v>
      </c>
    </row>
    <row r="55" spans="2:10" x14ac:dyDescent="0.2">
      <c r="B55" s="134">
        <v>42401</v>
      </c>
      <c r="C55" s="135">
        <v>964</v>
      </c>
      <c r="D55" s="135">
        <v>3139</v>
      </c>
      <c r="E55" s="135">
        <v>156</v>
      </c>
      <c r="F55" s="135">
        <v>644</v>
      </c>
      <c r="G55" s="135">
        <v>2723</v>
      </c>
      <c r="H55" s="135">
        <v>8130</v>
      </c>
      <c r="I55" s="136">
        <f t="shared" si="4"/>
        <v>3843</v>
      </c>
      <c r="J55" s="136">
        <f t="shared" si="4"/>
        <v>11913</v>
      </c>
    </row>
    <row r="56" spans="2:10" x14ac:dyDescent="0.2">
      <c r="B56" s="134">
        <v>42430</v>
      </c>
      <c r="C56" s="135">
        <v>1710</v>
      </c>
      <c r="D56" s="135">
        <v>5724</v>
      </c>
      <c r="E56" s="135">
        <v>238</v>
      </c>
      <c r="F56" s="135">
        <v>993</v>
      </c>
      <c r="G56" s="135">
        <v>3197</v>
      </c>
      <c r="H56" s="135">
        <v>9196</v>
      </c>
      <c r="I56" s="136">
        <f t="shared" si="4"/>
        <v>5145</v>
      </c>
      <c r="J56" s="136">
        <f t="shared" si="4"/>
        <v>15913</v>
      </c>
    </row>
    <row r="57" spans="2:10" x14ac:dyDescent="0.2">
      <c r="B57" s="134">
        <v>42461</v>
      </c>
      <c r="C57" s="135">
        <v>1579</v>
      </c>
      <c r="D57" s="135">
        <v>5412</v>
      </c>
      <c r="E57" s="135">
        <v>196</v>
      </c>
      <c r="F57" s="135">
        <v>787</v>
      </c>
      <c r="G57" s="135">
        <v>2640</v>
      </c>
      <c r="H57" s="135">
        <v>7635</v>
      </c>
      <c r="I57" s="136">
        <f t="shared" si="4"/>
        <v>4415</v>
      </c>
      <c r="J57" s="136">
        <f t="shared" si="4"/>
        <v>13834</v>
      </c>
    </row>
    <row r="58" spans="2:10" x14ac:dyDescent="0.2">
      <c r="B58" s="134">
        <v>42491</v>
      </c>
      <c r="C58" s="135">
        <v>1550</v>
      </c>
      <c r="D58" s="135">
        <v>5486</v>
      </c>
      <c r="E58" s="135">
        <v>180</v>
      </c>
      <c r="F58" s="135">
        <v>760</v>
      </c>
      <c r="G58" s="135">
        <v>2933</v>
      </c>
      <c r="H58" s="135">
        <v>8633</v>
      </c>
      <c r="I58" s="136">
        <f t="shared" si="4"/>
        <v>4663</v>
      </c>
      <c r="J58" s="136">
        <f t="shared" si="4"/>
        <v>14879</v>
      </c>
    </row>
    <row r="59" spans="2:10" x14ac:dyDescent="0.2">
      <c r="B59" s="134">
        <v>42522</v>
      </c>
      <c r="C59" s="135">
        <v>1015</v>
      </c>
      <c r="D59" s="135">
        <v>3452</v>
      </c>
      <c r="E59" s="135">
        <v>121</v>
      </c>
      <c r="F59" s="135">
        <v>555</v>
      </c>
      <c r="G59" s="135">
        <v>2658</v>
      </c>
      <c r="H59" s="135">
        <v>7478</v>
      </c>
      <c r="I59" s="136">
        <f t="shared" si="4"/>
        <v>3794</v>
      </c>
      <c r="J59" s="136">
        <f t="shared" si="4"/>
        <v>11485</v>
      </c>
    </row>
    <row r="60" spans="2:10" x14ac:dyDescent="0.2">
      <c r="B60" s="134">
        <v>42552</v>
      </c>
      <c r="C60" s="135">
        <v>1746</v>
      </c>
      <c r="D60" s="135">
        <v>6028</v>
      </c>
      <c r="E60" s="135">
        <v>157</v>
      </c>
      <c r="F60" s="135">
        <v>657</v>
      </c>
      <c r="G60" s="135">
        <v>2535</v>
      </c>
      <c r="H60" s="135">
        <v>7430</v>
      </c>
      <c r="I60" s="136">
        <f t="shared" si="4"/>
        <v>4438</v>
      </c>
      <c r="J60" s="136">
        <f t="shared" si="4"/>
        <v>14115</v>
      </c>
    </row>
    <row r="61" spans="2:10" x14ac:dyDescent="0.2">
      <c r="B61" s="134">
        <v>42583</v>
      </c>
      <c r="C61" s="135">
        <v>1390</v>
      </c>
      <c r="D61" s="135">
        <v>4511</v>
      </c>
      <c r="E61" s="135">
        <v>153</v>
      </c>
      <c r="F61" s="135">
        <v>578</v>
      </c>
      <c r="G61" s="135">
        <v>3151</v>
      </c>
      <c r="H61" s="135">
        <v>9173</v>
      </c>
      <c r="I61" s="136">
        <f t="shared" si="4"/>
        <v>4694</v>
      </c>
      <c r="J61" s="136">
        <f t="shared" si="4"/>
        <v>14262</v>
      </c>
    </row>
    <row r="62" spans="2:10" x14ac:dyDescent="0.2">
      <c r="B62" s="134">
        <v>42614</v>
      </c>
      <c r="C62" s="135">
        <v>1402</v>
      </c>
      <c r="D62" s="135">
        <v>4329</v>
      </c>
      <c r="E62" s="135">
        <v>196</v>
      </c>
      <c r="F62" s="135">
        <v>823</v>
      </c>
      <c r="G62" s="135">
        <v>2981</v>
      </c>
      <c r="H62" s="135">
        <v>8807</v>
      </c>
      <c r="I62" s="136">
        <f t="shared" si="4"/>
        <v>4579</v>
      </c>
      <c r="J62" s="136">
        <f t="shared" si="4"/>
        <v>13959</v>
      </c>
    </row>
    <row r="63" spans="2:10" x14ac:dyDescent="0.2">
      <c r="B63" s="134">
        <v>42644</v>
      </c>
      <c r="C63" s="135">
        <v>1480</v>
      </c>
      <c r="D63" s="135">
        <v>5044</v>
      </c>
      <c r="E63" s="135">
        <v>136</v>
      </c>
      <c r="F63" s="135">
        <v>536</v>
      </c>
      <c r="G63" s="135">
        <v>2791</v>
      </c>
      <c r="H63" s="135">
        <v>8111</v>
      </c>
      <c r="I63" s="136">
        <f t="shared" si="4"/>
        <v>4407</v>
      </c>
      <c r="J63" s="136">
        <f t="shared" si="4"/>
        <v>13691</v>
      </c>
    </row>
    <row r="64" spans="2:10" x14ac:dyDescent="0.2">
      <c r="B64" s="134">
        <v>42675</v>
      </c>
      <c r="C64" s="135">
        <v>1497</v>
      </c>
      <c r="D64" s="135">
        <v>5099</v>
      </c>
      <c r="E64" s="135">
        <v>128</v>
      </c>
      <c r="F64" s="135">
        <v>483</v>
      </c>
      <c r="G64" s="135">
        <v>2064</v>
      </c>
      <c r="H64" s="135">
        <v>6110</v>
      </c>
      <c r="I64" s="136">
        <f t="shared" si="4"/>
        <v>3689</v>
      </c>
      <c r="J64" s="136">
        <f t="shared" si="4"/>
        <v>11692</v>
      </c>
    </row>
    <row r="65" spans="2:10" x14ac:dyDescent="0.2">
      <c r="B65" s="134">
        <v>42705</v>
      </c>
      <c r="C65" s="135">
        <v>1565</v>
      </c>
      <c r="D65" s="135">
        <v>5550</v>
      </c>
      <c r="E65" s="135">
        <v>94</v>
      </c>
      <c r="F65" s="135">
        <v>399</v>
      </c>
      <c r="G65" s="135">
        <v>3636</v>
      </c>
      <c r="H65" s="135">
        <v>11125</v>
      </c>
      <c r="I65" s="136">
        <f t="shared" si="4"/>
        <v>5295</v>
      </c>
      <c r="J65" s="136">
        <f t="shared" si="4"/>
        <v>17074</v>
      </c>
    </row>
    <row r="66" spans="2:10" x14ac:dyDescent="0.2">
      <c r="B66" s="137">
        <v>2016</v>
      </c>
      <c r="C66" s="138">
        <f>SUM(C54:C65)</f>
        <v>17300</v>
      </c>
      <c r="D66" s="138">
        <f t="shared" ref="D66:H66" si="5">SUM(D54:D65)</f>
        <v>58575</v>
      </c>
      <c r="E66" s="138">
        <f t="shared" si="5"/>
        <v>1912</v>
      </c>
      <c r="F66" s="138">
        <f t="shared" si="5"/>
        <v>7860</v>
      </c>
      <c r="G66" s="138">
        <f t="shared" si="5"/>
        <v>33840</v>
      </c>
      <c r="H66" s="138">
        <f t="shared" si="5"/>
        <v>99247</v>
      </c>
      <c r="I66" s="138">
        <f>SUM(I54:I65)</f>
        <v>53052</v>
      </c>
      <c r="J66" s="138">
        <f>SUM(J54:J65)</f>
        <v>165682</v>
      </c>
    </row>
    <row r="67" spans="2:10" x14ac:dyDescent="0.2">
      <c r="B67" s="134">
        <v>42736</v>
      </c>
      <c r="C67" s="135">
        <v>1578</v>
      </c>
      <c r="D67" s="135">
        <v>5100</v>
      </c>
      <c r="E67" s="135">
        <v>122</v>
      </c>
      <c r="F67" s="135">
        <v>478</v>
      </c>
      <c r="G67" s="135">
        <v>3277</v>
      </c>
      <c r="H67" s="135">
        <v>9466</v>
      </c>
      <c r="I67" s="136">
        <f t="shared" ref="I67:J78" si="6">C67+E67+G67</f>
        <v>4977</v>
      </c>
      <c r="J67" s="136">
        <f t="shared" si="6"/>
        <v>15044</v>
      </c>
    </row>
    <row r="68" spans="2:10" x14ac:dyDescent="0.2">
      <c r="B68" s="134">
        <v>42767</v>
      </c>
      <c r="C68" s="135">
        <v>1309</v>
      </c>
      <c r="D68" s="135">
        <v>4472</v>
      </c>
      <c r="E68" s="135">
        <v>118</v>
      </c>
      <c r="F68" s="135">
        <v>502</v>
      </c>
      <c r="G68" s="135">
        <v>3001</v>
      </c>
      <c r="H68" s="135">
        <v>8506</v>
      </c>
      <c r="I68" s="136">
        <f t="shared" si="6"/>
        <v>4428</v>
      </c>
      <c r="J68" s="136">
        <f t="shared" si="6"/>
        <v>13480</v>
      </c>
    </row>
    <row r="69" spans="2:10" x14ac:dyDescent="0.2">
      <c r="B69" s="134">
        <v>42795</v>
      </c>
      <c r="C69" s="135">
        <v>1433</v>
      </c>
      <c r="D69" s="135">
        <v>4492</v>
      </c>
      <c r="E69" s="135">
        <v>123</v>
      </c>
      <c r="F69" s="135">
        <v>484</v>
      </c>
      <c r="G69" s="135">
        <v>2598</v>
      </c>
      <c r="H69" s="135">
        <v>7750</v>
      </c>
      <c r="I69" s="136">
        <f t="shared" si="6"/>
        <v>4154</v>
      </c>
      <c r="J69" s="136">
        <f t="shared" si="6"/>
        <v>12726</v>
      </c>
    </row>
    <row r="70" spans="2:10" x14ac:dyDescent="0.2">
      <c r="B70" s="134">
        <v>42826</v>
      </c>
      <c r="C70" s="135">
        <v>1610</v>
      </c>
      <c r="D70" s="135">
        <v>5252</v>
      </c>
      <c r="E70" s="135">
        <v>163</v>
      </c>
      <c r="F70" s="135">
        <v>704</v>
      </c>
      <c r="G70" s="135">
        <v>2935</v>
      </c>
      <c r="H70" s="135">
        <v>8131</v>
      </c>
      <c r="I70" s="136">
        <f t="shared" si="6"/>
        <v>4708</v>
      </c>
      <c r="J70" s="136">
        <f t="shared" si="6"/>
        <v>14087</v>
      </c>
    </row>
    <row r="71" spans="2:10" x14ac:dyDescent="0.2">
      <c r="B71" s="134">
        <v>42856</v>
      </c>
      <c r="C71" s="135">
        <v>1418</v>
      </c>
      <c r="D71" s="135">
        <v>4341</v>
      </c>
      <c r="E71" s="135">
        <v>177</v>
      </c>
      <c r="F71" s="135">
        <v>637</v>
      </c>
      <c r="G71" s="135">
        <v>3318</v>
      </c>
      <c r="H71" s="135">
        <v>8846</v>
      </c>
      <c r="I71" s="136">
        <f t="shared" si="6"/>
        <v>4913</v>
      </c>
      <c r="J71" s="136">
        <f t="shared" si="6"/>
        <v>13824</v>
      </c>
    </row>
    <row r="72" spans="2:10" x14ac:dyDescent="0.2">
      <c r="B72" s="134">
        <v>42887</v>
      </c>
      <c r="C72" s="135">
        <v>1230</v>
      </c>
      <c r="D72" s="135">
        <v>4069</v>
      </c>
      <c r="E72" s="135">
        <v>108</v>
      </c>
      <c r="F72" s="135">
        <v>460</v>
      </c>
      <c r="G72" s="135">
        <v>2707</v>
      </c>
      <c r="H72" s="135">
        <v>8139</v>
      </c>
      <c r="I72" s="136">
        <f t="shared" si="6"/>
        <v>4045</v>
      </c>
      <c r="J72" s="136">
        <f t="shared" si="6"/>
        <v>12668</v>
      </c>
    </row>
    <row r="73" spans="2:10" x14ac:dyDescent="0.2">
      <c r="B73" s="134">
        <v>42917</v>
      </c>
      <c r="C73" s="135">
        <v>1191</v>
      </c>
      <c r="D73" s="135">
        <v>4093</v>
      </c>
      <c r="E73" s="135">
        <v>118</v>
      </c>
      <c r="F73" s="135">
        <v>524</v>
      </c>
      <c r="G73" s="135">
        <v>3460</v>
      </c>
      <c r="H73" s="135">
        <v>9428</v>
      </c>
      <c r="I73" s="136">
        <f t="shared" si="6"/>
        <v>4769</v>
      </c>
      <c r="J73" s="136">
        <f t="shared" si="6"/>
        <v>14045</v>
      </c>
    </row>
    <row r="74" spans="2:10" x14ac:dyDescent="0.2">
      <c r="B74" s="134">
        <v>42948</v>
      </c>
      <c r="C74" s="135">
        <v>1646</v>
      </c>
      <c r="D74" s="135">
        <v>5129</v>
      </c>
      <c r="E74" s="135">
        <v>226</v>
      </c>
      <c r="F74" s="135">
        <v>888</v>
      </c>
      <c r="G74" s="135">
        <v>3406</v>
      </c>
      <c r="H74" s="135">
        <v>9871</v>
      </c>
      <c r="I74" s="136">
        <f t="shared" si="6"/>
        <v>5278</v>
      </c>
      <c r="J74" s="136">
        <f t="shared" si="6"/>
        <v>15888</v>
      </c>
    </row>
    <row r="75" spans="2:10" x14ac:dyDescent="0.2">
      <c r="B75" s="134">
        <v>42979</v>
      </c>
      <c r="C75" s="135">
        <v>1788</v>
      </c>
      <c r="D75" s="135">
        <v>5884</v>
      </c>
      <c r="E75" s="135">
        <v>227</v>
      </c>
      <c r="F75" s="135">
        <v>1042</v>
      </c>
      <c r="G75" s="135">
        <v>1959</v>
      </c>
      <c r="H75" s="135">
        <v>5773</v>
      </c>
      <c r="I75" s="136">
        <f t="shared" si="6"/>
        <v>3974</v>
      </c>
      <c r="J75" s="136">
        <f t="shared" si="6"/>
        <v>12699</v>
      </c>
    </row>
    <row r="76" spans="2:10" x14ac:dyDescent="0.2">
      <c r="B76" s="134">
        <v>43009</v>
      </c>
      <c r="C76" s="135">
        <v>1600</v>
      </c>
      <c r="D76" s="135">
        <v>5166</v>
      </c>
      <c r="E76" s="135">
        <v>160</v>
      </c>
      <c r="F76" s="135">
        <v>678</v>
      </c>
      <c r="G76" s="135">
        <v>5186</v>
      </c>
      <c r="H76" s="135">
        <v>14719</v>
      </c>
      <c r="I76" s="136">
        <f t="shared" si="6"/>
        <v>6946</v>
      </c>
      <c r="J76" s="136">
        <f t="shared" si="6"/>
        <v>20563</v>
      </c>
    </row>
    <row r="77" spans="2:10" x14ac:dyDescent="0.2">
      <c r="B77" s="134">
        <v>43040</v>
      </c>
      <c r="C77" s="135">
        <v>1751</v>
      </c>
      <c r="D77" s="135">
        <v>5849</v>
      </c>
      <c r="E77" s="135">
        <v>177</v>
      </c>
      <c r="F77" s="135">
        <v>742</v>
      </c>
      <c r="G77" s="135">
        <v>3371</v>
      </c>
      <c r="H77" s="135">
        <v>9775</v>
      </c>
      <c r="I77" s="136">
        <f t="shared" si="6"/>
        <v>5299</v>
      </c>
      <c r="J77" s="136">
        <f t="shared" si="6"/>
        <v>16366</v>
      </c>
    </row>
    <row r="78" spans="2:10" x14ac:dyDescent="0.2">
      <c r="B78" s="134">
        <v>43070</v>
      </c>
      <c r="C78" s="135">
        <v>1618</v>
      </c>
      <c r="D78" s="135">
        <v>5288</v>
      </c>
      <c r="E78" s="135">
        <v>188</v>
      </c>
      <c r="F78" s="135">
        <v>708</v>
      </c>
      <c r="G78" s="135">
        <v>3152</v>
      </c>
      <c r="H78" s="135">
        <v>9366</v>
      </c>
      <c r="I78" s="136">
        <f t="shared" si="6"/>
        <v>4958</v>
      </c>
      <c r="J78" s="136">
        <f t="shared" si="6"/>
        <v>15362</v>
      </c>
    </row>
    <row r="79" spans="2:10" x14ac:dyDescent="0.2">
      <c r="B79" s="137">
        <v>2017</v>
      </c>
      <c r="C79" s="138">
        <f>SUM(C67:C78)</f>
        <v>18172</v>
      </c>
      <c r="D79" s="138">
        <f t="shared" ref="D79:J79" si="7">SUM(D67:D78)</f>
        <v>59135</v>
      </c>
      <c r="E79" s="138">
        <f t="shared" si="7"/>
        <v>1907</v>
      </c>
      <c r="F79" s="138">
        <f t="shared" si="7"/>
        <v>7847</v>
      </c>
      <c r="G79" s="138">
        <f t="shared" si="7"/>
        <v>38370</v>
      </c>
      <c r="H79" s="138">
        <f t="shared" si="7"/>
        <v>109770</v>
      </c>
      <c r="I79" s="138">
        <f t="shared" si="7"/>
        <v>58449</v>
      </c>
      <c r="J79" s="138">
        <f t="shared" si="7"/>
        <v>176752</v>
      </c>
    </row>
    <row r="80" spans="2:10" x14ac:dyDescent="0.2">
      <c r="B80" s="134">
        <v>43101</v>
      </c>
      <c r="C80" s="135">
        <v>1487</v>
      </c>
      <c r="D80" s="135">
        <v>4777</v>
      </c>
      <c r="E80" s="135">
        <v>142</v>
      </c>
      <c r="F80" s="135">
        <v>567</v>
      </c>
      <c r="G80" s="135">
        <v>3378</v>
      </c>
      <c r="H80" s="135">
        <v>9267</v>
      </c>
      <c r="I80" s="136">
        <f t="shared" ref="I80:J89" si="8">C80+E80+G80</f>
        <v>5007</v>
      </c>
      <c r="J80" s="136">
        <f t="shared" si="8"/>
        <v>14611</v>
      </c>
    </row>
    <row r="81" spans="2:12" x14ac:dyDescent="0.2">
      <c r="B81" s="134">
        <v>43132</v>
      </c>
      <c r="C81" s="135">
        <v>1165</v>
      </c>
      <c r="D81" s="135">
        <v>3878</v>
      </c>
      <c r="E81" s="135">
        <v>171</v>
      </c>
      <c r="F81" s="135">
        <v>740</v>
      </c>
      <c r="G81" s="135">
        <v>4024</v>
      </c>
      <c r="H81" s="135">
        <v>10885</v>
      </c>
      <c r="I81" s="136">
        <f t="shared" si="8"/>
        <v>5360</v>
      </c>
      <c r="J81" s="136">
        <f t="shared" si="8"/>
        <v>15503</v>
      </c>
    </row>
    <row r="82" spans="2:12" x14ac:dyDescent="0.2">
      <c r="B82" s="134">
        <v>43160</v>
      </c>
      <c r="C82" s="135">
        <v>2460</v>
      </c>
      <c r="D82" s="135">
        <v>7692</v>
      </c>
      <c r="E82" s="135">
        <v>296</v>
      </c>
      <c r="F82" s="135">
        <v>1104</v>
      </c>
      <c r="G82" s="135">
        <v>3447</v>
      </c>
      <c r="H82" s="135">
        <v>9794</v>
      </c>
      <c r="I82" s="136">
        <f t="shared" si="8"/>
        <v>6203</v>
      </c>
      <c r="J82" s="136">
        <f t="shared" si="8"/>
        <v>18590</v>
      </c>
    </row>
    <row r="83" spans="2:12" x14ac:dyDescent="0.2">
      <c r="B83" s="134">
        <v>43191</v>
      </c>
      <c r="C83" s="135">
        <v>1488</v>
      </c>
      <c r="D83" s="135">
        <v>4979</v>
      </c>
      <c r="E83" s="135">
        <v>166</v>
      </c>
      <c r="F83" s="135">
        <v>699</v>
      </c>
      <c r="G83" s="135">
        <v>3596</v>
      </c>
      <c r="H83" s="135">
        <v>10022</v>
      </c>
      <c r="I83" s="136">
        <f t="shared" si="8"/>
        <v>5250</v>
      </c>
      <c r="J83" s="136">
        <f t="shared" si="8"/>
        <v>15700</v>
      </c>
    </row>
    <row r="84" spans="2:12" x14ac:dyDescent="0.2">
      <c r="B84" s="134">
        <v>43221</v>
      </c>
      <c r="C84" s="135">
        <v>1705</v>
      </c>
      <c r="D84" s="135">
        <v>5530</v>
      </c>
      <c r="E84" s="135">
        <v>178</v>
      </c>
      <c r="F84" s="135">
        <v>714</v>
      </c>
      <c r="G84" s="135">
        <v>3536</v>
      </c>
      <c r="H84" s="135">
        <v>9898</v>
      </c>
      <c r="I84" s="136">
        <f t="shared" si="8"/>
        <v>5419</v>
      </c>
      <c r="J84" s="136">
        <f t="shared" si="8"/>
        <v>16142</v>
      </c>
    </row>
    <row r="85" spans="2:12" x14ac:dyDescent="0.2">
      <c r="B85" s="134">
        <v>43252</v>
      </c>
      <c r="C85" s="135">
        <v>1717</v>
      </c>
      <c r="D85" s="135">
        <v>5500</v>
      </c>
      <c r="E85" s="135">
        <v>211</v>
      </c>
      <c r="F85" s="135">
        <v>885</v>
      </c>
      <c r="G85" s="135">
        <v>3371</v>
      </c>
      <c r="H85" s="135">
        <v>9458</v>
      </c>
      <c r="I85" s="136">
        <f t="shared" si="8"/>
        <v>5299</v>
      </c>
      <c r="J85" s="136">
        <f t="shared" si="8"/>
        <v>15843</v>
      </c>
    </row>
    <row r="86" spans="2:12" x14ac:dyDescent="0.2">
      <c r="B86" s="134">
        <v>43282</v>
      </c>
      <c r="C86" s="135">
        <v>1574</v>
      </c>
      <c r="D86" s="135">
        <v>4981</v>
      </c>
      <c r="E86" s="135">
        <v>176</v>
      </c>
      <c r="F86" s="135">
        <v>714</v>
      </c>
      <c r="G86" s="135">
        <v>3523</v>
      </c>
      <c r="H86" s="135">
        <v>9997</v>
      </c>
      <c r="I86" s="136">
        <f t="shared" si="8"/>
        <v>5273</v>
      </c>
      <c r="J86" s="136">
        <f t="shared" si="8"/>
        <v>15692</v>
      </c>
    </row>
    <row r="87" spans="2:12" x14ac:dyDescent="0.2">
      <c r="B87" s="134">
        <v>43313</v>
      </c>
      <c r="C87" s="135">
        <v>1786</v>
      </c>
      <c r="D87" s="135">
        <v>5797</v>
      </c>
      <c r="E87" s="135">
        <v>215</v>
      </c>
      <c r="F87" s="135">
        <v>865</v>
      </c>
      <c r="G87" s="135">
        <v>3741</v>
      </c>
      <c r="H87" s="135">
        <v>10742</v>
      </c>
      <c r="I87" s="136">
        <f t="shared" si="8"/>
        <v>5742</v>
      </c>
      <c r="J87" s="136">
        <f t="shared" si="8"/>
        <v>17404</v>
      </c>
    </row>
    <row r="88" spans="2:12" x14ac:dyDescent="0.2">
      <c r="B88" s="134">
        <v>43344</v>
      </c>
      <c r="C88" s="135">
        <v>1829</v>
      </c>
      <c r="D88" s="135">
        <v>5996</v>
      </c>
      <c r="E88" s="135">
        <v>210</v>
      </c>
      <c r="F88" s="135">
        <v>796</v>
      </c>
      <c r="G88" s="135">
        <v>4016</v>
      </c>
      <c r="H88" s="135">
        <v>11063</v>
      </c>
      <c r="I88" s="136">
        <f t="shared" si="8"/>
        <v>6055</v>
      </c>
      <c r="J88" s="136">
        <f t="shared" si="8"/>
        <v>17855</v>
      </c>
    </row>
    <row r="89" spans="2:12" x14ac:dyDescent="0.2">
      <c r="B89" s="134">
        <v>43374</v>
      </c>
      <c r="C89" s="135">
        <v>1908</v>
      </c>
      <c r="D89" s="135">
        <v>5933</v>
      </c>
      <c r="E89" s="135">
        <v>221</v>
      </c>
      <c r="F89" s="135">
        <v>853</v>
      </c>
      <c r="G89" s="135">
        <v>3862</v>
      </c>
      <c r="H89" s="135">
        <v>11406</v>
      </c>
      <c r="I89" s="136">
        <f t="shared" si="8"/>
        <v>5991</v>
      </c>
      <c r="J89" s="136">
        <f t="shared" si="8"/>
        <v>18192</v>
      </c>
    </row>
    <row r="90" spans="2:12" x14ac:dyDescent="0.2">
      <c r="B90" s="134">
        <v>43405</v>
      </c>
      <c r="C90" s="135">
        <v>1951</v>
      </c>
      <c r="D90" s="135">
        <v>6310</v>
      </c>
      <c r="E90" s="135">
        <v>210</v>
      </c>
      <c r="F90" s="135">
        <v>846</v>
      </c>
      <c r="G90" s="135">
        <v>4235</v>
      </c>
      <c r="H90" s="135">
        <v>12050</v>
      </c>
      <c r="I90" s="136">
        <v>6396</v>
      </c>
      <c r="J90" s="136">
        <v>19206</v>
      </c>
    </row>
    <row r="91" spans="2:12" x14ac:dyDescent="0.2">
      <c r="B91" s="134">
        <v>43435</v>
      </c>
      <c r="C91" s="135">
        <v>1864</v>
      </c>
      <c r="D91" s="135">
        <v>6097</v>
      </c>
      <c r="E91" s="135">
        <v>206</v>
      </c>
      <c r="F91" s="135">
        <v>773</v>
      </c>
      <c r="G91" s="135">
        <v>3733</v>
      </c>
      <c r="H91" s="135">
        <v>11050</v>
      </c>
      <c r="I91" s="136">
        <v>5803</v>
      </c>
      <c r="J91" s="136">
        <v>17920</v>
      </c>
    </row>
    <row r="92" spans="2:12" x14ac:dyDescent="0.2">
      <c r="B92" s="137">
        <v>2018</v>
      </c>
      <c r="C92" s="138">
        <f t="shared" ref="C92:J92" si="9">SUM(C80:C91)</f>
        <v>20934</v>
      </c>
      <c r="D92" s="138">
        <f t="shared" si="9"/>
        <v>67470</v>
      </c>
      <c r="E92" s="138">
        <f t="shared" si="9"/>
        <v>2402</v>
      </c>
      <c r="F92" s="138">
        <f t="shared" si="9"/>
        <v>9556</v>
      </c>
      <c r="G92" s="138">
        <f t="shared" si="9"/>
        <v>44462</v>
      </c>
      <c r="H92" s="138">
        <f t="shared" si="9"/>
        <v>125632</v>
      </c>
      <c r="I92" s="138">
        <f t="shared" si="9"/>
        <v>67798</v>
      </c>
      <c r="J92" s="138">
        <f t="shared" si="9"/>
        <v>202658</v>
      </c>
      <c r="K92" s="73"/>
    </row>
    <row r="93" spans="2:12" x14ac:dyDescent="0.2">
      <c r="B93" s="134">
        <v>43466</v>
      </c>
      <c r="C93" s="135">
        <v>1644</v>
      </c>
      <c r="D93" s="135">
        <v>5240</v>
      </c>
      <c r="E93" s="135">
        <v>136</v>
      </c>
      <c r="F93" s="135">
        <v>473</v>
      </c>
      <c r="G93" s="135">
        <v>3602</v>
      </c>
      <c r="H93" s="135">
        <v>10442</v>
      </c>
      <c r="I93" s="135">
        <v>5382</v>
      </c>
      <c r="J93" s="135">
        <v>16155</v>
      </c>
      <c r="K93" s="73"/>
    </row>
    <row r="94" spans="2:12" x14ac:dyDescent="0.2">
      <c r="B94" s="134">
        <v>43497</v>
      </c>
      <c r="C94" s="135">
        <v>1660</v>
      </c>
      <c r="D94" s="135">
        <v>5440</v>
      </c>
      <c r="E94" s="135">
        <v>195</v>
      </c>
      <c r="F94" s="135">
        <v>810</v>
      </c>
      <c r="G94" s="135">
        <v>3859</v>
      </c>
      <c r="H94" s="135">
        <v>11121</v>
      </c>
      <c r="I94" s="135">
        <v>5714</v>
      </c>
      <c r="J94" s="135">
        <v>17371</v>
      </c>
    </row>
    <row r="95" spans="2:12" x14ac:dyDescent="0.2">
      <c r="B95" s="134">
        <v>43525</v>
      </c>
      <c r="C95" s="135">
        <v>1447</v>
      </c>
      <c r="D95" s="135">
        <v>4690</v>
      </c>
      <c r="E95" s="135">
        <v>166</v>
      </c>
      <c r="F95" s="135">
        <v>800</v>
      </c>
      <c r="G95" s="135">
        <v>3536</v>
      </c>
      <c r="H95" s="135">
        <v>10073</v>
      </c>
      <c r="I95" s="135">
        <v>5149</v>
      </c>
      <c r="J95" s="135">
        <v>15563</v>
      </c>
    </row>
    <row r="96" spans="2:12" s="186" customFormat="1" x14ac:dyDescent="0.2">
      <c r="B96" s="134">
        <v>43556</v>
      </c>
      <c r="C96" s="135">
        <v>1532</v>
      </c>
      <c r="D96" s="135">
        <v>5027</v>
      </c>
      <c r="E96" s="135">
        <v>191</v>
      </c>
      <c r="F96" s="135">
        <v>822</v>
      </c>
      <c r="G96" s="135">
        <v>4048</v>
      </c>
      <c r="H96" s="135">
        <v>11053</v>
      </c>
      <c r="I96" s="135">
        <v>5771</v>
      </c>
      <c r="J96" s="135">
        <v>16902</v>
      </c>
      <c r="L96" s="48"/>
    </row>
    <row r="97" spans="2:12" s="186" customFormat="1" x14ac:dyDescent="0.2">
      <c r="B97" s="134">
        <v>43586</v>
      </c>
      <c r="C97" s="135">
        <v>1595</v>
      </c>
      <c r="D97" s="135">
        <v>4923</v>
      </c>
      <c r="E97" s="135">
        <v>179</v>
      </c>
      <c r="F97" s="135">
        <v>655</v>
      </c>
      <c r="G97" s="135">
        <v>3277</v>
      </c>
      <c r="H97" s="135">
        <v>9461</v>
      </c>
      <c r="I97" s="135">
        <v>5051</v>
      </c>
      <c r="J97" s="135">
        <v>15039</v>
      </c>
      <c r="L97" s="48"/>
    </row>
    <row r="98" spans="2:12" x14ac:dyDescent="0.2">
      <c r="B98" s="134">
        <v>43617</v>
      </c>
      <c r="C98" s="135">
        <v>1566</v>
      </c>
      <c r="D98" s="135">
        <v>4922</v>
      </c>
      <c r="E98" s="135">
        <v>128</v>
      </c>
      <c r="F98" s="135">
        <v>485</v>
      </c>
      <c r="G98" s="135">
        <v>3773</v>
      </c>
      <c r="H98" s="135">
        <v>10296</v>
      </c>
      <c r="I98" s="135">
        <v>5467</v>
      </c>
      <c r="J98" s="135">
        <v>15703</v>
      </c>
    </row>
    <row r="99" spans="2:12" x14ac:dyDescent="0.2">
      <c r="B99" s="134">
        <v>43647</v>
      </c>
      <c r="C99" s="135">
        <v>1268</v>
      </c>
      <c r="D99" s="135">
        <v>4145</v>
      </c>
      <c r="E99" s="135">
        <v>119</v>
      </c>
      <c r="F99" s="135">
        <v>491</v>
      </c>
      <c r="G99" s="135">
        <v>4075</v>
      </c>
      <c r="H99" s="135">
        <v>11015</v>
      </c>
      <c r="I99" s="135">
        <v>5462</v>
      </c>
      <c r="J99" s="135">
        <v>15651</v>
      </c>
    </row>
    <row r="100" spans="2:12" s="186" customFormat="1" x14ac:dyDescent="0.2">
      <c r="B100" s="134">
        <v>43678</v>
      </c>
      <c r="C100" s="135">
        <v>1754</v>
      </c>
      <c r="D100" s="135">
        <v>5263</v>
      </c>
      <c r="E100" s="135">
        <v>194</v>
      </c>
      <c r="F100" s="135">
        <v>769</v>
      </c>
      <c r="G100" s="135">
        <v>3280</v>
      </c>
      <c r="H100" s="135">
        <v>9481</v>
      </c>
      <c r="I100" s="135">
        <v>5228</v>
      </c>
      <c r="J100" s="135">
        <v>15513</v>
      </c>
      <c r="L100" s="48"/>
    </row>
    <row r="101" spans="2:12" s="186" customFormat="1" x14ac:dyDescent="0.2">
      <c r="B101" s="134">
        <v>43709</v>
      </c>
      <c r="C101" s="135">
        <v>1699</v>
      </c>
      <c r="D101" s="135">
        <v>5345</v>
      </c>
      <c r="E101" s="135">
        <v>173</v>
      </c>
      <c r="F101" s="135">
        <v>649</v>
      </c>
      <c r="G101" s="135">
        <v>3976</v>
      </c>
      <c r="H101" s="135">
        <v>10889</v>
      </c>
      <c r="I101" s="135">
        <v>5848</v>
      </c>
      <c r="J101" s="135">
        <v>16883</v>
      </c>
      <c r="L101" s="48"/>
    </row>
    <row r="102" spans="2:12" s="186" customFormat="1" x14ac:dyDescent="0.2">
      <c r="B102" s="134">
        <v>43739</v>
      </c>
      <c r="C102" s="135">
        <v>1702</v>
      </c>
      <c r="D102" s="135">
        <v>5319</v>
      </c>
      <c r="E102" s="135">
        <v>176</v>
      </c>
      <c r="F102" s="135">
        <v>664</v>
      </c>
      <c r="G102" s="135">
        <v>4777</v>
      </c>
      <c r="H102" s="135">
        <v>13052</v>
      </c>
      <c r="I102" s="135">
        <v>6655</v>
      </c>
      <c r="J102" s="135">
        <v>19035</v>
      </c>
      <c r="L102" s="48"/>
    </row>
    <row r="103" spans="2:12" s="186" customFormat="1" x14ac:dyDescent="0.2">
      <c r="B103" s="134">
        <v>43770</v>
      </c>
      <c r="C103" s="135">
        <v>1481</v>
      </c>
      <c r="D103" s="135">
        <v>4688</v>
      </c>
      <c r="E103" s="135">
        <v>133</v>
      </c>
      <c r="F103" s="135">
        <v>524</v>
      </c>
      <c r="G103" s="135">
        <v>2191</v>
      </c>
      <c r="H103" s="135">
        <v>6559</v>
      </c>
      <c r="I103" s="135">
        <v>3805</v>
      </c>
      <c r="J103" s="135">
        <v>11771</v>
      </c>
      <c r="L103" s="48"/>
    </row>
    <row r="104" spans="2:12" x14ac:dyDescent="0.2">
      <c r="B104" s="134">
        <v>43800</v>
      </c>
      <c r="C104" s="135">
        <v>1336</v>
      </c>
      <c r="D104" s="135">
        <v>4183</v>
      </c>
      <c r="E104" s="135">
        <v>108</v>
      </c>
      <c r="F104" s="135">
        <v>440</v>
      </c>
      <c r="G104" s="135">
        <v>4914</v>
      </c>
      <c r="H104" s="135">
        <v>13478</v>
      </c>
      <c r="I104" s="135">
        <v>6358</v>
      </c>
      <c r="J104" s="135">
        <v>18101</v>
      </c>
    </row>
    <row r="105" spans="2:12" x14ac:dyDescent="0.2">
      <c r="B105" s="137">
        <v>2019</v>
      </c>
      <c r="C105" s="138">
        <f>SUM(C93:C104)</f>
        <v>18684</v>
      </c>
      <c r="D105" s="138">
        <f t="shared" ref="D105:J105" si="10">SUM(D93:D104)</f>
        <v>59185</v>
      </c>
      <c r="E105" s="138">
        <f t="shared" si="10"/>
        <v>1898</v>
      </c>
      <c r="F105" s="138">
        <f t="shared" si="10"/>
        <v>7582</v>
      </c>
      <c r="G105" s="138">
        <f t="shared" si="10"/>
        <v>45308</v>
      </c>
      <c r="H105" s="138">
        <f t="shared" si="10"/>
        <v>126920</v>
      </c>
      <c r="I105" s="138">
        <f t="shared" si="10"/>
        <v>65890</v>
      </c>
      <c r="J105" s="138">
        <f t="shared" si="10"/>
        <v>193687</v>
      </c>
    </row>
    <row r="106" spans="2:12" s="186" customFormat="1" x14ac:dyDescent="0.2">
      <c r="B106" s="134">
        <v>43831</v>
      </c>
      <c r="C106" s="135">
        <v>2201</v>
      </c>
      <c r="D106" s="135">
        <v>6965</v>
      </c>
      <c r="E106" s="135">
        <v>189</v>
      </c>
      <c r="F106" s="135">
        <v>759</v>
      </c>
      <c r="G106" s="135">
        <v>4583</v>
      </c>
      <c r="H106" s="135">
        <v>12850</v>
      </c>
      <c r="I106" s="135">
        <f t="shared" ref="I106:J107" si="11">C106+E106+G106</f>
        <v>6973</v>
      </c>
      <c r="J106" s="135">
        <f t="shared" si="11"/>
        <v>20574</v>
      </c>
      <c r="L106" s="48"/>
    </row>
    <row r="107" spans="2:12" s="186" customFormat="1" x14ac:dyDescent="0.2">
      <c r="B107" s="134">
        <v>43862</v>
      </c>
      <c r="C107" s="135">
        <v>1863</v>
      </c>
      <c r="D107" s="135">
        <v>5801</v>
      </c>
      <c r="E107" s="135">
        <v>280</v>
      </c>
      <c r="F107" s="135">
        <v>1068</v>
      </c>
      <c r="G107" s="135">
        <v>4722</v>
      </c>
      <c r="H107" s="135">
        <v>13234</v>
      </c>
      <c r="I107" s="135">
        <f t="shared" si="11"/>
        <v>6865</v>
      </c>
      <c r="J107" s="135">
        <f t="shared" si="11"/>
        <v>20103</v>
      </c>
      <c r="L107" s="48"/>
    </row>
    <row r="108" spans="2:12" s="186" customFormat="1" x14ac:dyDescent="0.2">
      <c r="B108" s="134">
        <v>43891</v>
      </c>
      <c r="C108" s="135">
        <v>1546</v>
      </c>
      <c r="D108" s="135">
        <v>4795</v>
      </c>
      <c r="E108" s="135">
        <v>263</v>
      </c>
      <c r="F108" s="135">
        <v>982</v>
      </c>
      <c r="G108" s="135">
        <v>4641</v>
      </c>
      <c r="H108" s="135">
        <v>11822</v>
      </c>
      <c r="I108" s="135">
        <f t="shared" ref="I108:I111" si="12">C108+E108+G108</f>
        <v>6450</v>
      </c>
      <c r="J108" s="135">
        <f t="shared" ref="J108:J111" si="13">D108+F108+H108</f>
        <v>17599</v>
      </c>
      <c r="L108" s="48"/>
    </row>
    <row r="109" spans="2:12" s="186" customFormat="1" x14ac:dyDescent="0.2">
      <c r="B109" s="156">
        <v>43922</v>
      </c>
      <c r="C109" s="136">
        <v>1051</v>
      </c>
      <c r="D109" s="136">
        <v>3202</v>
      </c>
      <c r="E109" s="136">
        <v>187</v>
      </c>
      <c r="F109" s="136">
        <v>651</v>
      </c>
      <c r="G109" s="136">
        <v>1882</v>
      </c>
      <c r="H109" s="136">
        <v>5219</v>
      </c>
      <c r="I109" s="136">
        <f t="shared" si="12"/>
        <v>3120</v>
      </c>
      <c r="J109" s="136">
        <f t="shared" si="13"/>
        <v>9072</v>
      </c>
      <c r="L109" s="48"/>
    </row>
    <row r="110" spans="2:12" s="186" customFormat="1" x14ac:dyDescent="0.2">
      <c r="B110" s="156">
        <v>43952</v>
      </c>
      <c r="C110" s="136">
        <v>909</v>
      </c>
      <c r="D110" s="136">
        <v>2848</v>
      </c>
      <c r="E110" s="136">
        <v>78</v>
      </c>
      <c r="F110" s="136">
        <v>231</v>
      </c>
      <c r="G110" s="136">
        <v>2681</v>
      </c>
      <c r="H110" s="136">
        <v>7557</v>
      </c>
      <c r="I110" s="136">
        <f t="shared" si="12"/>
        <v>3668</v>
      </c>
      <c r="J110" s="136">
        <f t="shared" si="13"/>
        <v>10636</v>
      </c>
      <c r="L110" s="48"/>
    </row>
    <row r="111" spans="2:12" s="186" customFormat="1" x14ac:dyDescent="0.2">
      <c r="B111" s="156">
        <v>43983</v>
      </c>
      <c r="C111" s="136">
        <v>993</v>
      </c>
      <c r="D111" s="136">
        <v>3330</v>
      </c>
      <c r="E111" s="136">
        <v>84</v>
      </c>
      <c r="F111" s="136">
        <v>288</v>
      </c>
      <c r="G111" s="136">
        <v>2933</v>
      </c>
      <c r="H111" s="136">
        <v>8252</v>
      </c>
      <c r="I111" s="136">
        <f t="shared" si="12"/>
        <v>4010</v>
      </c>
      <c r="J111" s="136">
        <f t="shared" si="13"/>
        <v>11870</v>
      </c>
      <c r="L111" s="48"/>
    </row>
    <row r="112" spans="2:12" s="186" customFormat="1" x14ac:dyDescent="0.2">
      <c r="B112" s="134">
        <v>44013</v>
      </c>
      <c r="C112" s="136">
        <v>986</v>
      </c>
      <c r="D112" s="136">
        <v>3235</v>
      </c>
      <c r="E112" s="136">
        <v>89</v>
      </c>
      <c r="F112" s="136">
        <v>315</v>
      </c>
      <c r="G112" s="136">
        <v>2624</v>
      </c>
      <c r="H112" s="136">
        <v>7519</v>
      </c>
      <c r="I112" s="136">
        <f t="shared" ref="I112:I113" si="14">C112+E112+G112</f>
        <v>3699</v>
      </c>
      <c r="J112" s="136">
        <f t="shared" ref="J112:J113" si="15">D112+F112+H112</f>
        <v>11069</v>
      </c>
      <c r="L112" s="48"/>
    </row>
    <row r="113" spans="2:12" s="186" customFormat="1" x14ac:dyDescent="0.2">
      <c r="B113" s="134">
        <v>44044</v>
      </c>
      <c r="C113" s="136">
        <v>1480</v>
      </c>
      <c r="D113" s="136">
        <v>4797</v>
      </c>
      <c r="E113" s="136">
        <v>118</v>
      </c>
      <c r="F113" s="136">
        <v>473</v>
      </c>
      <c r="G113" s="136">
        <v>4002</v>
      </c>
      <c r="H113" s="136">
        <v>11251</v>
      </c>
      <c r="I113" s="136">
        <f t="shared" si="14"/>
        <v>5600</v>
      </c>
      <c r="J113" s="136">
        <f t="shared" si="15"/>
        <v>16521</v>
      </c>
      <c r="L113" s="48"/>
    </row>
    <row r="114" spans="2:12" s="186" customFormat="1" x14ac:dyDescent="0.2">
      <c r="B114" s="156">
        <v>44075</v>
      </c>
      <c r="C114" s="136">
        <v>1186</v>
      </c>
      <c r="D114" s="136">
        <v>3543</v>
      </c>
      <c r="E114" s="136">
        <v>159</v>
      </c>
      <c r="F114" s="136">
        <v>638</v>
      </c>
      <c r="G114" s="136">
        <v>4911</v>
      </c>
      <c r="H114" s="136">
        <v>13887</v>
      </c>
      <c r="I114" s="136">
        <f t="shared" ref="I114" si="16">C114+E114+G114</f>
        <v>6256</v>
      </c>
      <c r="J114" s="136">
        <f t="shared" ref="J114" si="17">D114+F114+H114</f>
        <v>18068</v>
      </c>
      <c r="L114" s="48"/>
    </row>
    <row r="115" spans="2:12" s="186" customFormat="1" x14ac:dyDescent="0.2">
      <c r="B115" s="156">
        <v>44105</v>
      </c>
      <c r="C115" s="136">
        <v>1467</v>
      </c>
      <c r="D115" s="136">
        <v>4681</v>
      </c>
      <c r="E115" s="136">
        <v>192</v>
      </c>
      <c r="F115" s="136">
        <v>699</v>
      </c>
      <c r="G115" s="136">
        <v>5018</v>
      </c>
      <c r="H115" s="136">
        <v>14011</v>
      </c>
      <c r="I115" s="136">
        <f t="shared" ref="I115:I117" si="18">C115+E115+G115</f>
        <v>6677</v>
      </c>
      <c r="J115" s="136">
        <f t="shared" ref="J115:J117" si="19">D115+F115+H115</f>
        <v>19391</v>
      </c>
      <c r="L115" s="48"/>
    </row>
    <row r="116" spans="2:12" s="186" customFormat="1" x14ac:dyDescent="0.2">
      <c r="B116" s="156">
        <v>44136</v>
      </c>
      <c r="C116" s="136">
        <v>1677</v>
      </c>
      <c r="D116" s="136">
        <v>5559</v>
      </c>
      <c r="E116" s="136">
        <v>165</v>
      </c>
      <c r="F116" s="136">
        <v>618</v>
      </c>
      <c r="G116" s="136">
        <v>5429</v>
      </c>
      <c r="H116" s="136">
        <v>14876</v>
      </c>
      <c r="I116" s="136">
        <f t="shared" si="18"/>
        <v>7271</v>
      </c>
      <c r="J116" s="136">
        <f t="shared" si="19"/>
        <v>21053</v>
      </c>
      <c r="L116" s="48"/>
    </row>
    <row r="117" spans="2:12" s="186" customFormat="1" x14ac:dyDescent="0.2">
      <c r="B117" s="156">
        <v>44166</v>
      </c>
      <c r="C117" s="136">
        <v>1800</v>
      </c>
      <c r="D117" s="136">
        <v>5642</v>
      </c>
      <c r="E117" s="136">
        <v>202</v>
      </c>
      <c r="F117" s="136">
        <v>734</v>
      </c>
      <c r="G117" s="136">
        <v>5058</v>
      </c>
      <c r="H117" s="136">
        <v>13896</v>
      </c>
      <c r="I117" s="136">
        <f t="shared" si="18"/>
        <v>7060</v>
      </c>
      <c r="J117" s="136">
        <f t="shared" si="19"/>
        <v>20272</v>
      </c>
      <c r="L117" s="48"/>
    </row>
    <row r="118" spans="2:12" s="186" customFormat="1" x14ac:dyDescent="0.2">
      <c r="B118" s="137">
        <v>2020</v>
      </c>
      <c r="C118" s="138">
        <f>SUM(C106:C117)</f>
        <v>17159</v>
      </c>
      <c r="D118" s="138">
        <f t="shared" ref="D118:J118" si="20">SUM(D106:D117)</f>
        <v>54398</v>
      </c>
      <c r="E118" s="138">
        <f t="shared" si="20"/>
        <v>2006</v>
      </c>
      <c r="F118" s="138">
        <f t="shared" si="20"/>
        <v>7456</v>
      </c>
      <c r="G118" s="138">
        <f t="shared" si="20"/>
        <v>48484</v>
      </c>
      <c r="H118" s="138">
        <f t="shared" si="20"/>
        <v>134374</v>
      </c>
      <c r="I118" s="138">
        <f t="shared" si="20"/>
        <v>67649</v>
      </c>
      <c r="J118" s="138">
        <f t="shared" si="20"/>
        <v>196228</v>
      </c>
      <c r="L118" s="48"/>
    </row>
    <row r="119" spans="2:12" s="186" customFormat="1" x14ac:dyDescent="0.2">
      <c r="B119" s="156">
        <v>44197</v>
      </c>
      <c r="C119" s="136">
        <v>1411</v>
      </c>
      <c r="D119" s="136">
        <v>4622</v>
      </c>
      <c r="E119" s="136">
        <v>155</v>
      </c>
      <c r="F119" s="136">
        <v>625</v>
      </c>
      <c r="G119" s="136">
        <v>4306</v>
      </c>
      <c r="H119" s="136">
        <v>11827</v>
      </c>
      <c r="I119" s="136">
        <f t="shared" ref="I119:J122" si="21">C119+E119+G119</f>
        <v>5872</v>
      </c>
      <c r="J119" s="136">
        <f t="shared" si="21"/>
        <v>17074</v>
      </c>
      <c r="L119" s="48"/>
    </row>
    <row r="120" spans="2:12" s="186" customFormat="1" x14ac:dyDescent="0.2">
      <c r="B120" s="156">
        <v>44228</v>
      </c>
      <c r="C120" s="136">
        <v>1495</v>
      </c>
      <c r="D120" s="136">
        <v>4904</v>
      </c>
      <c r="E120" s="136">
        <v>139</v>
      </c>
      <c r="F120" s="136">
        <v>531</v>
      </c>
      <c r="G120" s="136">
        <v>4764</v>
      </c>
      <c r="H120" s="136">
        <v>12927</v>
      </c>
      <c r="I120" s="136">
        <f t="shared" si="21"/>
        <v>6398</v>
      </c>
      <c r="J120" s="136">
        <f t="shared" si="21"/>
        <v>18362</v>
      </c>
      <c r="L120" s="48"/>
    </row>
    <row r="121" spans="2:12" s="186" customFormat="1" x14ac:dyDescent="0.2">
      <c r="B121" s="156">
        <v>44256</v>
      </c>
      <c r="C121" s="136">
        <v>1529</v>
      </c>
      <c r="D121" s="136">
        <v>4851</v>
      </c>
      <c r="E121" s="136">
        <v>159</v>
      </c>
      <c r="F121" s="136">
        <v>584</v>
      </c>
      <c r="G121" s="136">
        <v>4596</v>
      </c>
      <c r="H121" s="136">
        <v>12534</v>
      </c>
      <c r="I121" s="136">
        <f t="shared" si="21"/>
        <v>6284</v>
      </c>
      <c r="J121" s="136">
        <f t="shared" si="21"/>
        <v>17969</v>
      </c>
      <c r="L121" s="48"/>
    </row>
    <row r="122" spans="2:12" s="186" customFormat="1" x14ac:dyDescent="0.2">
      <c r="B122" s="156">
        <v>44287</v>
      </c>
      <c r="C122" s="136">
        <v>1554</v>
      </c>
      <c r="D122" s="136">
        <v>4890</v>
      </c>
      <c r="E122" s="136">
        <v>204</v>
      </c>
      <c r="F122" s="136">
        <v>672</v>
      </c>
      <c r="G122" s="136">
        <v>3887</v>
      </c>
      <c r="H122" s="136">
        <v>10535</v>
      </c>
      <c r="I122" s="136">
        <f t="shared" si="21"/>
        <v>5645</v>
      </c>
      <c r="J122" s="136">
        <f t="shared" si="21"/>
        <v>16097</v>
      </c>
      <c r="L122" s="48"/>
    </row>
    <row r="123" spans="2:12" s="186" customFormat="1" x14ac:dyDescent="0.2">
      <c r="B123" s="156">
        <v>44317</v>
      </c>
      <c r="C123" s="136">
        <v>1339</v>
      </c>
      <c r="D123" s="136">
        <v>4387</v>
      </c>
      <c r="E123" s="136">
        <v>188</v>
      </c>
      <c r="F123" s="136">
        <v>681</v>
      </c>
      <c r="G123" s="136">
        <v>4727</v>
      </c>
      <c r="H123" s="136">
        <v>12674</v>
      </c>
      <c r="I123" s="136">
        <f t="shared" ref="I123" si="22">C123+E123+G123</f>
        <v>6254</v>
      </c>
      <c r="J123" s="136">
        <f t="shared" ref="J123" si="23">D123+F123+H123</f>
        <v>17742</v>
      </c>
      <c r="L123" s="48"/>
    </row>
    <row r="124" spans="2:12" s="186" customFormat="1" x14ac:dyDescent="0.2">
      <c r="B124" s="156">
        <v>44348</v>
      </c>
      <c r="C124" s="136">
        <v>1705</v>
      </c>
      <c r="D124" s="136">
        <v>5296</v>
      </c>
      <c r="E124" s="136">
        <v>180</v>
      </c>
      <c r="F124" s="136">
        <v>647</v>
      </c>
      <c r="G124" s="136">
        <v>4571</v>
      </c>
      <c r="H124" s="136">
        <v>12236</v>
      </c>
      <c r="I124" s="136">
        <f t="shared" ref="I124:I126" si="24">C124+E124+G124</f>
        <v>6456</v>
      </c>
      <c r="J124" s="136">
        <f t="shared" ref="J124:J126" si="25">D124+F124+H124</f>
        <v>18179</v>
      </c>
      <c r="L124" s="48"/>
    </row>
    <row r="125" spans="2:12" s="186" customFormat="1" x14ac:dyDescent="0.2">
      <c r="B125" s="156">
        <v>44378</v>
      </c>
      <c r="C125" s="136">
        <v>1501</v>
      </c>
      <c r="D125" s="136">
        <v>4957</v>
      </c>
      <c r="E125" s="136">
        <v>165</v>
      </c>
      <c r="F125" s="136">
        <v>584</v>
      </c>
      <c r="G125" s="136">
        <v>4456</v>
      </c>
      <c r="H125" s="136">
        <v>12115</v>
      </c>
      <c r="I125" s="136">
        <f t="shared" si="24"/>
        <v>6122</v>
      </c>
      <c r="J125" s="136">
        <f t="shared" si="25"/>
        <v>17656</v>
      </c>
      <c r="L125" s="48"/>
    </row>
    <row r="126" spans="2:12" s="186" customFormat="1" x14ac:dyDescent="0.2">
      <c r="B126" s="156">
        <v>44409</v>
      </c>
      <c r="C126" s="136">
        <v>1958</v>
      </c>
      <c r="D126" s="136">
        <v>6075</v>
      </c>
      <c r="E126" s="136">
        <v>199</v>
      </c>
      <c r="F126" s="136">
        <v>683</v>
      </c>
      <c r="G126" s="136">
        <v>5531</v>
      </c>
      <c r="H126" s="136">
        <v>15024</v>
      </c>
      <c r="I126" s="136">
        <f t="shared" si="24"/>
        <v>7688</v>
      </c>
      <c r="J126" s="136">
        <f t="shared" si="25"/>
        <v>21782</v>
      </c>
      <c r="L126" s="48"/>
    </row>
    <row r="127" spans="2:12" s="186" customFormat="1" x14ac:dyDescent="0.2">
      <c r="B127" s="156">
        <v>44440</v>
      </c>
      <c r="C127" s="136">
        <v>2110</v>
      </c>
      <c r="D127" s="136">
        <v>6529</v>
      </c>
      <c r="E127" s="136">
        <v>220</v>
      </c>
      <c r="F127" s="136">
        <v>837</v>
      </c>
      <c r="G127" s="136">
        <v>5212</v>
      </c>
      <c r="H127" s="136">
        <v>13910</v>
      </c>
      <c r="I127" s="136">
        <f t="shared" ref="I127:I133" si="26">C127+E127+G127</f>
        <v>7542</v>
      </c>
      <c r="J127" s="136">
        <f t="shared" ref="J127:J133" si="27">D127+F127+H127</f>
        <v>21276</v>
      </c>
      <c r="L127" s="48"/>
    </row>
    <row r="128" spans="2:12" s="186" customFormat="1" x14ac:dyDescent="0.2">
      <c r="B128" s="156">
        <v>44470</v>
      </c>
      <c r="C128" s="136">
        <v>1995</v>
      </c>
      <c r="D128" s="136">
        <v>6274</v>
      </c>
      <c r="E128" s="136">
        <v>253</v>
      </c>
      <c r="F128" s="136">
        <v>909</v>
      </c>
      <c r="G128" s="136">
        <v>5673</v>
      </c>
      <c r="H128" s="136">
        <v>15241</v>
      </c>
      <c r="I128" s="136">
        <f t="shared" ref="I128:I129" si="28">C128+E128+G128</f>
        <v>7921</v>
      </c>
      <c r="J128" s="136">
        <f t="shared" ref="J128:J129" si="29">D128+F128+H128</f>
        <v>22424</v>
      </c>
      <c r="L128" s="48"/>
    </row>
    <row r="129" spans="2:12" s="186" customFormat="1" x14ac:dyDescent="0.2">
      <c r="B129" s="156">
        <v>44501</v>
      </c>
      <c r="C129" s="136">
        <v>2001</v>
      </c>
      <c r="D129" s="136">
        <v>6341</v>
      </c>
      <c r="E129" s="136">
        <v>307</v>
      </c>
      <c r="F129" s="136">
        <v>1121</v>
      </c>
      <c r="G129" s="136">
        <v>5341</v>
      </c>
      <c r="H129" s="136">
        <v>14390</v>
      </c>
      <c r="I129" s="136">
        <f t="shared" si="28"/>
        <v>7649</v>
      </c>
      <c r="J129" s="136">
        <f t="shared" si="29"/>
        <v>21852</v>
      </c>
      <c r="L129" s="48"/>
    </row>
    <row r="130" spans="2:12" s="186" customFormat="1" x14ac:dyDescent="0.2">
      <c r="B130" s="156">
        <v>44531</v>
      </c>
      <c r="C130" s="136">
        <v>2034</v>
      </c>
      <c r="D130" s="136">
        <v>6415</v>
      </c>
      <c r="E130" s="136">
        <v>294</v>
      </c>
      <c r="F130" s="136">
        <v>1037</v>
      </c>
      <c r="G130" s="136">
        <v>5520</v>
      </c>
      <c r="H130" s="136">
        <v>14702</v>
      </c>
      <c r="I130" s="136">
        <f t="shared" ref="I130" si="30">C130+E130+G130</f>
        <v>7848</v>
      </c>
      <c r="J130" s="136">
        <f t="shared" ref="J130" si="31">D130+F130+H130</f>
        <v>22154</v>
      </c>
      <c r="L130" s="48"/>
    </row>
    <row r="131" spans="2:12" s="186" customFormat="1" x14ac:dyDescent="0.2">
      <c r="B131" s="137">
        <v>2021</v>
      </c>
      <c r="C131" s="138">
        <f>SUM(C119:C130)</f>
        <v>20632</v>
      </c>
      <c r="D131" s="138">
        <f t="shared" ref="D131:H131" si="32">SUM(D119:D130)</f>
        <v>65541</v>
      </c>
      <c r="E131" s="138">
        <f t="shared" si="32"/>
        <v>2463</v>
      </c>
      <c r="F131" s="138">
        <f t="shared" si="32"/>
        <v>8911</v>
      </c>
      <c r="G131" s="138">
        <f t="shared" si="32"/>
        <v>58584</v>
      </c>
      <c r="H131" s="138">
        <f t="shared" si="32"/>
        <v>158115</v>
      </c>
      <c r="I131" s="138">
        <f t="shared" si="26"/>
        <v>81679</v>
      </c>
      <c r="J131" s="138">
        <f t="shared" si="27"/>
        <v>232567</v>
      </c>
      <c r="L131" s="48"/>
    </row>
    <row r="132" spans="2:12" s="186" customFormat="1" x14ac:dyDescent="0.2">
      <c r="B132" s="156">
        <v>44562</v>
      </c>
      <c r="C132" s="136">
        <v>2127</v>
      </c>
      <c r="D132" s="136">
        <v>6604</v>
      </c>
      <c r="E132" s="136">
        <v>322</v>
      </c>
      <c r="F132" s="136">
        <v>1143</v>
      </c>
      <c r="G132" s="136">
        <v>5219</v>
      </c>
      <c r="H132" s="136">
        <v>14359</v>
      </c>
      <c r="I132" s="136">
        <f t="shared" si="26"/>
        <v>7668</v>
      </c>
      <c r="J132" s="136">
        <f t="shared" si="27"/>
        <v>22106</v>
      </c>
      <c r="L132" s="48"/>
    </row>
    <row r="133" spans="2:12" s="186" customFormat="1" x14ac:dyDescent="0.2">
      <c r="B133" s="156">
        <v>44593</v>
      </c>
      <c r="C133" s="136">
        <v>823</v>
      </c>
      <c r="D133" s="136">
        <v>2334</v>
      </c>
      <c r="E133" s="136">
        <v>205</v>
      </c>
      <c r="F133" s="136">
        <v>664</v>
      </c>
      <c r="G133" s="136">
        <v>9346</v>
      </c>
      <c r="H133" s="136">
        <v>23879</v>
      </c>
      <c r="I133" s="136">
        <f t="shared" si="26"/>
        <v>10374</v>
      </c>
      <c r="J133" s="136">
        <f t="shared" si="27"/>
        <v>26877</v>
      </c>
      <c r="L133" s="48"/>
    </row>
    <row r="134" spans="2:12" s="186" customFormat="1" x14ac:dyDescent="0.2">
      <c r="B134" s="321" t="s">
        <v>627</v>
      </c>
      <c r="C134" s="138">
        <f>SUM(C132:C133)</f>
        <v>2950</v>
      </c>
      <c r="D134" s="138">
        <f t="shared" ref="D134:H134" si="33">SUM(D132:D133)</f>
        <v>8938</v>
      </c>
      <c r="E134" s="138">
        <f t="shared" si="33"/>
        <v>527</v>
      </c>
      <c r="F134" s="138">
        <f t="shared" si="33"/>
        <v>1807</v>
      </c>
      <c r="G134" s="138">
        <f t="shared" si="33"/>
        <v>14565</v>
      </c>
      <c r="H134" s="138">
        <f t="shared" si="33"/>
        <v>38238</v>
      </c>
      <c r="I134" s="138">
        <f t="shared" ref="I134" si="34">C134+E134+G134</f>
        <v>18042</v>
      </c>
      <c r="J134" s="138">
        <f t="shared" ref="J134" si="35">D134+F134+H134</f>
        <v>48983</v>
      </c>
      <c r="L134" s="48"/>
    </row>
    <row r="135" spans="2:12" s="186" customFormat="1" x14ac:dyDescent="0.2">
      <c r="B135" s="404" t="s">
        <v>26</v>
      </c>
      <c r="C135" s="404"/>
      <c r="D135" s="404"/>
      <c r="E135" s="404"/>
      <c r="F135" s="404"/>
      <c r="G135" s="404"/>
      <c r="H135" s="404"/>
      <c r="I135" s="207">
        <f>I11+I12+I13+I14+I27+I40+I53+I66+I79+I92+I105+I118+I131+I134</f>
        <v>821659</v>
      </c>
      <c r="J135" s="207">
        <f>J11+J12+J13+J14+J27+J40+J53+J66+J79+J92+J105+J118+J131+J134</f>
        <v>2697032</v>
      </c>
      <c r="L135" s="48"/>
    </row>
    <row r="136" spans="2:12" x14ac:dyDescent="0.2">
      <c r="B136" s="25" t="s">
        <v>471</v>
      </c>
    </row>
    <row r="137" spans="2:12" x14ac:dyDescent="0.2">
      <c r="B137" s="25" t="s">
        <v>472</v>
      </c>
    </row>
    <row r="138" spans="2:12" x14ac:dyDescent="0.2">
      <c r="B138" s="25" t="s">
        <v>473</v>
      </c>
    </row>
  </sheetData>
  <mergeCells count="9">
    <mergeCell ref="B135:H135"/>
    <mergeCell ref="B5:J5"/>
    <mergeCell ref="B6:J6"/>
    <mergeCell ref="B8:B10"/>
    <mergeCell ref="C8:J8"/>
    <mergeCell ref="C9:D9"/>
    <mergeCell ref="E9:F9"/>
    <mergeCell ref="G9:H9"/>
    <mergeCell ref="I9:J9"/>
  </mergeCells>
  <hyperlinks>
    <hyperlink ref="L5" location="'Índice BxH'!A1" display="Volver a Bono por Hijo" xr:uid="{00000000-0004-0000-1800-000000000000}"/>
  </hyperlinks>
  <pageMargins left="0.7" right="0.7" top="0.75" bottom="0.75" header="0.3" footer="0.3"/>
  <pageSetup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L125"/>
  <sheetViews>
    <sheetView showGridLines="0" zoomScale="90" zoomScaleNormal="90" workbookViewId="0">
      <pane xSplit="2" ySplit="9" topLeftCell="C80" activePane="bottomRight" state="frozen"/>
      <selection activeCell="E20" sqref="E20"/>
      <selection pane="topRight" activeCell="E20" sqref="E20"/>
      <selection pane="bottomLeft" activeCell="E20" sqref="E20"/>
      <selection pane="bottomRight" activeCell="G129" sqref="G129"/>
    </sheetView>
  </sheetViews>
  <sheetFormatPr baseColWidth="10" defaultRowHeight="12" x14ac:dyDescent="0.2"/>
  <cols>
    <col min="1" max="1" width="6" style="25" customWidth="1"/>
    <col min="2" max="2" width="13.85546875" style="25" customWidth="1"/>
    <col min="3" max="3" width="21.28515625" style="25" customWidth="1"/>
    <col min="4" max="4" width="19.140625" style="25" customWidth="1"/>
    <col min="5" max="5" width="16.85546875" style="25" customWidth="1"/>
    <col min="6" max="257" width="11.42578125" style="25"/>
    <col min="258" max="258" width="13.85546875" style="25" customWidth="1"/>
    <col min="259" max="259" width="21.28515625" style="25" customWidth="1"/>
    <col min="260" max="260" width="19.140625" style="25" customWidth="1"/>
    <col min="261" max="261" width="16.85546875" style="25" customWidth="1"/>
    <col min="262" max="513" width="11.42578125" style="25"/>
    <col min="514" max="514" width="13.85546875" style="25" customWidth="1"/>
    <col min="515" max="515" width="21.28515625" style="25" customWidth="1"/>
    <col min="516" max="516" width="19.140625" style="25" customWidth="1"/>
    <col min="517" max="517" width="16.85546875" style="25" customWidth="1"/>
    <col min="518" max="769" width="11.42578125" style="25"/>
    <col min="770" max="770" width="13.85546875" style="25" customWidth="1"/>
    <col min="771" max="771" width="21.28515625" style="25" customWidth="1"/>
    <col min="772" max="772" width="19.140625" style="25" customWidth="1"/>
    <col min="773" max="773" width="16.85546875" style="25" customWidth="1"/>
    <col min="774" max="1025" width="11.42578125" style="25"/>
    <col min="1026" max="1026" width="13.85546875" style="25" customWidth="1"/>
    <col min="1027" max="1027" width="21.28515625" style="25" customWidth="1"/>
    <col min="1028" max="1028" width="19.140625" style="25" customWidth="1"/>
    <col min="1029" max="1029" width="16.85546875" style="25" customWidth="1"/>
    <col min="1030" max="1281" width="11.42578125" style="25"/>
    <col min="1282" max="1282" width="13.85546875" style="25" customWidth="1"/>
    <col min="1283" max="1283" width="21.28515625" style="25" customWidth="1"/>
    <col min="1284" max="1284" width="19.140625" style="25" customWidth="1"/>
    <col min="1285" max="1285" width="16.85546875" style="25" customWidth="1"/>
    <col min="1286" max="1537" width="11.42578125" style="25"/>
    <col min="1538" max="1538" width="13.85546875" style="25" customWidth="1"/>
    <col min="1539" max="1539" width="21.28515625" style="25" customWidth="1"/>
    <col min="1540" max="1540" width="19.140625" style="25" customWidth="1"/>
    <col min="1541" max="1541" width="16.85546875" style="25" customWidth="1"/>
    <col min="1542" max="1793" width="11.42578125" style="25"/>
    <col min="1794" max="1794" width="13.85546875" style="25" customWidth="1"/>
    <col min="1795" max="1795" width="21.28515625" style="25" customWidth="1"/>
    <col min="1796" max="1796" width="19.140625" style="25" customWidth="1"/>
    <col min="1797" max="1797" width="16.85546875" style="25" customWidth="1"/>
    <col min="1798" max="2049" width="11.42578125" style="25"/>
    <col min="2050" max="2050" width="13.85546875" style="25" customWidth="1"/>
    <col min="2051" max="2051" width="21.28515625" style="25" customWidth="1"/>
    <col min="2052" max="2052" width="19.140625" style="25" customWidth="1"/>
    <col min="2053" max="2053" width="16.85546875" style="25" customWidth="1"/>
    <col min="2054" max="2305" width="11.42578125" style="25"/>
    <col min="2306" max="2306" width="13.85546875" style="25" customWidth="1"/>
    <col min="2307" max="2307" width="21.28515625" style="25" customWidth="1"/>
    <col min="2308" max="2308" width="19.140625" style="25" customWidth="1"/>
    <col min="2309" max="2309" width="16.85546875" style="25" customWidth="1"/>
    <col min="2310" max="2561" width="11.42578125" style="25"/>
    <col min="2562" max="2562" width="13.85546875" style="25" customWidth="1"/>
    <col min="2563" max="2563" width="21.28515625" style="25" customWidth="1"/>
    <col min="2564" max="2564" width="19.140625" style="25" customWidth="1"/>
    <col min="2565" max="2565" width="16.85546875" style="25" customWidth="1"/>
    <col min="2566" max="2817" width="11.42578125" style="25"/>
    <col min="2818" max="2818" width="13.85546875" style="25" customWidth="1"/>
    <col min="2819" max="2819" width="21.28515625" style="25" customWidth="1"/>
    <col min="2820" max="2820" width="19.140625" style="25" customWidth="1"/>
    <col min="2821" max="2821" width="16.85546875" style="25" customWidth="1"/>
    <col min="2822" max="3073" width="11.42578125" style="25"/>
    <col min="3074" max="3074" width="13.85546875" style="25" customWidth="1"/>
    <col min="3075" max="3075" width="21.28515625" style="25" customWidth="1"/>
    <col min="3076" max="3076" width="19.140625" style="25" customWidth="1"/>
    <col min="3077" max="3077" width="16.85546875" style="25" customWidth="1"/>
    <col min="3078" max="3329" width="11.42578125" style="25"/>
    <col min="3330" max="3330" width="13.85546875" style="25" customWidth="1"/>
    <col min="3331" max="3331" width="21.28515625" style="25" customWidth="1"/>
    <col min="3332" max="3332" width="19.140625" style="25" customWidth="1"/>
    <col min="3333" max="3333" width="16.85546875" style="25" customWidth="1"/>
    <col min="3334" max="3585" width="11.42578125" style="25"/>
    <col min="3586" max="3586" width="13.85546875" style="25" customWidth="1"/>
    <col min="3587" max="3587" width="21.28515625" style="25" customWidth="1"/>
    <col min="3588" max="3588" width="19.140625" style="25" customWidth="1"/>
    <col min="3589" max="3589" width="16.85546875" style="25" customWidth="1"/>
    <col min="3590" max="3841" width="11.42578125" style="25"/>
    <col min="3842" max="3842" width="13.85546875" style="25" customWidth="1"/>
    <col min="3843" max="3843" width="21.28515625" style="25" customWidth="1"/>
    <col min="3844" max="3844" width="19.140625" style="25" customWidth="1"/>
    <col min="3845" max="3845" width="16.85546875" style="25" customWidth="1"/>
    <col min="3846" max="4097" width="11.42578125" style="25"/>
    <col min="4098" max="4098" width="13.85546875" style="25" customWidth="1"/>
    <col min="4099" max="4099" width="21.28515625" style="25" customWidth="1"/>
    <col min="4100" max="4100" width="19.140625" style="25" customWidth="1"/>
    <col min="4101" max="4101" width="16.85546875" style="25" customWidth="1"/>
    <col min="4102" max="4353" width="11.42578125" style="25"/>
    <col min="4354" max="4354" width="13.85546875" style="25" customWidth="1"/>
    <col min="4355" max="4355" width="21.28515625" style="25" customWidth="1"/>
    <col min="4356" max="4356" width="19.140625" style="25" customWidth="1"/>
    <col min="4357" max="4357" width="16.85546875" style="25" customWidth="1"/>
    <col min="4358" max="4609" width="11.42578125" style="25"/>
    <col min="4610" max="4610" width="13.85546875" style="25" customWidth="1"/>
    <col min="4611" max="4611" width="21.28515625" style="25" customWidth="1"/>
    <col min="4612" max="4612" width="19.140625" style="25" customWidth="1"/>
    <col min="4613" max="4613" width="16.85546875" style="25" customWidth="1"/>
    <col min="4614" max="4865" width="11.42578125" style="25"/>
    <col min="4866" max="4866" width="13.85546875" style="25" customWidth="1"/>
    <col min="4867" max="4867" width="21.28515625" style="25" customWidth="1"/>
    <col min="4868" max="4868" width="19.140625" style="25" customWidth="1"/>
    <col min="4869" max="4869" width="16.85546875" style="25" customWidth="1"/>
    <col min="4870" max="5121" width="11.42578125" style="25"/>
    <col min="5122" max="5122" width="13.85546875" style="25" customWidth="1"/>
    <col min="5123" max="5123" width="21.28515625" style="25" customWidth="1"/>
    <col min="5124" max="5124" width="19.140625" style="25" customWidth="1"/>
    <col min="5125" max="5125" width="16.85546875" style="25" customWidth="1"/>
    <col min="5126" max="5377" width="11.42578125" style="25"/>
    <col min="5378" max="5378" width="13.85546875" style="25" customWidth="1"/>
    <col min="5379" max="5379" width="21.28515625" style="25" customWidth="1"/>
    <col min="5380" max="5380" width="19.140625" style="25" customWidth="1"/>
    <col min="5381" max="5381" width="16.85546875" style="25" customWidth="1"/>
    <col min="5382" max="5633" width="11.42578125" style="25"/>
    <col min="5634" max="5634" width="13.85546875" style="25" customWidth="1"/>
    <col min="5635" max="5635" width="21.28515625" style="25" customWidth="1"/>
    <col min="5636" max="5636" width="19.140625" style="25" customWidth="1"/>
    <col min="5637" max="5637" width="16.85546875" style="25" customWidth="1"/>
    <col min="5638" max="5889" width="11.42578125" style="25"/>
    <col min="5890" max="5890" width="13.85546875" style="25" customWidth="1"/>
    <col min="5891" max="5891" width="21.28515625" style="25" customWidth="1"/>
    <col min="5892" max="5892" width="19.140625" style="25" customWidth="1"/>
    <col min="5893" max="5893" width="16.85546875" style="25" customWidth="1"/>
    <col min="5894" max="6145" width="11.42578125" style="25"/>
    <col min="6146" max="6146" width="13.85546875" style="25" customWidth="1"/>
    <col min="6147" max="6147" width="21.28515625" style="25" customWidth="1"/>
    <col min="6148" max="6148" width="19.140625" style="25" customWidth="1"/>
    <col min="6149" max="6149" width="16.85546875" style="25" customWidth="1"/>
    <col min="6150" max="6401" width="11.42578125" style="25"/>
    <col min="6402" max="6402" width="13.85546875" style="25" customWidth="1"/>
    <col min="6403" max="6403" width="21.28515625" style="25" customWidth="1"/>
    <col min="6404" max="6404" width="19.140625" style="25" customWidth="1"/>
    <col min="6405" max="6405" width="16.85546875" style="25" customWidth="1"/>
    <col min="6406" max="6657" width="11.42578125" style="25"/>
    <col min="6658" max="6658" width="13.85546875" style="25" customWidth="1"/>
    <col min="6659" max="6659" width="21.28515625" style="25" customWidth="1"/>
    <col min="6660" max="6660" width="19.140625" style="25" customWidth="1"/>
    <col min="6661" max="6661" width="16.85546875" style="25" customWidth="1"/>
    <col min="6662" max="6913" width="11.42578125" style="25"/>
    <col min="6914" max="6914" width="13.85546875" style="25" customWidth="1"/>
    <col min="6915" max="6915" width="21.28515625" style="25" customWidth="1"/>
    <col min="6916" max="6916" width="19.140625" style="25" customWidth="1"/>
    <col min="6917" max="6917" width="16.85546875" style="25" customWidth="1"/>
    <col min="6918" max="7169" width="11.42578125" style="25"/>
    <col min="7170" max="7170" width="13.85546875" style="25" customWidth="1"/>
    <col min="7171" max="7171" width="21.28515625" style="25" customWidth="1"/>
    <col min="7172" max="7172" width="19.140625" style="25" customWidth="1"/>
    <col min="7173" max="7173" width="16.85546875" style="25" customWidth="1"/>
    <col min="7174" max="7425" width="11.42578125" style="25"/>
    <col min="7426" max="7426" width="13.85546875" style="25" customWidth="1"/>
    <col min="7427" max="7427" width="21.28515625" style="25" customWidth="1"/>
    <col min="7428" max="7428" width="19.140625" style="25" customWidth="1"/>
    <col min="7429" max="7429" width="16.85546875" style="25" customWidth="1"/>
    <col min="7430" max="7681" width="11.42578125" style="25"/>
    <col min="7682" max="7682" width="13.85546875" style="25" customWidth="1"/>
    <col min="7683" max="7683" width="21.28515625" style="25" customWidth="1"/>
    <col min="7684" max="7684" width="19.140625" style="25" customWidth="1"/>
    <col min="7685" max="7685" width="16.85546875" style="25" customWidth="1"/>
    <col min="7686" max="7937" width="11.42578125" style="25"/>
    <col min="7938" max="7938" width="13.85546875" style="25" customWidth="1"/>
    <col min="7939" max="7939" width="21.28515625" style="25" customWidth="1"/>
    <col min="7940" max="7940" width="19.140625" style="25" customWidth="1"/>
    <col min="7941" max="7941" width="16.85546875" style="25" customWidth="1"/>
    <col min="7942" max="8193" width="11.42578125" style="25"/>
    <col min="8194" max="8194" width="13.85546875" style="25" customWidth="1"/>
    <col min="8195" max="8195" width="21.28515625" style="25" customWidth="1"/>
    <col min="8196" max="8196" width="19.140625" style="25" customWidth="1"/>
    <col min="8197" max="8197" width="16.85546875" style="25" customWidth="1"/>
    <col min="8198" max="8449" width="11.42578125" style="25"/>
    <col min="8450" max="8450" width="13.85546875" style="25" customWidth="1"/>
    <col min="8451" max="8451" width="21.28515625" style="25" customWidth="1"/>
    <col min="8452" max="8452" width="19.140625" style="25" customWidth="1"/>
    <col min="8453" max="8453" width="16.85546875" style="25" customWidth="1"/>
    <col min="8454" max="8705" width="11.42578125" style="25"/>
    <col min="8706" max="8706" width="13.85546875" style="25" customWidth="1"/>
    <col min="8707" max="8707" width="21.28515625" style="25" customWidth="1"/>
    <col min="8708" max="8708" width="19.140625" style="25" customWidth="1"/>
    <col min="8709" max="8709" width="16.85546875" style="25" customWidth="1"/>
    <col min="8710" max="8961" width="11.42578125" style="25"/>
    <col min="8962" max="8962" width="13.85546875" style="25" customWidth="1"/>
    <col min="8963" max="8963" width="21.28515625" style="25" customWidth="1"/>
    <col min="8964" max="8964" width="19.140625" style="25" customWidth="1"/>
    <col min="8965" max="8965" width="16.85546875" style="25" customWidth="1"/>
    <col min="8966" max="9217" width="11.42578125" style="25"/>
    <col min="9218" max="9218" width="13.85546875" style="25" customWidth="1"/>
    <col min="9219" max="9219" width="21.28515625" style="25" customWidth="1"/>
    <col min="9220" max="9220" width="19.140625" style="25" customWidth="1"/>
    <col min="9221" max="9221" width="16.85546875" style="25" customWidth="1"/>
    <col min="9222" max="9473" width="11.42578125" style="25"/>
    <col min="9474" max="9474" width="13.85546875" style="25" customWidth="1"/>
    <col min="9475" max="9475" width="21.28515625" style="25" customWidth="1"/>
    <col min="9476" max="9476" width="19.140625" style="25" customWidth="1"/>
    <col min="9477" max="9477" width="16.85546875" style="25" customWidth="1"/>
    <col min="9478" max="9729" width="11.42578125" style="25"/>
    <col min="9730" max="9730" width="13.85546875" style="25" customWidth="1"/>
    <col min="9731" max="9731" width="21.28515625" style="25" customWidth="1"/>
    <col min="9732" max="9732" width="19.140625" style="25" customWidth="1"/>
    <col min="9733" max="9733" width="16.85546875" style="25" customWidth="1"/>
    <col min="9734" max="9985" width="11.42578125" style="25"/>
    <col min="9986" max="9986" width="13.85546875" style="25" customWidth="1"/>
    <col min="9987" max="9987" width="21.28515625" style="25" customWidth="1"/>
    <col min="9988" max="9988" width="19.140625" style="25" customWidth="1"/>
    <col min="9989" max="9989" width="16.85546875" style="25" customWidth="1"/>
    <col min="9990" max="10241" width="11.42578125" style="25"/>
    <col min="10242" max="10242" width="13.85546875" style="25" customWidth="1"/>
    <col min="10243" max="10243" width="21.28515625" style="25" customWidth="1"/>
    <col min="10244" max="10244" width="19.140625" style="25" customWidth="1"/>
    <col min="10245" max="10245" width="16.85546875" style="25" customWidth="1"/>
    <col min="10246" max="10497" width="11.42578125" style="25"/>
    <col min="10498" max="10498" width="13.85546875" style="25" customWidth="1"/>
    <col min="10499" max="10499" width="21.28515625" style="25" customWidth="1"/>
    <col min="10500" max="10500" width="19.140625" style="25" customWidth="1"/>
    <col min="10501" max="10501" width="16.85546875" style="25" customWidth="1"/>
    <col min="10502" max="10753" width="11.42578125" style="25"/>
    <col min="10754" max="10754" width="13.85546875" style="25" customWidth="1"/>
    <col min="10755" max="10755" width="21.28515625" style="25" customWidth="1"/>
    <col min="10756" max="10756" width="19.140625" style="25" customWidth="1"/>
    <col min="10757" max="10757" width="16.85546875" style="25" customWidth="1"/>
    <col min="10758" max="11009" width="11.42578125" style="25"/>
    <col min="11010" max="11010" width="13.85546875" style="25" customWidth="1"/>
    <col min="11011" max="11011" width="21.28515625" style="25" customWidth="1"/>
    <col min="11012" max="11012" width="19.140625" style="25" customWidth="1"/>
    <col min="11013" max="11013" width="16.85546875" style="25" customWidth="1"/>
    <col min="11014" max="11265" width="11.42578125" style="25"/>
    <col min="11266" max="11266" width="13.85546875" style="25" customWidth="1"/>
    <col min="11267" max="11267" width="21.28515625" style="25" customWidth="1"/>
    <col min="11268" max="11268" width="19.140625" style="25" customWidth="1"/>
    <col min="11269" max="11269" width="16.85546875" style="25" customWidth="1"/>
    <col min="11270" max="11521" width="11.42578125" style="25"/>
    <col min="11522" max="11522" width="13.85546875" style="25" customWidth="1"/>
    <col min="11523" max="11523" width="21.28515625" style="25" customWidth="1"/>
    <col min="11524" max="11524" width="19.140625" style="25" customWidth="1"/>
    <col min="11525" max="11525" width="16.85546875" style="25" customWidth="1"/>
    <col min="11526" max="11777" width="11.42578125" style="25"/>
    <col min="11778" max="11778" width="13.85546875" style="25" customWidth="1"/>
    <col min="11779" max="11779" width="21.28515625" style="25" customWidth="1"/>
    <col min="11780" max="11780" width="19.140625" style="25" customWidth="1"/>
    <col min="11781" max="11781" width="16.85546875" style="25" customWidth="1"/>
    <col min="11782" max="12033" width="11.42578125" style="25"/>
    <col min="12034" max="12034" width="13.85546875" style="25" customWidth="1"/>
    <col min="12035" max="12035" width="21.28515625" style="25" customWidth="1"/>
    <col min="12036" max="12036" width="19.140625" style="25" customWidth="1"/>
    <col min="12037" max="12037" width="16.85546875" style="25" customWidth="1"/>
    <col min="12038" max="12289" width="11.42578125" style="25"/>
    <col min="12290" max="12290" width="13.85546875" style="25" customWidth="1"/>
    <col min="12291" max="12291" width="21.28515625" style="25" customWidth="1"/>
    <col min="12292" max="12292" width="19.140625" style="25" customWidth="1"/>
    <col min="12293" max="12293" width="16.85546875" style="25" customWidth="1"/>
    <col min="12294" max="12545" width="11.42578125" style="25"/>
    <col min="12546" max="12546" width="13.85546875" style="25" customWidth="1"/>
    <col min="12547" max="12547" width="21.28515625" style="25" customWidth="1"/>
    <col min="12548" max="12548" width="19.140625" style="25" customWidth="1"/>
    <col min="12549" max="12549" width="16.85546875" style="25" customWidth="1"/>
    <col min="12550" max="12801" width="11.42578125" style="25"/>
    <col min="12802" max="12802" width="13.85546875" style="25" customWidth="1"/>
    <col min="12803" max="12803" width="21.28515625" style="25" customWidth="1"/>
    <col min="12804" max="12804" width="19.140625" style="25" customWidth="1"/>
    <col min="12805" max="12805" width="16.85546875" style="25" customWidth="1"/>
    <col min="12806" max="13057" width="11.42578125" style="25"/>
    <col min="13058" max="13058" width="13.85546875" style="25" customWidth="1"/>
    <col min="13059" max="13059" width="21.28515625" style="25" customWidth="1"/>
    <col min="13060" max="13060" width="19.140625" style="25" customWidth="1"/>
    <col min="13061" max="13061" width="16.85546875" style="25" customWidth="1"/>
    <col min="13062" max="13313" width="11.42578125" style="25"/>
    <col min="13314" max="13314" width="13.85546875" style="25" customWidth="1"/>
    <col min="13315" max="13315" width="21.28515625" style="25" customWidth="1"/>
    <col min="13316" max="13316" width="19.140625" style="25" customWidth="1"/>
    <col min="13317" max="13317" width="16.85546875" style="25" customWidth="1"/>
    <col min="13318" max="13569" width="11.42578125" style="25"/>
    <col min="13570" max="13570" width="13.85546875" style="25" customWidth="1"/>
    <col min="13571" max="13571" width="21.28515625" style="25" customWidth="1"/>
    <col min="13572" max="13572" width="19.140625" style="25" customWidth="1"/>
    <col min="13573" max="13573" width="16.85546875" style="25" customWidth="1"/>
    <col min="13574" max="13825" width="11.42578125" style="25"/>
    <col min="13826" max="13826" width="13.85546875" style="25" customWidth="1"/>
    <col min="13827" max="13827" width="21.28515625" style="25" customWidth="1"/>
    <col min="13828" max="13828" width="19.140625" style="25" customWidth="1"/>
    <col min="13829" max="13829" width="16.85546875" style="25" customWidth="1"/>
    <col min="13830" max="14081" width="11.42578125" style="25"/>
    <col min="14082" max="14082" width="13.85546875" style="25" customWidth="1"/>
    <col min="14083" max="14083" width="21.28515625" style="25" customWidth="1"/>
    <col min="14084" max="14084" width="19.140625" style="25" customWidth="1"/>
    <col min="14085" max="14085" width="16.85546875" style="25" customWidth="1"/>
    <col min="14086" max="14337" width="11.42578125" style="25"/>
    <col min="14338" max="14338" width="13.85546875" style="25" customWidth="1"/>
    <col min="14339" max="14339" width="21.28515625" style="25" customWidth="1"/>
    <col min="14340" max="14340" width="19.140625" style="25" customWidth="1"/>
    <col min="14341" max="14341" width="16.85546875" style="25" customWidth="1"/>
    <col min="14342" max="14593" width="11.42578125" style="25"/>
    <col min="14594" max="14594" width="13.85546875" style="25" customWidth="1"/>
    <col min="14595" max="14595" width="21.28515625" style="25" customWidth="1"/>
    <col min="14596" max="14596" width="19.140625" style="25" customWidth="1"/>
    <col min="14597" max="14597" width="16.85546875" style="25" customWidth="1"/>
    <col min="14598" max="14849" width="11.42578125" style="25"/>
    <col min="14850" max="14850" width="13.85546875" style="25" customWidth="1"/>
    <col min="14851" max="14851" width="21.28515625" style="25" customWidth="1"/>
    <col min="14852" max="14852" width="19.140625" style="25" customWidth="1"/>
    <col min="14853" max="14853" width="16.85546875" style="25" customWidth="1"/>
    <col min="14854" max="15105" width="11.42578125" style="25"/>
    <col min="15106" max="15106" width="13.85546875" style="25" customWidth="1"/>
    <col min="15107" max="15107" width="21.28515625" style="25" customWidth="1"/>
    <col min="15108" max="15108" width="19.140625" style="25" customWidth="1"/>
    <col min="15109" max="15109" width="16.85546875" style="25" customWidth="1"/>
    <col min="15110" max="15361" width="11.42578125" style="25"/>
    <col min="15362" max="15362" width="13.85546875" style="25" customWidth="1"/>
    <col min="15363" max="15363" width="21.28515625" style="25" customWidth="1"/>
    <col min="15364" max="15364" width="19.140625" style="25" customWidth="1"/>
    <col min="15365" max="15365" width="16.85546875" style="25" customWidth="1"/>
    <col min="15366" max="15617" width="11.42578125" style="25"/>
    <col min="15618" max="15618" width="13.85546875" style="25" customWidth="1"/>
    <col min="15619" max="15619" width="21.28515625" style="25" customWidth="1"/>
    <col min="15620" max="15620" width="19.140625" style="25" customWidth="1"/>
    <col min="15621" max="15621" width="16.85546875" style="25" customWidth="1"/>
    <col min="15622" max="15873" width="11.42578125" style="25"/>
    <col min="15874" max="15874" width="13.85546875" style="25" customWidth="1"/>
    <col min="15875" max="15875" width="21.28515625" style="25" customWidth="1"/>
    <col min="15876" max="15876" width="19.140625" style="25" customWidth="1"/>
    <col min="15877" max="15877" width="16.85546875" style="25" customWidth="1"/>
    <col min="15878" max="16129" width="11.42578125" style="25"/>
    <col min="16130" max="16130" width="13.85546875" style="25" customWidth="1"/>
    <col min="16131" max="16131" width="21.28515625" style="25" customWidth="1"/>
    <col min="16132" max="16132" width="19.140625" style="25" customWidth="1"/>
    <col min="16133" max="16133" width="16.85546875" style="25" customWidth="1"/>
    <col min="16134" max="16384" width="11.42578125" style="25"/>
  </cols>
  <sheetData>
    <row r="2" spans="1:12" x14ac:dyDescent="0.2">
      <c r="A2" s="47" t="s">
        <v>99</v>
      </c>
    </row>
    <row r="3" spans="1:12" ht="15" x14ac:dyDescent="0.25">
      <c r="A3" s="47" t="s">
        <v>100</v>
      </c>
      <c r="E3" s="101"/>
    </row>
    <row r="5" spans="1:12" ht="15" x14ac:dyDescent="0.25">
      <c r="B5" s="368" t="s">
        <v>474</v>
      </c>
      <c r="C5" s="368"/>
      <c r="D5" s="368"/>
      <c r="E5" s="368"/>
      <c r="G5" s="119" t="s">
        <v>571</v>
      </c>
      <c r="L5" s="101"/>
    </row>
    <row r="6" spans="1:12" ht="12.75" x14ac:dyDescent="0.2">
      <c r="B6" s="368" t="s">
        <v>626</v>
      </c>
      <c r="C6" s="368"/>
      <c r="D6" s="368"/>
      <c r="E6" s="368"/>
    </row>
    <row r="8" spans="1:12" x14ac:dyDescent="0.2">
      <c r="B8" s="411" t="s">
        <v>475</v>
      </c>
      <c r="C8" s="411"/>
      <c r="D8" s="411"/>
      <c r="E8" s="411"/>
    </row>
    <row r="9" spans="1:12" ht="24" x14ac:dyDescent="0.2">
      <c r="B9" s="194" t="s">
        <v>461</v>
      </c>
      <c r="C9" s="195" t="s">
        <v>476</v>
      </c>
      <c r="D9" s="195" t="s">
        <v>477</v>
      </c>
      <c r="E9" s="195" t="s">
        <v>478</v>
      </c>
    </row>
    <row r="10" spans="1:12" x14ac:dyDescent="0.2">
      <c r="B10" s="244" t="s">
        <v>470</v>
      </c>
      <c r="C10" s="245">
        <v>23671</v>
      </c>
      <c r="D10" s="245" t="s">
        <v>479</v>
      </c>
      <c r="E10" s="245">
        <f>C10</f>
        <v>23671</v>
      </c>
    </row>
    <row r="11" spans="1:12" x14ac:dyDescent="0.2">
      <c r="B11" s="246" t="s">
        <v>18</v>
      </c>
      <c r="C11" s="245">
        <v>90591</v>
      </c>
      <c r="D11" s="245" t="s">
        <v>479</v>
      </c>
      <c r="E11" s="245">
        <f>C11</f>
        <v>90591</v>
      </c>
    </row>
    <row r="12" spans="1:12" x14ac:dyDescent="0.2">
      <c r="B12" s="246" t="s">
        <v>19</v>
      </c>
      <c r="C12" s="245">
        <v>105822</v>
      </c>
      <c r="D12" s="245" t="s">
        <v>479</v>
      </c>
      <c r="E12" s="245">
        <f>C12</f>
        <v>105822</v>
      </c>
    </row>
    <row r="13" spans="1:12" x14ac:dyDescent="0.2">
      <c r="B13" s="246" t="s">
        <v>20</v>
      </c>
      <c r="C13" s="245">
        <v>54727</v>
      </c>
      <c r="D13" s="245" t="s">
        <v>479</v>
      </c>
      <c r="E13" s="245">
        <f>C13</f>
        <v>54727</v>
      </c>
    </row>
    <row r="14" spans="1:12" x14ac:dyDescent="0.2">
      <c r="B14" s="246" t="s">
        <v>21</v>
      </c>
      <c r="C14" s="245">
        <v>38385</v>
      </c>
      <c r="D14" s="245" t="s">
        <v>479</v>
      </c>
      <c r="E14" s="245">
        <f>C14</f>
        <v>38385</v>
      </c>
    </row>
    <row r="15" spans="1:12" x14ac:dyDescent="0.2">
      <c r="B15" s="210">
        <v>41640</v>
      </c>
      <c r="C15" s="247">
        <v>3012</v>
      </c>
      <c r="D15" s="248">
        <v>385</v>
      </c>
      <c r="E15" s="247">
        <v>3397</v>
      </c>
    </row>
    <row r="16" spans="1:12" x14ac:dyDescent="0.2">
      <c r="B16" s="210">
        <v>41671</v>
      </c>
      <c r="C16" s="247">
        <v>3146</v>
      </c>
      <c r="D16" s="248">
        <v>307</v>
      </c>
      <c r="E16" s="247">
        <v>3453</v>
      </c>
    </row>
    <row r="17" spans="2:5" x14ac:dyDescent="0.2">
      <c r="B17" s="210">
        <v>41699</v>
      </c>
      <c r="C17" s="247">
        <v>2820</v>
      </c>
      <c r="D17" s="248">
        <v>401</v>
      </c>
      <c r="E17" s="247">
        <v>3221</v>
      </c>
    </row>
    <row r="18" spans="2:5" x14ac:dyDescent="0.2">
      <c r="B18" s="210">
        <v>41730</v>
      </c>
      <c r="C18" s="247">
        <v>3671</v>
      </c>
      <c r="D18" s="248">
        <v>837</v>
      </c>
      <c r="E18" s="247">
        <v>4508</v>
      </c>
    </row>
    <row r="19" spans="2:5" x14ac:dyDescent="0.2">
      <c r="B19" s="210">
        <v>41760</v>
      </c>
      <c r="C19" s="247">
        <v>3405</v>
      </c>
      <c r="D19" s="248">
        <v>637</v>
      </c>
      <c r="E19" s="247">
        <v>4042</v>
      </c>
    </row>
    <row r="20" spans="2:5" x14ac:dyDescent="0.2">
      <c r="B20" s="210">
        <v>41791</v>
      </c>
      <c r="C20" s="247">
        <v>3448</v>
      </c>
      <c r="D20" s="248">
        <v>551</v>
      </c>
      <c r="E20" s="247">
        <v>3999</v>
      </c>
    </row>
    <row r="21" spans="2:5" x14ac:dyDescent="0.2">
      <c r="B21" s="210">
        <v>41821</v>
      </c>
      <c r="C21" s="247">
        <v>3132</v>
      </c>
      <c r="D21" s="248">
        <v>431</v>
      </c>
      <c r="E21" s="247">
        <v>3563</v>
      </c>
    </row>
    <row r="22" spans="2:5" x14ac:dyDescent="0.2">
      <c r="B22" s="210">
        <v>41852</v>
      </c>
      <c r="C22" s="247">
        <v>3702</v>
      </c>
      <c r="D22" s="248">
        <v>437</v>
      </c>
      <c r="E22" s="247">
        <v>4139</v>
      </c>
    </row>
    <row r="23" spans="2:5" x14ac:dyDescent="0.2">
      <c r="B23" s="210">
        <v>41883</v>
      </c>
      <c r="C23" s="247">
        <v>4118</v>
      </c>
      <c r="D23" s="248">
        <v>391</v>
      </c>
      <c r="E23" s="247">
        <v>4509</v>
      </c>
    </row>
    <row r="24" spans="2:5" x14ac:dyDescent="0.2">
      <c r="B24" s="210">
        <v>41913</v>
      </c>
      <c r="C24" s="247">
        <v>4714</v>
      </c>
      <c r="D24" s="248">
        <v>491</v>
      </c>
      <c r="E24" s="247">
        <v>5205</v>
      </c>
    </row>
    <row r="25" spans="2:5" x14ac:dyDescent="0.2">
      <c r="B25" s="210">
        <v>41944</v>
      </c>
      <c r="C25" s="247">
        <v>4499</v>
      </c>
      <c r="D25" s="248">
        <v>402</v>
      </c>
      <c r="E25" s="247">
        <v>4901</v>
      </c>
    </row>
    <row r="26" spans="2:5" x14ac:dyDescent="0.2">
      <c r="B26" s="210">
        <v>41974</v>
      </c>
      <c r="C26" s="247">
        <v>4587</v>
      </c>
      <c r="D26" s="248">
        <v>501</v>
      </c>
      <c r="E26" s="247">
        <v>5088</v>
      </c>
    </row>
    <row r="27" spans="2:5" x14ac:dyDescent="0.2">
      <c r="B27" s="246" t="s">
        <v>22</v>
      </c>
      <c r="C27" s="245">
        <f>SUM(C15:C26)</f>
        <v>44254</v>
      </c>
      <c r="D27" s="245">
        <f>SUM(D15:D26)</f>
        <v>5771</v>
      </c>
      <c r="E27" s="245">
        <f>SUM(E15:E26)</f>
        <v>50025</v>
      </c>
    </row>
    <row r="28" spans="2:5" x14ac:dyDescent="0.2">
      <c r="B28" s="210">
        <v>42005</v>
      </c>
      <c r="C28" s="247">
        <v>3692</v>
      </c>
      <c r="D28" s="248">
        <v>452</v>
      </c>
      <c r="E28" s="247">
        <f>C28+D28</f>
        <v>4144</v>
      </c>
    </row>
    <row r="29" spans="2:5" x14ac:dyDescent="0.2">
      <c r="B29" s="210">
        <v>42036</v>
      </c>
      <c r="C29" s="247">
        <v>3089</v>
      </c>
      <c r="D29" s="248">
        <v>314</v>
      </c>
      <c r="E29" s="247">
        <f t="shared" ref="E29:E52" si="0">C29+D29</f>
        <v>3403</v>
      </c>
    </row>
    <row r="30" spans="2:5" x14ac:dyDescent="0.2">
      <c r="B30" s="210">
        <v>42064</v>
      </c>
      <c r="C30" s="247">
        <v>3959</v>
      </c>
      <c r="D30" s="248">
        <v>437</v>
      </c>
      <c r="E30" s="247">
        <f t="shared" si="0"/>
        <v>4396</v>
      </c>
    </row>
    <row r="31" spans="2:5" x14ac:dyDescent="0.2">
      <c r="B31" s="210">
        <v>42095</v>
      </c>
      <c r="C31" s="247">
        <v>4199</v>
      </c>
      <c r="D31" s="248">
        <v>418</v>
      </c>
      <c r="E31" s="247">
        <f t="shared" si="0"/>
        <v>4617</v>
      </c>
    </row>
    <row r="32" spans="2:5" x14ac:dyDescent="0.2">
      <c r="B32" s="210">
        <v>42125</v>
      </c>
      <c r="C32" s="247">
        <v>3877</v>
      </c>
      <c r="D32" s="248">
        <v>527</v>
      </c>
      <c r="E32" s="247">
        <f t="shared" si="0"/>
        <v>4404</v>
      </c>
    </row>
    <row r="33" spans="2:5" x14ac:dyDescent="0.2">
      <c r="B33" s="210">
        <v>42156</v>
      </c>
      <c r="C33" s="247">
        <v>4140</v>
      </c>
      <c r="D33" s="248">
        <v>642</v>
      </c>
      <c r="E33" s="247">
        <f t="shared" si="0"/>
        <v>4782</v>
      </c>
    </row>
    <row r="34" spans="2:5" x14ac:dyDescent="0.2">
      <c r="B34" s="210">
        <v>42186</v>
      </c>
      <c r="C34" s="247">
        <v>3415</v>
      </c>
      <c r="D34" s="248">
        <v>391</v>
      </c>
      <c r="E34" s="247">
        <f t="shared" si="0"/>
        <v>3806</v>
      </c>
    </row>
    <row r="35" spans="2:5" x14ac:dyDescent="0.2">
      <c r="B35" s="210">
        <v>42217</v>
      </c>
      <c r="C35" s="247">
        <v>6058</v>
      </c>
      <c r="D35" s="248">
        <v>393</v>
      </c>
      <c r="E35" s="247">
        <f t="shared" si="0"/>
        <v>6451</v>
      </c>
    </row>
    <row r="36" spans="2:5" x14ac:dyDescent="0.2">
      <c r="B36" s="210">
        <v>42248</v>
      </c>
      <c r="C36" s="247">
        <v>5036</v>
      </c>
      <c r="D36" s="248">
        <v>579</v>
      </c>
      <c r="E36" s="247">
        <f t="shared" si="0"/>
        <v>5615</v>
      </c>
    </row>
    <row r="37" spans="2:5" x14ac:dyDescent="0.2">
      <c r="B37" s="210">
        <v>42278</v>
      </c>
      <c r="C37" s="247">
        <v>4175</v>
      </c>
      <c r="D37" s="248">
        <v>552</v>
      </c>
      <c r="E37" s="247">
        <f t="shared" si="0"/>
        <v>4727</v>
      </c>
    </row>
    <row r="38" spans="2:5" x14ac:dyDescent="0.2">
      <c r="B38" s="210">
        <v>42309</v>
      </c>
      <c r="C38" s="247">
        <v>5394</v>
      </c>
      <c r="D38" s="248">
        <v>555</v>
      </c>
      <c r="E38" s="247">
        <f t="shared" si="0"/>
        <v>5949</v>
      </c>
    </row>
    <row r="39" spans="2:5" x14ac:dyDescent="0.2">
      <c r="B39" s="210">
        <v>42339</v>
      </c>
      <c r="C39" s="247">
        <v>4616</v>
      </c>
      <c r="D39" s="248">
        <v>704</v>
      </c>
      <c r="E39" s="247">
        <f t="shared" si="0"/>
        <v>5320</v>
      </c>
    </row>
    <row r="40" spans="2:5" x14ac:dyDescent="0.2">
      <c r="B40" s="246" t="s">
        <v>480</v>
      </c>
      <c r="C40" s="245">
        <f>SUM(C28:C39)</f>
        <v>51650</v>
      </c>
      <c r="D40" s="245">
        <f>SUM(D28:D39)</f>
        <v>5964</v>
      </c>
      <c r="E40" s="245">
        <f>SUM(E28:E39)</f>
        <v>57614</v>
      </c>
    </row>
    <row r="41" spans="2:5" x14ac:dyDescent="0.2">
      <c r="B41" s="210">
        <v>42370</v>
      </c>
      <c r="C41" s="247">
        <v>4090</v>
      </c>
      <c r="D41" s="248">
        <v>834</v>
      </c>
      <c r="E41" s="247">
        <f t="shared" si="0"/>
        <v>4924</v>
      </c>
    </row>
    <row r="42" spans="2:5" x14ac:dyDescent="0.2">
      <c r="B42" s="210">
        <v>42401</v>
      </c>
      <c r="C42" s="247">
        <v>3843</v>
      </c>
      <c r="D42" s="248">
        <v>401</v>
      </c>
      <c r="E42" s="247">
        <f t="shared" si="0"/>
        <v>4244</v>
      </c>
    </row>
    <row r="43" spans="2:5" x14ac:dyDescent="0.2">
      <c r="B43" s="210">
        <v>42430</v>
      </c>
      <c r="C43" s="247">
        <v>5145</v>
      </c>
      <c r="D43" s="248">
        <v>878</v>
      </c>
      <c r="E43" s="247">
        <f t="shared" si="0"/>
        <v>6023</v>
      </c>
    </row>
    <row r="44" spans="2:5" x14ac:dyDescent="0.2">
      <c r="B44" s="210">
        <v>42461</v>
      </c>
      <c r="C44" s="247">
        <v>4415</v>
      </c>
      <c r="D44" s="248">
        <v>636</v>
      </c>
      <c r="E44" s="247">
        <f t="shared" si="0"/>
        <v>5051</v>
      </c>
    </row>
    <row r="45" spans="2:5" x14ac:dyDescent="0.2">
      <c r="B45" s="210">
        <v>42491</v>
      </c>
      <c r="C45" s="247">
        <v>4663</v>
      </c>
      <c r="D45" s="248">
        <v>700</v>
      </c>
      <c r="E45" s="247">
        <f t="shared" si="0"/>
        <v>5363</v>
      </c>
    </row>
    <row r="46" spans="2:5" x14ac:dyDescent="0.2">
      <c r="B46" s="210">
        <v>42522</v>
      </c>
      <c r="C46" s="247">
        <v>3794</v>
      </c>
      <c r="D46" s="248">
        <v>507</v>
      </c>
      <c r="E46" s="247">
        <f t="shared" si="0"/>
        <v>4301</v>
      </c>
    </row>
    <row r="47" spans="2:5" x14ac:dyDescent="0.2">
      <c r="B47" s="210">
        <v>42552</v>
      </c>
      <c r="C47" s="247">
        <v>4438</v>
      </c>
      <c r="D47" s="248">
        <v>635</v>
      </c>
      <c r="E47" s="247">
        <f t="shared" si="0"/>
        <v>5073</v>
      </c>
    </row>
    <row r="48" spans="2:5" x14ac:dyDescent="0.2">
      <c r="B48" s="210">
        <v>42583</v>
      </c>
      <c r="C48" s="247">
        <v>4694</v>
      </c>
      <c r="D48" s="248">
        <v>856</v>
      </c>
      <c r="E48" s="247">
        <f t="shared" si="0"/>
        <v>5550</v>
      </c>
    </row>
    <row r="49" spans="2:6" x14ac:dyDescent="0.2">
      <c r="B49" s="210">
        <v>42614</v>
      </c>
      <c r="C49" s="247">
        <v>4579</v>
      </c>
      <c r="D49" s="248">
        <v>914</v>
      </c>
      <c r="E49" s="247">
        <f t="shared" si="0"/>
        <v>5493</v>
      </c>
    </row>
    <row r="50" spans="2:6" x14ac:dyDescent="0.2">
      <c r="B50" s="210">
        <v>42644</v>
      </c>
      <c r="C50" s="247">
        <v>4407</v>
      </c>
      <c r="D50" s="248">
        <v>866</v>
      </c>
      <c r="E50" s="247">
        <f t="shared" si="0"/>
        <v>5273</v>
      </c>
    </row>
    <row r="51" spans="2:6" x14ac:dyDescent="0.2">
      <c r="B51" s="210">
        <v>42675</v>
      </c>
      <c r="C51" s="249">
        <v>3689</v>
      </c>
      <c r="D51" s="249">
        <v>1064</v>
      </c>
      <c r="E51" s="249">
        <f t="shared" si="0"/>
        <v>4753</v>
      </c>
    </row>
    <row r="52" spans="2:6" x14ac:dyDescent="0.2">
      <c r="B52" s="210">
        <v>42705</v>
      </c>
      <c r="C52" s="249">
        <v>5295</v>
      </c>
      <c r="D52" s="249">
        <v>451</v>
      </c>
      <c r="E52" s="249">
        <f t="shared" si="0"/>
        <v>5746</v>
      </c>
    </row>
    <row r="53" spans="2:6" x14ac:dyDescent="0.2">
      <c r="B53" s="212" t="s">
        <v>24</v>
      </c>
      <c r="C53" s="245">
        <f>SUM(C41:C52)</f>
        <v>53052</v>
      </c>
      <c r="D53" s="245">
        <f>SUM(D41:D52)</f>
        <v>8742</v>
      </c>
      <c r="E53" s="245">
        <f>SUM(E41:E52)</f>
        <v>61794</v>
      </c>
    </row>
    <row r="54" spans="2:6" x14ac:dyDescent="0.2">
      <c r="B54" s="210">
        <v>42736</v>
      </c>
      <c r="C54" s="249">
        <v>4977</v>
      </c>
      <c r="D54" s="249">
        <v>661</v>
      </c>
      <c r="E54" s="249">
        <f t="shared" ref="E54:E65" si="1">C54+D54</f>
        <v>5638</v>
      </c>
      <c r="F54" s="74"/>
    </row>
    <row r="55" spans="2:6" x14ac:dyDescent="0.2">
      <c r="B55" s="210">
        <v>42767</v>
      </c>
      <c r="C55" s="249">
        <v>4428</v>
      </c>
      <c r="D55" s="249">
        <v>663</v>
      </c>
      <c r="E55" s="249">
        <f t="shared" si="1"/>
        <v>5091</v>
      </c>
      <c r="F55" s="74"/>
    </row>
    <row r="56" spans="2:6" x14ac:dyDescent="0.2">
      <c r="B56" s="210">
        <v>42795</v>
      </c>
      <c r="C56" s="249">
        <v>4154</v>
      </c>
      <c r="D56" s="249">
        <v>749</v>
      </c>
      <c r="E56" s="249">
        <f t="shared" si="1"/>
        <v>4903</v>
      </c>
      <c r="F56" s="74"/>
    </row>
    <row r="57" spans="2:6" x14ac:dyDescent="0.2">
      <c r="B57" s="210">
        <v>42826</v>
      </c>
      <c r="C57" s="249">
        <v>4708</v>
      </c>
      <c r="D57" s="249">
        <v>760</v>
      </c>
      <c r="E57" s="249">
        <f t="shared" si="1"/>
        <v>5468</v>
      </c>
      <c r="F57" s="74"/>
    </row>
    <row r="58" spans="2:6" x14ac:dyDescent="0.2">
      <c r="B58" s="210">
        <v>42856</v>
      </c>
      <c r="C58" s="249">
        <v>4913</v>
      </c>
      <c r="D58" s="249">
        <v>812</v>
      </c>
      <c r="E58" s="249">
        <f t="shared" si="1"/>
        <v>5725</v>
      </c>
      <c r="F58" s="74"/>
    </row>
    <row r="59" spans="2:6" x14ac:dyDescent="0.2">
      <c r="B59" s="210">
        <v>42887</v>
      </c>
      <c r="C59" s="249">
        <v>4045</v>
      </c>
      <c r="D59" s="249">
        <v>1056</v>
      </c>
      <c r="E59" s="249">
        <f t="shared" si="1"/>
        <v>5101</v>
      </c>
      <c r="F59" s="74"/>
    </row>
    <row r="60" spans="2:6" x14ac:dyDescent="0.2">
      <c r="B60" s="210">
        <v>42917</v>
      </c>
      <c r="C60" s="249">
        <v>4769</v>
      </c>
      <c r="D60" s="249">
        <v>753</v>
      </c>
      <c r="E60" s="249">
        <f t="shared" si="1"/>
        <v>5522</v>
      </c>
      <c r="F60" s="74"/>
    </row>
    <row r="61" spans="2:6" x14ac:dyDescent="0.2">
      <c r="B61" s="210">
        <v>42948</v>
      </c>
      <c r="C61" s="249">
        <v>5278</v>
      </c>
      <c r="D61" s="249">
        <v>817</v>
      </c>
      <c r="E61" s="249">
        <f t="shared" si="1"/>
        <v>6095</v>
      </c>
      <c r="F61" s="74"/>
    </row>
    <row r="62" spans="2:6" x14ac:dyDescent="0.2">
      <c r="B62" s="210">
        <v>42979</v>
      </c>
      <c r="C62" s="249">
        <v>3974</v>
      </c>
      <c r="D62" s="249">
        <v>593</v>
      </c>
      <c r="E62" s="249">
        <f t="shared" si="1"/>
        <v>4567</v>
      </c>
      <c r="F62" s="74"/>
    </row>
    <row r="63" spans="2:6" x14ac:dyDescent="0.2">
      <c r="B63" s="210">
        <v>43009</v>
      </c>
      <c r="C63" s="249">
        <v>6946</v>
      </c>
      <c r="D63" s="249">
        <v>1191</v>
      </c>
      <c r="E63" s="249">
        <f t="shared" si="1"/>
        <v>8137</v>
      </c>
      <c r="F63" s="74"/>
    </row>
    <row r="64" spans="2:6" x14ac:dyDescent="0.2">
      <c r="B64" s="210">
        <v>43040</v>
      </c>
      <c r="C64" s="249">
        <v>5299</v>
      </c>
      <c r="D64" s="249">
        <v>833</v>
      </c>
      <c r="E64" s="249">
        <f t="shared" si="1"/>
        <v>6132</v>
      </c>
      <c r="F64" s="74"/>
    </row>
    <row r="65" spans="2:6" x14ac:dyDescent="0.2">
      <c r="B65" s="210">
        <v>43070</v>
      </c>
      <c r="C65" s="249">
        <v>4958</v>
      </c>
      <c r="D65" s="249">
        <v>795</v>
      </c>
      <c r="E65" s="249">
        <f t="shared" si="1"/>
        <v>5753</v>
      </c>
      <c r="F65" s="74"/>
    </row>
    <row r="66" spans="2:6" x14ac:dyDescent="0.2">
      <c r="B66" s="212" t="s">
        <v>25</v>
      </c>
      <c r="C66" s="213">
        <f>SUM(C54:C65)</f>
        <v>58449</v>
      </c>
      <c r="D66" s="213">
        <f>SUM(D54:D65)</f>
        <v>9683</v>
      </c>
      <c r="E66" s="213">
        <f>SUM(E54:E65)</f>
        <v>68132</v>
      </c>
      <c r="F66" s="74"/>
    </row>
    <row r="67" spans="2:6" x14ac:dyDescent="0.2">
      <c r="B67" s="210">
        <v>43101</v>
      </c>
      <c r="C67" s="249">
        <v>5007</v>
      </c>
      <c r="D67" s="249">
        <v>965</v>
      </c>
      <c r="E67" s="249">
        <f>C67+D67</f>
        <v>5972</v>
      </c>
      <c r="F67" s="74"/>
    </row>
    <row r="68" spans="2:6" x14ac:dyDescent="0.2">
      <c r="B68" s="210">
        <v>43132</v>
      </c>
      <c r="C68" s="249">
        <v>5360</v>
      </c>
      <c r="D68" s="249">
        <v>944</v>
      </c>
      <c r="E68" s="249">
        <f>C68+D68</f>
        <v>6304</v>
      </c>
      <c r="F68" s="74"/>
    </row>
    <row r="69" spans="2:6" x14ac:dyDescent="0.2">
      <c r="B69" s="210">
        <v>43160</v>
      </c>
      <c r="C69" s="249">
        <v>6203</v>
      </c>
      <c r="D69" s="249">
        <v>1124</v>
      </c>
      <c r="E69" s="249">
        <v>7327</v>
      </c>
      <c r="F69" s="74"/>
    </row>
    <row r="70" spans="2:6" x14ac:dyDescent="0.2">
      <c r="B70" s="210">
        <v>43191</v>
      </c>
      <c r="C70" s="249">
        <v>5250</v>
      </c>
      <c r="D70" s="249">
        <v>775</v>
      </c>
      <c r="E70" s="249">
        <f t="shared" ref="E70:E76" si="2">+C70+D70</f>
        <v>6025</v>
      </c>
      <c r="F70" s="74"/>
    </row>
    <row r="71" spans="2:6" x14ac:dyDescent="0.2">
      <c r="B71" s="210">
        <v>43221</v>
      </c>
      <c r="C71" s="196">
        <v>5419</v>
      </c>
      <c r="D71" s="196">
        <v>628</v>
      </c>
      <c r="E71" s="249">
        <f t="shared" si="2"/>
        <v>6047</v>
      </c>
      <c r="F71" s="74"/>
    </row>
    <row r="72" spans="2:6" x14ac:dyDescent="0.2">
      <c r="B72" s="210">
        <v>43252</v>
      </c>
      <c r="C72" s="196">
        <v>5299</v>
      </c>
      <c r="D72" s="196">
        <v>848</v>
      </c>
      <c r="E72" s="249">
        <f t="shared" si="2"/>
        <v>6147</v>
      </c>
      <c r="F72" s="74"/>
    </row>
    <row r="73" spans="2:6" x14ac:dyDescent="0.2">
      <c r="B73" s="210">
        <v>43282</v>
      </c>
      <c r="C73" s="196">
        <v>5273</v>
      </c>
      <c r="D73" s="196">
        <v>633</v>
      </c>
      <c r="E73" s="249">
        <f t="shared" si="2"/>
        <v>5906</v>
      </c>
      <c r="F73" s="74"/>
    </row>
    <row r="74" spans="2:6" x14ac:dyDescent="0.2">
      <c r="B74" s="210">
        <v>43313</v>
      </c>
      <c r="C74" s="196">
        <v>5742</v>
      </c>
      <c r="D74" s="196">
        <v>364</v>
      </c>
      <c r="E74" s="249">
        <f t="shared" si="2"/>
        <v>6106</v>
      </c>
      <c r="F74" s="74"/>
    </row>
    <row r="75" spans="2:6" x14ac:dyDescent="0.2">
      <c r="B75" s="210">
        <v>43344</v>
      </c>
      <c r="C75" s="196">
        <v>6055</v>
      </c>
      <c r="D75" s="196">
        <v>488</v>
      </c>
      <c r="E75" s="249">
        <f t="shared" si="2"/>
        <v>6543</v>
      </c>
      <c r="F75" s="74"/>
    </row>
    <row r="76" spans="2:6" x14ac:dyDescent="0.2">
      <c r="B76" s="210">
        <v>43374</v>
      </c>
      <c r="C76" s="196">
        <v>5991</v>
      </c>
      <c r="D76" s="196">
        <v>513</v>
      </c>
      <c r="E76" s="249">
        <f t="shared" si="2"/>
        <v>6504</v>
      </c>
      <c r="F76" s="74"/>
    </row>
    <row r="77" spans="2:6" x14ac:dyDescent="0.2">
      <c r="B77" s="210">
        <v>43405</v>
      </c>
      <c r="C77" s="196">
        <v>6396</v>
      </c>
      <c r="D77" s="196">
        <v>416</v>
      </c>
      <c r="E77" s="249">
        <v>6812</v>
      </c>
      <c r="F77" s="74"/>
    </row>
    <row r="78" spans="2:6" x14ac:dyDescent="0.2">
      <c r="B78" s="210">
        <v>43435</v>
      </c>
      <c r="C78" s="196">
        <v>5803</v>
      </c>
      <c r="D78" s="196">
        <v>345</v>
      </c>
      <c r="E78" s="249">
        <v>6148</v>
      </c>
      <c r="F78" s="74"/>
    </row>
    <row r="79" spans="2:6" x14ac:dyDescent="0.2">
      <c r="B79" s="212" t="s">
        <v>585</v>
      </c>
      <c r="C79" s="213">
        <f>SUM(C67:C78)</f>
        <v>67798</v>
      </c>
      <c r="D79" s="213">
        <f t="shared" ref="D79:E79" si="3">SUM(D67:D78)</f>
        <v>8043</v>
      </c>
      <c r="E79" s="213">
        <f t="shared" si="3"/>
        <v>75841</v>
      </c>
      <c r="F79" s="74"/>
    </row>
    <row r="80" spans="2:6" ht="11.25" customHeight="1" x14ac:dyDescent="0.2">
      <c r="B80" s="210">
        <v>43466</v>
      </c>
      <c r="C80" s="196">
        <v>5382</v>
      </c>
      <c r="D80" s="196">
        <v>271</v>
      </c>
      <c r="E80" s="249">
        <v>5653</v>
      </c>
      <c r="F80" s="74"/>
    </row>
    <row r="81" spans="2:6" x14ac:dyDescent="0.2">
      <c r="B81" s="210">
        <v>43497</v>
      </c>
      <c r="C81" s="197">
        <v>5714</v>
      </c>
      <c r="D81" s="198">
        <v>250</v>
      </c>
      <c r="E81" s="198">
        <v>5964</v>
      </c>
      <c r="F81" s="74"/>
    </row>
    <row r="82" spans="2:6" x14ac:dyDescent="0.2">
      <c r="B82" s="210">
        <v>43525</v>
      </c>
      <c r="C82" s="199">
        <v>5149</v>
      </c>
      <c r="D82" s="199">
        <v>433</v>
      </c>
      <c r="E82" s="199">
        <v>5582</v>
      </c>
      <c r="F82" s="74"/>
    </row>
    <row r="83" spans="2:6" s="186" customFormat="1" x14ac:dyDescent="0.2">
      <c r="B83" s="210">
        <v>43556</v>
      </c>
      <c r="C83" s="199">
        <v>5771</v>
      </c>
      <c r="D83" s="199">
        <v>547</v>
      </c>
      <c r="E83" s="199">
        <v>6318</v>
      </c>
      <c r="F83" s="74"/>
    </row>
    <row r="84" spans="2:6" s="186" customFormat="1" x14ac:dyDescent="0.2">
      <c r="B84" s="210">
        <v>43586</v>
      </c>
      <c r="C84" s="199">
        <v>5051</v>
      </c>
      <c r="D84" s="199">
        <v>312</v>
      </c>
      <c r="E84" s="199">
        <v>5363</v>
      </c>
      <c r="F84" s="74"/>
    </row>
    <row r="85" spans="2:6" x14ac:dyDescent="0.2">
      <c r="B85" s="210">
        <v>43617</v>
      </c>
      <c r="C85" s="211">
        <v>5467</v>
      </c>
      <c r="D85" s="211">
        <v>166</v>
      </c>
      <c r="E85" s="211">
        <v>5633</v>
      </c>
    </row>
    <row r="86" spans="2:6" x14ac:dyDescent="0.2">
      <c r="B86" s="210">
        <v>43647</v>
      </c>
      <c r="C86" s="211">
        <v>5462</v>
      </c>
      <c r="D86" s="211">
        <v>423</v>
      </c>
      <c r="E86" s="211">
        <v>5885</v>
      </c>
    </row>
    <row r="87" spans="2:6" s="186" customFormat="1" x14ac:dyDescent="0.2">
      <c r="B87" s="210">
        <v>43678</v>
      </c>
      <c r="C87" s="211">
        <v>5228</v>
      </c>
      <c r="D87" s="211">
        <v>334</v>
      </c>
      <c r="E87" s="211">
        <v>5562</v>
      </c>
    </row>
    <row r="88" spans="2:6" s="186" customFormat="1" x14ac:dyDescent="0.2">
      <c r="B88" s="210">
        <v>43709</v>
      </c>
      <c r="C88" s="211">
        <v>5848</v>
      </c>
      <c r="D88" s="211">
        <v>349</v>
      </c>
      <c r="E88" s="211">
        <v>6197</v>
      </c>
    </row>
    <row r="89" spans="2:6" s="186" customFormat="1" x14ac:dyDescent="0.2">
      <c r="B89" s="210">
        <v>43739</v>
      </c>
      <c r="C89" s="211">
        <v>6655</v>
      </c>
      <c r="D89" s="211">
        <v>526</v>
      </c>
      <c r="E89" s="211">
        <v>7181</v>
      </c>
    </row>
    <row r="90" spans="2:6" s="186" customFormat="1" x14ac:dyDescent="0.2">
      <c r="B90" s="210">
        <v>43770</v>
      </c>
      <c r="C90" s="211">
        <v>3805</v>
      </c>
      <c r="D90" s="211">
        <v>128</v>
      </c>
      <c r="E90" s="211">
        <v>3933</v>
      </c>
    </row>
    <row r="91" spans="2:6" x14ac:dyDescent="0.2">
      <c r="B91" s="210">
        <v>43800</v>
      </c>
      <c r="C91" s="211">
        <v>6358</v>
      </c>
      <c r="D91" s="211">
        <v>299</v>
      </c>
      <c r="E91" s="211">
        <v>6657</v>
      </c>
    </row>
    <row r="92" spans="2:6" s="186" customFormat="1" x14ac:dyDescent="0.2">
      <c r="B92" s="212" t="s">
        <v>589</v>
      </c>
      <c r="C92" s="213">
        <f>SUM(C80:C91)</f>
        <v>65890</v>
      </c>
      <c r="D92" s="213">
        <f t="shared" ref="D92:E92" si="4">SUM(D80:D91)</f>
        <v>4038</v>
      </c>
      <c r="E92" s="213">
        <f t="shared" si="4"/>
        <v>69928</v>
      </c>
    </row>
    <row r="93" spans="2:6" s="186" customFormat="1" x14ac:dyDescent="0.2">
      <c r="B93" s="210">
        <v>43831</v>
      </c>
      <c r="C93" s="211">
        <v>6973</v>
      </c>
      <c r="D93" s="211">
        <v>334</v>
      </c>
      <c r="E93" s="211">
        <f>SUM(C93:D93)</f>
        <v>7307</v>
      </c>
    </row>
    <row r="94" spans="2:6" s="186" customFormat="1" x14ac:dyDescent="0.2">
      <c r="B94" s="210">
        <v>43862</v>
      </c>
      <c r="C94" s="211">
        <v>6865</v>
      </c>
      <c r="D94" s="211">
        <v>510</v>
      </c>
      <c r="E94" s="211">
        <f t="shared" ref="E94:E95" si="5">SUM(C94:D94)</f>
        <v>7375</v>
      </c>
    </row>
    <row r="95" spans="2:6" s="186" customFormat="1" x14ac:dyDescent="0.2">
      <c r="B95" s="210">
        <v>43891</v>
      </c>
      <c r="C95" s="211">
        <v>6450</v>
      </c>
      <c r="D95" s="211">
        <v>524</v>
      </c>
      <c r="E95" s="211">
        <f t="shared" si="5"/>
        <v>6974</v>
      </c>
    </row>
    <row r="96" spans="2:6" s="186" customFormat="1" x14ac:dyDescent="0.2">
      <c r="B96" s="210">
        <v>43922</v>
      </c>
      <c r="C96" s="211">
        <v>3120</v>
      </c>
      <c r="D96" s="211">
        <v>427</v>
      </c>
      <c r="E96" s="211">
        <f t="shared" ref="E96" si="6">SUM(C96:D96)</f>
        <v>3547</v>
      </c>
    </row>
    <row r="97" spans="2:5" s="186" customFormat="1" x14ac:dyDescent="0.2">
      <c r="B97" s="210">
        <v>43952</v>
      </c>
      <c r="C97" s="211">
        <v>3668</v>
      </c>
      <c r="D97" s="211">
        <v>336</v>
      </c>
      <c r="E97" s="211">
        <f t="shared" ref="E97" si="7">SUM(C97:D97)</f>
        <v>4004</v>
      </c>
    </row>
    <row r="98" spans="2:5" s="186" customFormat="1" x14ac:dyDescent="0.2">
      <c r="B98" s="210">
        <v>43983</v>
      </c>
      <c r="C98" s="211">
        <v>4010</v>
      </c>
      <c r="D98" s="211">
        <v>620</v>
      </c>
      <c r="E98" s="211">
        <f t="shared" ref="E98:E105" si="8">SUM(C98:D98)</f>
        <v>4630</v>
      </c>
    </row>
    <row r="99" spans="2:5" s="186" customFormat="1" x14ac:dyDescent="0.2">
      <c r="B99" s="210">
        <v>44013</v>
      </c>
      <c r="C99" s="211">
        <v>3699</v>
      </c>
      <c r="D99" s="211">
        <v>751</v>
      </c>
      <c r="E99" s="211">
        <f t="shared" ref="E99" si="9">SUM(C99:D99)</f>
        <v>4450</v>
      </c>
    </row>
    <row r="100" spans="2:5" s="186" customFormat="1" x14ac:dyDescent="0.2">
      <c r="B100" s="210">
        <v>44044</v>
      </c>
      <c r="C100" s="211">
        <v>5600</v>
      </c>
      <c r="D100" s="211">
        <v>304</v>
      </c>
      <c r="E100" s="211">
        <f t="shared" ref="E100:E102" si="10">SUM(C100:D100)</f>
        <v>5904</v>
      </c>
    </row>
    <row r="101" spans="2:5" s="186" customFormat="1" x14ac:dyDescent="0.2">
      <c r="B101" s="210">
        <v>44075</v>
      </c>
      <c r="C101" s="211">
        <v>6256</v>
      </c>
      <c r="D101" s="211">
        <v>329</v>
      </c>
      <c r="E101" s="211">
        <f t="shared" si="10"/>
        <v>6585</v>
      </c>
    </row>
    <row r="102" spans="2:5" s="186" customFormat="1" x14ac:dyDescent="0.2">
      <c r="B102" s="210">
        <v>44105</v>
      </c>
      <c r="C102" s="211">
        <v>6677</v>
      </c>
      <c r="D102" s="211">
        <v>356</v>
      </c>
      <c r="E102" s="211">
        <f t="shared" si="10"/>
        <v>7033</v>
      </c>
    </row>
    <row r="103" spans="2:5" s="186" customFormat="1" x14ac:dyDescent="0.2">
      <c r="B103" s="210">
        <v>44136</v>
      </c>
      <c r="C103" s="211">
        <v>7271</v>
      </c>
      <c r="D103" s="211">
        <v>364</v>
      </c>
      <c r="E103" s="211">
        <f t="shared" ref="E103" si="11">SUM(C103:D103)</f>
        <v>7635</v>
      </c>
    </row>
    <row r="104" spans="2:5" s="186" customFormat="1" x14ac:dyDescent="0.2">
      <c r="B104" s="210">
        <v>44166</v>
      </c>
      <c r="C104" s="211">
        <v>7060</v>
      </c>
      <c r="D104" s="211">
        <v>369</v>
      </c>
      <c r="E104" s="211">
        <f t="shared" ref="E104" si="12">SUM(C104:D104)</f>
        <v>7429</v>
      </c>
    </row>
    <row r="105" spans="2:5" s="186" customFormat="1" x14ac:dyDescent="0.2">
      <c r="B105" s="299">
        <f>'Concesiones Mensuales BxH'!B118</f>
        <v>2020</v>
      </c>
      <c r="C105" s="213">
        <f>SUM(C93:C104)</f>
        <v>67649</v>
      </c>
      <c r="D105" s="213">
        <f>SUM(D93:D104)</f>
        <v>5224</v>
      </c>
      <c r="E105" s="213">
        <f t="shared" si="8"/>
        <v>72873</v>
      </c>
    </row>
    <row r="106" spans="2:5" s="186" customFormat="1" x14ac:dyDescent="0.2">
      <c r="B106" s="210">
        <v>44197</v>
      </c>
      <c r="C106" s="211">
        <v>5872</v>
      </c>
      <c r="D106" s="211">
        <v>407</v>
      </c>
      <c r="E106" s="211">
        <f>SUM(C106:D106)</f>
        <v>6279</v>
      </c>
    </row>
    <row r="107" spans="2:5" s="186" customFormat="1" x14ac:dyDescent="0.2">
      <c r="B107" s="210">
        <v>44228</v>
      </c>
      <c r="C107" s="211">
        <v>6398</v>
      </c>
      <c r="D107" s="211">
        <v>336</v>
      </c>
      <c r="E107" s="211">
        <f t="shared" ref="E107" si="13">SUM(C107:D107)</f>
        <v>6734</v>
      </c>
    </row>
    <row r="108" spans="2:5" s="186" customFormat="1" x14ac:dyDescent="0.2">
      <c r="B108" s="210">
        <v>44256</v>
      </c>
      <c r="C108" s="211">
        <v>6284</v>
      </c>
      <c r="D108" s="211">
        <v>400</v>
      </c>
      <c r="E108" s="211">
        <f t="shared" ref="E108" si="14">SUM(C108:D108)</f>
        <v>6684</v>
      </c>
    </row>
    <row r="109" spans="2:5" s="186" customFormat="1" x14ac:dyDescent="0.2">
      <c r="B109" s="210">
        <v>44287</v>
      </c>
      <c r="C109" s="211">
        <v>5645</v>
      </c>
      <c r="D109" s="211">
        <v>429</v>
      </c>
      <c r="E109" s="211">
        <f t="shared" ref="E109:E111" si="15">SUM(C109:D109)</f>
        <v>6074</v>
      </c>
    </row>
    <row r="110" spans="2:5" s="186" customFormat="1" x14ac:dyDescent="0.2">
      <c r="B110" s="210">
        <v>44317</v>
      </c>
      <c r="C110" s="211">
        <v>6254</v>
      </c>
      <c r="D110" s="211">
        <v>475</v>
      </c>
      <c r="E110" s="211">
        <f t="shared" si="15"/>
        <v>6729</v>
      </c>
    </row>
    <row r="111" spans="2:5" s="186" customFormat="1" x14ac:dyDescent="0.2">
      <c r="B111" s="210">
        <v>44348</v>
      </c>
      <c r="C111" s="211">
        <v>6456</v>
      </c>
      <c r="D111" s="211">
        <v>551</v>
      </c>
      <c r="E111" s="211">
        <f t="shared" si="15"/>
        <v>7007</v>
      </c>
    </row>
    <row r="112" spans="2:5" s="186" customFormat="1" x14ac:dyDescent="0.2">
      <c r="B112" s="210">
        <v>44378</v>
      </c>
      <c r="C112" s="211">
        <v>6122</v>
      </c>
      <c r="D112" s="211">
        <v>574</v>
      </c>
      <c r="E112" s="211">
        <f t="shared" ref="E112" si="16">SUM(C112:D112)</f>
        <v>6696</v>
      </c>
    </row>
    <row r="113" spans="2:5" s="186" customFormat="1" x14ac:dyDescent="0.2">
      <c r="B113" s="210">
        <v>44409</v>
      </c>
      <c r="C113" s="211">
        <v>7688</v>
      </c>
      <c r="D113" s="211">
        <v>653</v>
      </c>
      <c r="E113" s="211">
        <f t="shared" ref="E113:E115" si="17">SUM(C113:D113)</f>
        <v>8341</v>
      </c>
    </row>
    <row r="114" spans="2:5" s="186" customFormat="1" x14ac:dyDescent="0.2">
      <c r="B114" s="210">
        <v>44440</v>
      </c>
      <c r="C114" s="211">
        <v>7542</v>
      </c>
      <c r="D114" s="211">
        <v>649</v>
      </c>
      <c r="E114" s="211">
        <f t="shared" si="17"/>
        <v>8191</v>
      </c>
    </row>
    <row r="115" spans="2:5" s="186" customFormat="1" x14ac:dyDescent="0.2">
      <c r="B115" s="210">
        <v>44470</v>
      </c>
      <c r="C115" s="211">
        <v>7921</v>
      </c>
      <c r="D115" s="211">
        <v>672</v>
      </c>
      <c r="E115" s="211">
        <f t="shared" si="17"/>
        <v>8593</v>
      </c>
    </row>
    <row r="116" spans="2:5" s="186" customFormat="1" x14ac:dyDescent="0.2">
      <c r="B116" s="210">
        <v>44501</v>
      </c>
      <c r="C116" s="211">
        <v>7649</v>
      </c>
      <c r="D116" s="211">
        <v>641</v>
      </c>
      <c r="E116" s="211">
        <f t="shared" ref="E116" si="18">SUM(C116:D116)</f>
        <v>8290</v>
      </c>
    </row>
    <row r="117" spans="2:5" s="186" customFormat="1" x14ac:dyDescent="0.2">
      <c r="B117" s="210">
        <v>44531</v>
      </c>
      <c r="C117" s="211">
        <v>7848</v>
      </c>
      <c r="D117" s="211">
        <v>528</v>
      </c>
      <c r="E117" s="211">
        <f t="shared" ref="E117:E121" si="19">SUM(C117:D117)</f>
        <v>8376</v>
      </c>
    </row>
    <row r="118" spans="2:5" s="186" customFormat="1" x14ac:dyDescent="0.2">
      <c r="B118" s="299">
        <f>'Concesiones Mensuales BxH'!B131</f>
        <v>2021</v>
      </c>
      <c r="C118" s="213">
        <f>SUM(C106:C117)</f>
        <v>81679</v>
      </c>
      <c r="D118" s="213">
        <f>SUM(D106:D117)</f>
        <v>6315</v>
      </c>
      <c r="E118" s="213">
        <f t="shared" ref="E118" si="20">SUM(C118:D118)</f>
        <v>87994</v>
      </c>
    </row>
    <row r="119" spans="2:5" s="186" customFormat="1" x14ac:dyDescent="0.2">
      <c r="B119" s="210">
        <v>44562</v>
      </c>
      <c r="C119" s="211">
        <v>7668</v>
      </c>
      <c r="D119" s="211">
        <v>503</v>
      </c>
      <c r="E119" s="211">
        <f t="shared" si="19"/>
        <v>8171</v>
      </c>
    </row>
    <row r="120" spans="2:5" s="186" customFormat="1" x14ac:dyDescent="0.2">
      <c r="B120" s="210">
        <v>44593</v>
      </c>
      <c r="C120" s="211">
        <v>10374</v>
      </c>
      <c r="D120" s="211">
        <v>972</v>
      </c>
      <c r="E120" s="211">
        <f t="shared" si="19"/>
        <v>11346</v>
      </c>
    </row>
    <row r="121" spans="2:5" s="186" customFormat="1" ht="11.25" customHeight="1" x14ac:dyDescent="0.2">
      <c r="B121" s="299" t="str">
        <f>'Concesiones Mensuales BxH'!B134</f>
        <v>A feb-22</v>
      </c>
      <c r="C121" s="213">
        <f>SUM(C119:C120)</f>
        <v>18042</v>
      </c>
      <c r="D121" s="213">
        <f>SUM(D119:D120)</f>
        <v>1475</v>
      </c>
      <c r="E121" s="213">
        <f t="shared" si="19"/>
        <v>19517</v>
      </c>
    </row>
    <row r="122" spans="2:5" s="186" customFormat="1" x14ac:dyDescent="0.2">
      <c r="B122" s="214" t="s">
        <v>26</v>
      </c>
      <c r="C122" s="215">
        <f>C27+C40+C53+C66+C79+SUM(C10:C14)+C92+C105+C118+C121</f>
        <v>821659</v>
      </c>
      <c r="D122" s="215">
        <f>D27+D40+D53+D66+D79+SUM(D10:D14)+D92+D105+D118+D121</f>
        <v>55255</v>
      </c>
      <c r="E122" s="215">
        <f t="shared" ref="E122" si="21">E27+E40+E53+E66+E79+SUM(E10:E14)+E92+E105+E118+E121</f>
        <v>876914</v>
      </c>
    </row>
    <row r="123" spans="2:5" x14ac:dyDescent="0.2">
      <c r="B123" s="25" t="s">
        <v>471</v>
      </c>
    </row>
    <row r="124" spans="2:5" x14ac:dyDescent="0.2">
      <c r="B124" s="25" t="s">
        <v>481</v>
      </c>
    </row>
    <row r="125" spans="2:5" x14ac:dyDescent="0.2">
      <c r="B125" s="25" t="s">
        <v>482</v>
      </c>
    </row>
  </sheetData>
  <mergeCells count="3">
    <mergeCell ref="B5:E5"/>
    <mergeCell ref="B6:E6"/>
    <mergeCell ref="B8:E8"/>
  </mergeCells>
  <hyperlinks>
    <hyperlink ref="G5" location="'Índice BxH'!A1" display="Volver a Bono por Hijo" xr:uid="{00000000-0004-0000-1900-000000000000}"/>
  </hyperlinks>
  <pageMargins left="0.7" right="0.7" top="0.75" bottom="0.75" header="0.3" footer="0.3"/>
  <pageSetup orientation="portrait" verticalDpi="0" r:id="rId1"/>
  <ignoredErrors>
    <ignoredError sqref="E93:E96 E97:E99 E101" formulaRange="1"/>
    <ignoredError sqref="E100" formula="1"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K44"/>
  <sheetViews>
    <sheetView showGridLines="0" zoomScale="90" zoomScaleNormal="90" workbookViewId="0">
      <pane xSplit="4" ySplit="9" topLeftCell="E10" activePane="bottomRight" state="frozen"/>
      <selection activeCell="E20" sqref="E20"/>
      <selection pane="topRight" activeCell="E20" sqref="E20"/>
      <selection pane="bottomLeft" activeCell="E20" sqref="E20"/>
      <selection pane="bottomRight" activeCell="D48" sqref="D48"/>
    </sheetView>
  </sheetViews>
  <sheetFormatPr baseColWidth="10" defaultColWidth="11.42578125" defaultRowHeight="12" x14ac:dyDescent="0.2"/>
  <cols>
    <col min="1" max="1" width="6" style="25" customWidth="1"/>
    <col min="2" max="2" width="13.7109375" style="25" bestFit="1" customWidth="1"/>
    <col min="3" max="3" width="4" style="25" bestFit="1" customWidth="1"/>
    <col min="4" max="4" width="19.42578125" style="25" bestFit="1" customWidth="1"/>
    <col min="5" max="16384" width="11.42578125" style="25"/>
  </cols>
  <sheetData>
    <row r="2" spans="1:11" x14ac:dyDescent="0.2">
      <c r="A2" s="47" t="s">
        <v>99</v>
      </c>
    </row>
    <row r="3" spans="1:11" ht="15" x14ac:dyDescent="0.25">
      <c r="A3" s="47" t="s">
        <v>100</v>
      </c>
      <c r="I3" s="101"/>
    </row>
    <row r="5" spans="1:11" ht="12.75" x14ac:dyDescent="0.2">
      <c r="B5" s="368" t="s">
        <v>483</v>
      </c>
      <c r="C5" s="368"/>
      <c r="D5" s="368"/>
      <c r="E5" s="368"/>
      <c r="F5" s="368"/>
      <c r="G5" s="368"/>
      <c r="H5" s="368"/>
      <c r="I5" s="368"/>
      <c r="K5" s="119" t="s">
        <v>571</v>
      </c>
    </row>
    <row r="6" spans="1:11" ht="12.75" x14ac:dyDescent="0.2">
      <c r="B6" s="412" t="s">
        <v>688</v>
      </c>
      <c r="C6" s="413"/>
      <c r="D6" s="413"/>
      <c r="E6" s="413"/>
      <c r="F6" s="413"/>
      <c r="G6" s="413"/>
      <c r="H6" s="413"/>
      <c r="I6" s="413"/>
    </row>
    <row r="7" spans="1:11" ht="15" x14ac:dyDescent="0.25">
      <c r="B7"/>
      <c r="C7"/>
      <c r="D7"/>
      <c r="E7"/>
      <c r="F7"/>
      <c r="G7"/>
      <c r="H7"/>
      <c r="I7"/>
    </row>
    <row r="8" spans="1:11" x14ac:dyDescent="0.2">
      <c r="B8" s="414" t="s">
        <v>484</v>
      </c>
      <c r="C8" s="414"/>
      <c r="D8" s="415"/>
      <c r="E8" s="414" t="s">
        <v>587</v>
      </c>
      <c r="F8" s="414"/>
      <c r="G8" s="414" t="s">
        <v>588</v>
      </c>
      <c r="H8" s="414"/>
      <c r="I8" s="414" t="s">
        <v>485</v>
      </c>
    </row>
    <row r="9" spans="1:11" ht="20.25" customHeight="1" x14ac:dyDescent="0.2">
      <c r="B9" s="414"/>
      <c r="C9" s="414"/>
      <c r="D9" s="415"/>
      <c r="E9" s="290" t="s">
        <v>486</v>
      </c>
      <c r="F9" s="290" t="s">
        <v>487</v>
      </c>
      <c r="G9" s="290" t="s">
        <v>487</v>
      </c>
      <c r="H9" s="290" t="s">
        <v>579</v>
      </c>
      <c r="I9" s="414"/>
    </row>
    <row r="10" spans="1:11" x14ac:dyDescent="0.2">
      <c r="B10" s="416" t="s">
        <v>488</v>
      </c>
      <c r="C10" s="416" t="s">
        <v>490</v>
      </c>
      <c r="D10" s="252" t="s">
        <v>489</v>
      </c>
      <c r="E10" s="253">
        <v>9</v>
      </c>
      <c r="F10" s="253">
        <v>1</v>
      </c>
      <c r="G10" s="253">
        <v>1</v>
      </c>
      <c r="H10" s="253">
        <v>83</v>
      </c>
      <c r="I10" s="253">
        <f>SUM(E10:H10)</f>
        <v>94</v>
      </c>
    </row>
    <row r="11" spans="1:11" x14ac:dyDescent="0.2">
      <c r="B11" s="416"/>
      <c r="C11" s="416"/>
      <c r="D11" s="254" t="s">
        <v>491</v>
      </c>
      <c r="E11" s="253">
        <v>23</v>
      </c>
      <c r="F11" s="253">
        <v>5</v>
      </c>
      <c r="G11" s="253">
        <v>4</v>
      </c>
      <c r="H11" s="253">
        <v>215</v>
      </c>
      <c r="I11" s="253">
        <f t="shared" ref="I11:I43" si="0">SUM(E11:H11)</f>
        <v>247</v>
      </c>
    </row>
    <row r="12" spans="1:11" x14ac:dyDescent="0.2">
      <c r="B12" s="416" t="s">
        <v>492</v>
      </c>
      <c r="C12" s="416" t="s">
        <v>493</v>
      </c>
      <c r="D12" s="252" t="s">
        <v>489</v>
      </c>
      <c r="E12" s="253">
        <v>5</v>
      </c>
      <c r="F12" s="253">
        <v>0</v>
      </c>
      <c r="G12" s="253">
        <v>2</v>
      </c>
      <c r="H12" s="253">
        <v>159</v>
      </c>
      <c r="I12" s="253">
        <f t="shared" si="0"/>
        <v>166</v>
      </c>
    </row>
    <row r="13" spans="1:11" x14ac:dyDescent="0.2">
      <c r="B13" s="416"/>
      <c r="C13" s="416"/>
      <c r="D13" s="254" t="s">
        <v>491</v>
      </c>
      <c r="E13" s="253">
        <v>17</v>
      </c>
      <c r="F13" s="253">
        <v>0</v>
      </c>
      <c r="G13" s="253">
        <v>3</v>
      </c>
      <c r="H13" s="253">
        <v>448</v>
      </c>
      <c r="I13" s="253">
        <f t="shared" si="0"/>
        <v>468</v>
      </c>
    </row>
    <row r="14" spans="1:11" x14ac:dyDescent="0.2">
      <c r="B14" s="416" t="s">
        <v>494</v>
      </c>
      <c r="C14" s="416" t="s">
        <v>495</v>
      </c>
      <c r="D14" s="252" t="s">
        <v>489</v>
      </c>
      <c r="E14" s="253">
        <v>37</v>
      </c>
      <c r="F14" s="253">
        <v>2</v>
      </c>
      <c r="G14" s="253">
        <v>9</v>
      </c>
      <c r="H14" s="253">
        <v>259</v>
      </c>
      <c r="I14" s="253">
        <f t="shared" si="0"/>
        <v>307</v>
      </c>
    </row>
    <row r="15" spans="1:11" x14ac:dyDescent="0.2">
      <c r="B15" s="416"/>
      <c r="C15" s="416"/>
      <c r="D15" s="254" t="s">
        <v>491</v>
      </c>
      <c r="E15" s="253">
        <v>120</v>
      </c>
      <c r="F15" s="253">
        <v>9</v>
      </c>
      <c r="G15" s="253">
        <v>28</v>
      </c>
      <c r="H15" s="253">
        <v>694</v>
      </c>
      <c r="I15" s="253">
        <f t="shared" si="0"/>
        <v>851</v>
      </c>
    </row>
    <row r="16" spans="1:11" x14ac:dyDescent="0.2">
      <c r="B16" s="416" t="s">
        <v>496</v>
      </c>
      <c r="C16" s="416" t="s">
        <v>497</v>
      </c>
      <c r="D16" s="252" t="s">
        <v>489</v>
      </c>
      <c r="E16" s="253">
        <v>12</v>
      </c>
      <c r="F16" s="253">
        <v>0</v>
      </c>
      <c r="G16" s="253">
        <v>4</v>
      </c>
      <c r="H16" s="253">
        <v>145</v>
      </c>
      <c r="I16" s="253">
        <f t="shared" si="0"/>
        <v>161</v>
      </c>
    </row>
    <row r="17" spans="2:9" x14ac:dyDescent="0.2">
      <c r="B17" s="416"/>
      <c r="C17" s="416"/>
      <c r="D17" s="254" t="s">
        <v>491</v>
      </c>
      <c r="E17" s="253">
        <v>29</v>
      </c>
      <c r="F17" s="253">
        <v>0</v>
      </c>
      <c r="G17" s="253">
        <v>12</v>
      </c>
      <c r="H17" s="253">
        <v>402</v>
      </c>
      <c r="I17" s="253">
        <f t="shared" si="0"/>
        <v>443</v>
      </c>
    </row>
    <row r="18" spans="2:9" x14ac:dyDescent="0.2">
      <c r="B18" s="416" t="s">
        <v>498</v>
      </c>
      <c r="C18" s="416" t="s">
        <v>499</v>
      </c>
      <c r="D18" s="252" t="s">
        <v>489</v>
      </c>
      <c r="E18" s="253">
        <v>27</v>
      </c>
      <c r="F18" s="253">
        <v>2</v>
      </c>
      <c r="G18" s="253">
        <v>5</v>
      </c>
      <c r="H18" s="253">
        <v>386</v>
      </c>
      <c r="I18" s="253">
        <f t="shared" si="0"/>
        <v>420</v>
      </c>
    </row>
    <row r="19" spans="2:9" x14ac:dyDescent="0.2">
      <c r="B19" s="416"/>
      <c r="C19" s="416"/>
      <c r="D19" s="254" t="s">
        <v>491</v>
      </c>
      <c r="E19" s="253">
        <v>60</v>
      </c>
      <c r="F19" s="253">
        <v>13</v>
      </c>
      <c r="G19" s="253">
        <v>12</v>
      </c>
      <c r="H19" s="253">
        <v>966</v>
      </c>
      <c r="I19" s="253">
        <f t="shared" si="0"/>
        <v>1051</v>
      </c>
    </row>
    <row r="20" spans="2:9" x14ac:dyDescent="0.2">
      <c r="B20" s="416" t="s">
        <v>500</v>
      </c>
      <c r="C20" s="416" t="s">
        <v>501</v>
      </c>
      <c r="D20" s="252" t="s">
        <v>489</v>
      </c>
      <c r="E20" s="253">
        <v>86</v>
      </c>
      <c r="F20" s="253">
        <v>2</v>
      </c>
      <c r="G20" s="253">
        <v>19</v>
      </c>
      <c r="H20" s="253">
        <v>1070</v>
      </c>
      <c r="I20" s="253">
        <f t="shared" si="0"/>
        <v>1177</v>
      </c>
    </row>
    <row r="21" spans="2:9" x14ac:dyDescent="0.2">
      <c r="B21" s="416"/>
      <c r="C21" s="416"/>
      <c r="D21" s="254" t="s">
        <v>491</v>
      </c>
      <c r="E21" s="253">
        <v>245</v>
      </c>
      <c r="F21" s="253">
        <v>11</v>
      </c>
      <c r="G21" s="253">
        <v>55</v>
      </c>
      <c r="H21" s="253">
        <v>2639</v>
      </c>
      <c r="I21" s="253">
        <f t="shared" si="0"/>
        <v>2950</v>
      </c>
    </row>
    <row r="22" spans="2:9" x14ac:dyDescent="0.2">
      <c r="B22" s="416" t="s">
        <v>502</v>
      </c>
      <c r="C22" s="416" t="s">
        <v>503</v>
      </c>
      <c r="D22" s="252" t="s">
        <v>489</v>
      </c>
      <c r="E22" s="253">
        <v>32</v>
      </c>
      <c r="F22" s="253">
        <v>1</v>
      </c>
      <c r="G22" s="253">
        <v>8</v>
      </c>
      <c r="H22" s="253">
        <v>518</v>
      </c>
      <c r="I22" s="253">
        <f t="shared" si="0"/>
        <v>559</v>
      </c>
    </row>
    <row r="23" spans="2:9" x14ac:dyDescent="0.2">
      <c r="B23" s="416"/>
      <c r="C23" s="416"/>
      <c r="D23" s="254" t="s">
        <v>491</v>
      </c>
      <c r="E23" s="253">
        <v>98</v>
      </c>
      <c r="F23" s="253">
        <v>9</v>
      </c>
      <c r="G23" s="253">
        <v>30</v>
      </c>
      <c r="H23" s="253">
        <v>1361</v>
      </c>
      <c r="I23" s="253">
        <f t="shared" si="0"/>
        <v>1498</v>
      </c>
    </row>
    <row r="24" spans="2:9" x14ac:dyDescent="0.2">
      <c r="B24" s="416" t="s">
        <v>504</v>
      </c>
      <c r="C24" s="416" t="s">
        <v>505</v>
      </c>
      <c r="D24" s="252" t="s">
        <v>489</v>
      </c>
      <c r="E24" s="253">
        <v>37</v>
      </c>
      <c r="F24" s="253">
        <v>5</v>
      </c>
      <c r="G24" s="253">
        <v>13</v>
      </c>
      <c r="H24" s="253">
        <v>549</v>
      </c>
      <c r="I24" s="253">
        <f t="shared" si="0"/>
        <v>604</v>
      </c>
    </row>
    <row r="25" spans="2:9" x14ac:dyDescent="0.2">
      <c r="B25" s="416"/>
      <c r="C25" s="416"/>
      <c r="D25" s="254" t="s">
        <v>491</v>
      </c>
      <c r="E25" s="253">
        <v>119</v>
      </c>
      <c r="F25" s="253">
        <v>13</v>
      </c>
      <c r="G25" s="253">
        <v>47</v>
      </c>
      <c r="H25" s="253">
        <v>1498</v>
      </c>
      <c r="I25" s="253">
        <f t="shared" si="0"/>
        <v>1677</v>
      </c>
    </row>
    <row r="26" spans="2:9" x14ac:dyDescent="0.2">
      <c r="B26" s="416" t="s">
        <v>506</v>
      </c>
      <c r="C26" s="416" t="s">
        <v>507</v>
      </c>
      <c r="D26" s="252" t="s">
        <v>489</v>
      </c>
      <c r="E26" s="253">
        <v>73</v>
      </c>
      <c r="F26" s="253">
        <v>4</v>
      </c>
      <c r="G26" s="253">
        <v>19</v>
      </c>
      <c r="H26" s="253">
        <v>677</v>
      </c>
      <c r="I26" s="253">
        <f t="shared" si="0"/>
        <v>773</v>
      </c>
    </row>
    <row r="27" spans="2:9" x14ac:dyDescent="0.2">
      <c r="B27" s="416"/>
      <c r="C27" s="416"/>
      <c r="D27" s="254" t="s">
        <v>491</v>
      </c>
      <c r="E27" s="253">
        <v>210</v>
      </c>
      <c r="F27" s="253">
        <v>18</v>
      </c>
      <c r="G27" s="253">
        <v>63</v>
      </c>
      <c r="H27" s="253">
        <v>1747</v>
      </c>
      <c r="I27" s="253">
        <f t="shared" si="0"/>
        <v>2038</v>
      </c>
    </row>
    <row r="28" spans="2:9" x14ac:dyDescent="0.2">
      <c r="B28" s="416" t="s">
        <v>580</v>
      </c>
      <c r="C28" s="416" t="s">
        <v>581</v>
      </c>
      <c r="D28" s="252" t="s">
        <v>489</v>
      </c>
      <c r="E28" s="253">
        <v>37</v>
      </c>
      <c r="F28" s="253">
        <v>1</v>
      </c>
      <c r="G28" s="253">
        <v>6</v>
      </c>
      <c r="H28" s="253">
        <v>193</v>
      </c>
      <c r="I28" s="253">
        <f t="shared" si="0"/>
        <v>237</v>
      </c>
    </row>
    <row r="29" spans="2:9" x14ac:dyDescent="0.2">
      <c r="B29" s="416"/>
      <c r="C29" s="416"/>
      <c r="D29" s="254" t="s">
        <v>491</v>
      </c>
      <c r="E29" s="253">
        <v>100</v>
      </c>
      <c r="F29" s="253">
        <v>4</v>
      </c>
      <c r="G29" s="253">
        <v>18</v>
      </c>
      <c r="H29" s="253">
        <v>506</v>
      </c>
      <c r="I29" s="253">
        <f t="shared" si="0"/>
        <v>628</v>
      </c>
    </row>
    <row r="30" spans="2:9" x14ac:dyDescent="0.2">
      <c r="B30" s="416" t="s">
        <v>508</v>
      </c>
      <c r="C30" s="416" t="s">
        <v>509</v>
      </c>
      <c r="D30" s="252" t="s">
        <v>489</v>
      </c>
      <c r="E30" s="253">
        <v>60</v>
      </c>
      <c r="F30" s="253">
        <v>5</v>
      </c>
      <c r="G30" s="253">
        <v>12</v>
      </c>
      <c r="H30" s="253">
        <v>401</v>
      </c>
      <c r="I30" s="253">
        <f t="shared" si="0"/>
        <v>478</v>
      </c>
    </row>
    <row r="31" spans="2:9" x14ac:dyDescent="0.2">
      <c r="B31" s="416"/>
      <c r="C31" s="416"/>
      <c r="D31" s="254" t="s">
        <v>491</v>
      </c>
      <c r="E31" s="253">
        <v>173</v>
      </c>
      <c r="F31" s="253">
        <v>13</v>
      </c>
      <c r="G31" s="253">
        <v>36</v>
      </c>
      <c r="H31" s="253">
        <v>990</v>
      </c>
      <c r="I31" s="253">
        <f t="shared" si="0"/>
        <v>1212</v>
      </c>
    </row>
    <row r="32" spans="2:9" x14ac:dyDescent="0.2">
      <c r="B32" s="416" t="s">
        <v>510</v>
      </c>
      <c r="C32" s="416" t="s">
        <v>511</v>
      </c>
      <c r="D32" s="252" t="s">
        <v>489</v>
      </c>
      <c r="E32" s="253">
        <v>19</v>
      </c>
      <c r="F32" s="253">
        <v>2</v>
      </c>
      <c r="G32" s="253">
        <v>1</v>
      </c>
      <c r="H32" s="253">
        <v>189</v>
      </c>
      <c r="I32" s="253">
        <f t="shared" si="0"/>
        <v>211</v>
      </c>
    </row>
    <row r="33" spans="2:9" x14ac:dyDescent="0.2">
      <c r="B33" s="416"/>
      <c r="C33" s="416"/>
      <c r="D33" s="254" t="s">
        <v>491</v>
      </c>
      <c r="E33" s="253">
        <v>56</v>
      </c>
      <c r="F33" s="253">
        <v>11</v>
      </c>
      <c r="G33" s="253">
        <v>1</v>
      </c>
      <c r="H33" s="253">
        <v>449</v>
      </c>
      <c r="I33" s="253">
        <f t="shared" si="0"/>
        <v>517</v>
      </c>
    </row>
    <row r="34" spans="2:9" x14ac:dyDescent="0.2">
      <c r="B34" s="416" t="s">
        <v>512</v>
      </c>
      <c r="C34" s="416" t="s">
        <v>513</v>
      </c>
      <c r="D34" s="252" t="s">
        <v>489</v>
      </c>
      <c r="E34" s="253">
        <v>50</v>
      </c>
      <c r="F34" s="253">
        <v>1</v>
      </c>
      <c r="G34" s="253">
        <v>6</v>
      </c>
      <c r="H34" s="253">
        <v>353</v>
      </c>
      <c r="I34" s="253">
        <f t="shared" si="0"/>
        <v>410</v>
      </c>
    </row>
    <row r="35" spans="2:9" x14ac:dyDescent="0.2">
      <c r="B35" s="416"/>
      <c r="C35" s="416"/>
      <c r="D35" s="254" t="s">
        <v>491</v>
      </c>
      <c r="E35" s="253">
        <v>136</v>
      </c>
      <c r="F35" s="253">
        <v>2</v>
      </c>
      <c r="G35" s="253">
        <v>17</v>
      </c>
      <c r="H35" s="253">
        <v>929</v>
      </c>
      <c r="I35" s="253">
        <f t="shared" si="0"/>
        <v>1084</v>
      </c>
    </row>
    <row r="36" spans="2:9" x14ac:dyDescent="0.2">
      <c r="B36" s="416" t="s">
        <v>514</v>
      </c>
      <c r="C36" s="416" t="s">
        <v>515</v>
      </c>
      <c r="D36" s="252" t="s">
        <v>489</v>
      </c>
      <c r="E36" s="253">
        <v>3</v>
      </c>
      <c r="F36" s="253">
        <v>0</v>
      </c>
      <c r="G36" s="253">
        <v>2</v>
      </c>
      <c r="H36" s="253">
        <v>40</v>
      </c>
      <c r="I36" s="253">
        <f t="shared" si="0"/>
        <v>45</v>
      </c>
    </row>
    <row r="37" spans="2:9" x14ac:dyDescent="0.2">
      <c r="B37" s="416"/>
      <c r="C37" s="416"/>
      <c r="D37" s="254" t="s">
        <v>491</v>
      </c>
      <c r="E37" s="253">
        <v>8</v>
      </c>
      <c r="F37" s="253">
        <v>0</v>
      </c>
      <c r="G37" s="253">
        <v>8</v>
      </c>
      <c r="H37" s="253">
        <v>122</v>
      </c>
      <c r="I37" s="253">
        <f t="shared" si="0"/>
        <v>138</v>
      </c>
    </row>
    <row r="38" spans="2:9" x14ac:dyDescent="0.2">
      <c r="B38" s="416" t="s">
        <v>516</v>
      </c>
      <c r="C38" s="416" t="s">
        <v>517</v>
      </c>
      <c r="D38" s="252" t="s">
        <v>489</v>
      </c>
      <c r="E38" s="253">
        <v>6</v>
      </c>
      <c r="F38" s="253">
        <v>0</v>
      </c>
      <c r="G38" s="253">
        <v>1</v>
      </c>
      <c r="H38" s="253">
        <v>106</v>
      </c>
      <c r="I38" s="253">
        <f t="shared" si="0"/>
        <v>113</v>
      </c>
    </row>
    <row r="39" spans="2:9" x14ac:dyDescent="0.2">
      <c r="B39" s="416"/>
      <c r="C39" s="416"/>
      <c r="D39" s="254" t="s">
        <v>491</v>
      </c>
      <c r="E39" s="253">
        <v>15</v>
      </c>
      <c r="F39" s="253">
        <v>0</v>
      </c>
      <c r="G39" s="253">
        <v>3</v>
      </c>
      <c r="H39" s="253">
        <v>251</v>
      </c>
      <c r="I39" s="253">
        <f t="shared" si="0"/>
        <v>269</v>
      </c>
    </row>
    <row r="40" spans="2:9" x14ac:dyDescent="0.2">
      <c r="B40" s="416" t="s">
        <v>518</v>
      </c>
      <c r="C40" s="416" t="s">
        <v>519</v>
      </c>
      <c r="D40" s="252" t="s">
        <v>489</v>
      </c>
      <c r="E40" s="253">
        <v>330</v>
      </c>
      <c r="F40" s="253">
        <v>8</v>
      </c>
      <c r="G40" s="253">
        <v>63</v>
      </c>
      <c r="H40" s="253">
        <v>4218</v>
      </c>
      <c r="I40" s="253">
        <f t="shared" si="0"/>
        <v>4619</v>
      </c>
    </row>
    <row r="41" spans="2:9" x14ac:dyDescent="0.2">
      <c r="B41" s="416"/>
      <c r="C41" s="416"/>
      <c r="D41" s="254" t="s">
        <v>491</v>
      </c>
      <c r="E41" s="253">
        <v>925</v>
      </c>
      <c r="F41" s="253">
        <v>33</v>
      </c>
      <c r="G41" s="253">
        <v>186</v>
      </c>
      <c r="H41" s="253">
        <v>10662</v>
      </c>
      <c r="I41" s="253">
        <f t="shared" si="0"/>
        <v>11806</v>
      </c>
    </row>
    <row r="42" spans="2:9" x14ac:dyDescent="0.2">
      <c r="B42" s="417" t="s">
        <v>94</v>
      </c>
      <c r="C42" s="417"/>
      <c r="D42" s="255" t="s">
        <v>489</v>
      </c>
      <c r="E42" s="256">
        <f>E10+E12+E14+E16+E18+E20+E22+E24+E26+E28+E30+E32+E34+E36+E38+E40</f>
        <v>823</v>
      </c>
      <c r="F42" s="256">
        <f t="shared" ref="F42:H43" si="1">F10+F12+F14+F16+F18+F20+F22+F24+F26+F28+F30+F32+F34+F36+F38+F40</f>
        <v>34</v>
      </c>
      <c r="G42" s="256">
        <f t="shared" si="1"/>
        <v>171</v>
      </c>
      <c r="H42" s="256">
        <f t="shared" si="1"/>
        <v>9346</v>
      </c>
      <c r="I42" s="256">
        <f t="shared" si="0"/>
        <v>10374</v>
      </c>
    </row>
    <row r="43" spans="2:9" x14ac:dyDescent="0.2">
      <c r="B43" s="417"/>
      <c r="C43" s="417"/>
      <c r="D43" s="257" t="s">
        <v>491</v>
      </c>
      <c r="E43" s="256">
        <f>E11+E13+E15+E17+E19+E21+E23+E25+E27+E29+E31+E33+E35+E37+E39+E41</f>
        <v>2334</v>
      </c>
      <c r="F43" s="256">
        <f t="shared" si="1"/>
        <v>141</v>
      </c>
      <c r="G43" s="256">
        <f t="shared" si="1"/>
        <v>523</v>
      </c>
      <c r="H43" s="256">
        <f t="shared" si="1"/>
        <v>23879</v>
      </c>
      <c r="I43" s="256">
        <f t="shared" si="0"/>
        <v>26877</v>
      </c>
    </row>
    <row r="44" spans="2:9" x14ac:dyDescent="0.2">
      <c r="B44" s="186" t="s">
        <v>471</v>
      </c>
    </row>
  </sheetData>
  <mergeCells count="40">
    <mergeCell ref="B40:B41"/>
    <mergeCell ref="C40:C41"/>
    <mergeCell ref="B42:C43"/>
    <mergeCell ref="B38:B39"/>
    <mergeCell ref="B28:B29"/>
    <mergeCell ref="C28:C29"/>
    <mergeCell ref="B30:B31"/>
    <mergeCell ref="C30:C31"/>
    <mergeCell ref="C38:C39"/>
    <mergeCell ref="B36:B37"/>
    <mergeCell ref="C36:C37"/>
    <mergeCell ref="B34:B35"/>
    <mergeCell ref="C34:C35"/>
    <mergeCell ref="B32:B33"/>
    <mergeCell ref="C32:C33"/>
    <mergeCell ref="B22:B23"/>
    <mergeCell ref="C22:C23"/>
    <mergeCell ref="B24:B25"/>
    <mergeCell ref="C24:C25"/>
    <mergeCell ref="C26:C27"/>
    <mergeCell ref="B26:B27"/>
    <mergeCell ref="B16:B17"/>
    <mergeCell ref="C16:C17"/>
    <mergeCell ref="B18:B19"/>
    <mergeCell ref="C18:C19"/>
    <mergeCell ref="B20:B21"/>
    <mergeCell ref="C20:C21"/>
    <mergeCell ref="B10:B11"/>
    <mergeCell ref="C10:C11"/>
    <mergeCell ref="B12:B13"/>
    <mergeCell ref="C12:C13"/>
    <mergeCell ref="B14:B15"/>
    <mergeCell ref="C14:C15"/>
    <mergeCell ref="B5:I5"/>
    <mergeCell ref="B6:I6"/>
    <mergeCell ref="B8:C9"/>
    <mergeCell ref="D8:D9"/>
    <mergeCell ref="E8:F8"/>
    <mergeCell ref="G8:H8"/>
    <mergeCell ref="I8:I9"/>
  </mergeCells>
  <hyperlinks>
    <hyperlink ref="K5" location="'Índice BxH'!A1" display="Volver a Bono por Hijo"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249977111117893"/>
  </sheetPr>
  <dimension ref="A2:N16"/>
  <sheetViews>
    <sheetView showGridLines="0" workbookViewId="0"/>
  </sheetViews>
  <sheetFormatPr baseColWidth="10" defaultRowHeight="15" x14ac:dyDescent="0.25"/>
  <cols>
    <col min="1" max="1" width="6" customWidth="1"/>
  </cols>
  <sheetData>
    <row r="2" spans="1:14" x14ac:dyDescent="0.25">
      <c r="A2" s="47" t="s">
        <v>99</v>
      </c>
    </row>
    <row r="3" spans="1:14" x14ac:dyDescent="0.25">
      <c r="A3" s="47" t="s">
        <v>100</v>
      </c>
    </row>
    <row r="4" spans="1:14" x14ac:dyDescent="0.25">
      <c r="A4" s="47"/>
    </row>
    <row r="5" spans="1:14" x14ac:dyDescent="0.25">
      <c r="A5" s="47"/>
      <c r="B5" s="111" t="s">
        <v>567</v>
      </c>
      <c r="C5" s="100"/>
      <c r="D5" s="100"/>
      <c r="E5" s="100"/>
      <c r="F5" s="100"/>
      <c r="N5" s="127" t="s">
        <v>574</v>
      </c>
    </row>
    <row r="6" spans="1:14" x14ac:dyDescent="0.25">
      <c r="A6" s="47"/>
    </row>
    <row r="7" spans="1:14" s="112" customFormat="1" ht="12.75" x14ac:dyDescent="0.2">
      <c r="B7" s="113" t="s">
        <v>122</v>
      </c>
      <c r="C7" s="114"/>
      <c r="D7" s="114"/>
      <c r="E7" s="114"/>
      <c r="F7" s="114"/>
      <c r="G7" s="114"/>
      <c r="H7" s="114"/>
      <c r="I7" s="114"/>
      <c r="J7" s="114"/>
      <c r="K7" s="114"/>
      <c r="L7" s="114"/>
      <c r="M7" s="114"/>
      <c r="N7" s="115"/>
    </row>
    <row r="8" spans="1:14" s="112" customFormat="1" ht="12.75" x14ac:dyDescent="0.2">
      <c r="B8" s="122" t="s">
        <v>628</v>
      </c>
      <c r="C8" s="123"/>
      <c r="D8" s="123"/>
      <c r="E8" s="123"/>
      <c r="F8" s="123"/>
      <c r="G8" s="123"/>
      <c r="H8" s="123"/>
      <c r="I8" s="123"/>
      <c r="J8" s="123"/>
      <c r="K8" s="123"/>
      <c r="L8" s="123"/>
      <c r="M8" s="123"/>
      <c r="N8" s="124"/>
    </row>
    <row r="9" spans="1:14" s="112" customFormat="1" ht="12.75" x14ac:dyDescent="0.2">
      <c r="B9" s="125" t="s">
        <v>568</v>
      </c>
      <c r="C9" s="116"/>
      <c r="D9" s="116"/>
      <c r="E9" s="116"/>
      <c r="F9" s="116"/>
      <c r="G9" s="116"/>
      <c r="H9" s="116"/>
      <c r="I9" s="116"/>
      <c r="J9" s="116"/>
      <c r="K9" s="116"/>
      <c r="L9" s="116"/>
      <c r="M9" s="116"/>
      <c r="N9" s="117"/>
    </row>
    <row r="10" spans="1:14" s="112" customFormat="1" ht="12.75" x14ac:dyDescent="0.2">
      <c r="B10" s="123"/>
      <c r="C10" s="123"/>
      <c r="D10" s="123"/>
      <c r="E10" s="123"/>
      <c r="F10" s="123"/>
      <c r="G10" s="123"/>
      <c r="H10" s="123"/>
      <c r="I10" s="123"/>
      <c r="J10" s="123"/>
      <c r="K10" s="123"/>
      <c r="L10" s="123"/>
      <c r="M10" s="123"/>
      <c r="N10" s="123"/>
    </row>
    <row r="11" spans="1:14" s="112" customFormat="1" ht="12.75" x14ac:dyDescent="0.2">
      <c r="B11" s="71" t="s">
        <v>520</v>
      </c>
      <c r="C11" s="123"/>
      <c r="D11" s="123"/>
      <c r="E11" s="123"/>
      <c r="F11" s="123"/>
      <c r="G11" s="123"/>
      <c r="H11" s="123"/>
      <c r="I11" s="123"/>
      <c r="J11" s="123"/>
      <c r="K11" s="123"/>
      <c r="L11" s="123"/>
      <c r="M11" s="123"/>
      <c r="N11" s="123"/>
    </row>
    <row r="12" spans="1:14" s="112" customFormat="1" ht="12.75" x14ac:dyDescent="0.2">
      <c r="B12" s="418" t="s">
        <v>629</v>
      </c>
      <c r="C12" s="418"/>
      <c r="D12" s="418"/>
      <c r="E12" s="418"/>
      <c r="F12" s="418"/>
      <c r="G12" s="418"/>
      <c r="H12" s="418"/>
      <c r="I12" s="418"/>
      <c r="J12" s="418"/>
    </row>
    <row r="13" spans="1:14" s="112" customFormat="1" ht="12.75" x14ac:dyDescent="0.2">
      <c r="B13" s="418" t="s">
        <v>630</v>
      </c>
      <c r="C13" s="418"/>
      <c r="D13" s="418"/>
      <c r="E13" s="418"/>
      <c r="F13" s="418"/>
      <c r="G13" s="418"/>
      <c r="H13" s="418"/>
      <c r="I13" s="418"/>
      <c r="J13" s="418"/>
    </row>
    <row r="14" spans="1:14" s="112" customFormat="1" ht="12.75" x14ac:dyDescent="0.2">
      <c r="B14" s="418" t="s">
        <v>631</v>
      </c>
      <c r="C14" s="418"/>
      <c r="D14" s="418"/>
      <c r="E14" s="418"/>
      <c r="F14" s="418"/>
      <c r="G14" s="418"/>
      <c r="H14" s="418"/>
      <c r="I14" s="418"/>
    </row>
    <row r="15" spans="1:14" s="112" customFormat="1" ht="12.75" x14ac:dyDescent="0.2">
      <c r="B15" s="418" t="s">
        <v>632</v>
      </c>
      <c r="C15" s="418"/>
      <c r="D15" s="418"/>
      <c r="E15" s="418"/>
      <c r="F15" s="418"/>
      <c r="G15" s="418"/>
      <c r="H15" s="418"/>
      <c r="I15" s="418"/>
      <c r="J15" s="418"/>
    </row>
    <row r="16" spans="1:14" s="112" customFormat="1" ht="12.75" x14ac:dyDescent="0.2">
      <c r="B16" s="418" t="s">
        <v>633</v>
      </c>
      <c r="C16" s="418"/>
      <c r="D16" s="418"/>
      <c r="E16" s="418"/>
      <c r="F16" s="418"/>
      <c r="G16" s="418"/>
      <c r="H16" s="418"/>
      <c r="I16" s="418"/>
      <c r="J16" s="418"/>
    </row>
  </sheetData>
  <mergeCells count="5">
    <mergeCell ref="B12:J12"/>
    <mergeCell ref="B13:J13"/>
    <mergeCell ref="B14:I14"/>
    <mergeCell ref="B15:J15"/>
    <mergeCell ref="B16:J16"/>
  </mergeCells>
  <hyperlinks>
    <hyperlink ref="B12" location="'Contratación Solicitudes'!A1" display="'Contratación Solicitudes'!A1" xr:uid="{00000000-0004-0000-1B00-000000000000}"/>
    <hyperlink ref="B13" location="'Contratación Trámite'!A1" display="'Contratación Trámite'!A1" xr:uid="{00000000-0004-0000-1B00-000001000000}"/>
    <hyperlink ref="B14" location="'Cotización Solicitudes'!A1" display="'Cotización Solicitudes'!A1" xr:uid="{00000000-0004-0000-1B00-000002000000}"/>
    <hyperlink ref="B15" location="'Cotización Trámite'!A1" display="'Cotización Trámite'!A1" xr:uid="{00000000-0004-0000-1B00-000003000000}"/>
    <hyperlink ref="B16" location="'Subsidios Pagados'!A1" display="'Subsidios Pagados'!A1" xr:uid="{00000000-0004-0000-1B00-000004000000}"/>
    <hyperlink ref="N5" location="Índice!A1" display="Volver" xr:uid="{00000000-0004-0000-1B00-000005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H138"/>
  <sheetViews>
    <sheetView showGridLines="0" zoomScale="90" zoomScaleNormal="90" workbookViewId="0">
      <pane xSplit="2" ySplit="10" topLeftCell="C97" activePane="bottomRight" state="frozen"/>
      <selection activeCell="J33" sqref="J33"/>
      <selection pane="topRight" activeCell="J33" sqref="J33"/>
      <selection pane="bottomLeft" activeCell="J33" sqref="J33"/>
      <selection pane="bottomRight" activeCell="I138" sqref="I138"/>
    </sheetView>
  </sheetViews>
  <sheetFormatPr baseColWidth="10" defaultColWidth="11.42578125" defaultRowHeight="12" x14ac:dyDescent="0.2"/>
  <cols>
    <col min="1" max="1" width="6" style="25" customWidth="1"/>
    <col min="2" max="16384" width="11.42578125" style="25"/>
  </cols>
  <sheetData>
    <row r="2" spans="1:8" x14ac:dyDescent="0.2">
      <c r="A2" s="47" t="s">
        <v>99</v>
      </c>
    </row>
    <row r="3" spans="1:8" x14ac:dyDescent="0.2">
      <c r="A3" s="47" t="s">
        <v>100</v>
      </c>
    </row>
    <row r="5" spans="1:8" ht="28.5" customHeight="1" x14ac:dyDescent="0.2">
      <c r="B5" s="419" t="s">
        <v>521</v>
      </c>
      <c r="C5" s="419"/>
      <c r="D5" s="419"/>
      <c r="E5" s="419"/>
      <c r="F5" s="419"/>
      <c r="H5" s="121" t="s">
        <v>573</v>
      </c>
    </row>
    <row r="6" spans="1:8" ht="12.75" x14ac:dyDescent="0.2">
      <c r="B6" s="368" t="s">
        <v>637</v>
      </c>
      <c r="C6" s="368"/>
      <c r="D6" s="368"/>
      <c r="E6" s="368"/>
      <c r="F6" s="368"/>
    </row>
    <row r="8" spans="1:8" ht="27" customHeight="1" x14ac:dyDescent="0.2">
      <c r="B8" s="420" t="s">
        <v>522</v>
      </c>
      <c r="C8" s="423" t="s">
        <v>523</v>
      </c>
      <c r="D8" s="424"/>
      <c r="E8" s="424"/>
      <c r="F8" s="425"/>
    </row>
    <row r="9" spans="1:8" ht="12" customHeight="1" x14ac:dyDescent="0.2">
      <c r="B9" s="421"/>
      <c r="C9" s="426" t="s">
        <v>478</v>
      </c>
      <c r="D9" s="423" t="s">
        <v>524</v>
      </c>
      <c r="E9" s="425"/>
      <c r="F9" s="426" t="s">
        <v>525</v>
      </c>
    </row>
    <row r="10" spans="1:8" x14ac:dyDescent="0.2">
      <c r="B10" s="422"/>
      <c r="C10" s="427"/>
      <c r="D10" s="243" t="s">
        <v>526</v>
      </c>
      <c r="E10" s="243" t="s">
        <v>527</v>
      </c>
      <c r="F10" s="427"/>
    </row>
    <row r="11" spans="1:8" x14ac:dyDescent="0.2">
      <c r="B11" s="75" t="s">
        <v>528</v>
      </c>
      <c r="C11" s="177">
        <v>333</v>
      </c>
      <c r="D11" s="177"/>
      <c r="E11" s="177"/>
      <c r="F11" s="177"/>
    </row>
    <row r="12" spans="1:8" x14ac:dyDescent="0.2">
      <c r="B12" s="76">
        <v>2009</v>
      </c>
      <c r="C12" s="177">
        <v>2105</v>
      </c>
      <c r="D12" s="177"/>
      <c r="E12" s="177"/>
      <c r="F12" s="177"/>
    </row>
    <row r="13" spans="1:8" x14ac:dyDescent="0.2">
      <c r="B13" s="76">
        <v>2010</v>
      </c>
      <c r="C13" s="177">
        <v>1759</v>
      </c>
      <c r="D13" s="177"/>
      <c r="E13" s="177"/>
      <c r="F13" s="177"/>
    </row>
    <row r="14" spans="1:8" x14ac:dyDescent="0.2">
      <c r="B14" s="76">
        <v>2011</v>
      </c>
      <c r="C14" s="77">
        <v>1026</v>
      </c>
      <c r="D14" s="77"/>
      <c r="E14" s="77"/>
      <c r="F14" s="77"/>
    </row>
    <row r="15" spans="1:8" x14ac:dyDescent="0.2">
      <c r="B15" s="76">
        <v>2012</v>
      </c>
      <c r="C15" s="77">
        <v>807</v>
      </c>
      <c r="D15" s="77"/>
      <c r="E15" s="77"/>
      <c r="F15" s="77">
        <f>4799+6387+5277+4788+3887+4506+3139+8888+9643+3804+9793+10267</f>
        <v>75178</v>
      </c>
    </row>
    <row r="16" spans="1:8" x14ac:dyDescent="0.2">
      <c r="B16" s="185">
        <v>41275</v>
      </c>
      <c r="C16" s="79">
        <v>58</v>
      </c>
      <c r="D16" s="79"/>
      <c r="E16" s="79"/>
      <c r="F16" s="79">
        <v>10513</v>
      </c>
    </row>
    <row r="17" spans="2:6" x14ac:dyDescent="0.2">
      <c r="B17" s="185">
        <v>41306</v>
      </c>
      <c r="C17" s="79">
        <v>55</v>
      </c>
      <c r="D17" s="79"/>
      <c r="E17" s="79"/>
      <c r="F17" s="79">
        <v>8811</v>
      </c>
    </row>
    <row r="18" spans="2:6" x14ac:dyDescent="0.2">
      <c r="B18" s="185">
        <v>41334</v>
      </c>
      <c r="C18" s="79">
        <v>64</v>
      </c>
      <c r="D18" s="79"/>
      <c r="E18" s="79"/>
      <c r="F18" s="79">
        <v>11072</v>
      </c>
    </row>
    <row r="19" spans="2:6" x14ac:dyDescent="0.2">
      <c r="B19" s="185">
        <v>41365</v>
      </c>
      <c r="C19" s="79">
        <v>66</v>
      </c>
      <c r="D19" s="79"/>
      <c r="E19" s="79"/>
      <c r="F19" s="79">
        <v>9568</v>
      </c>
    </row>
    <row r="20" spans="2:6" x14ac:dyDescent="0.2">
      <c r="B20" s="185">
        <v>41395</v>
      </c>
      <c r="C20" s="79">
        <v>60</v>
      </c>
      <c r="D20" s="79"/>
      <c r="E20" s="79"/>
      <c r="F20" s="79">
        <v>9423</v>
      </c>
    </row>
    <row r="21" spans="2:6" x14ac:dyDescent="0.2">
      <c r="B21" s="185">
        <v>41426</v>
      </c>
      <c r="C21" s="79">
        <v>54</v>
      </c>
      <c r="D21" s="79"/>
      <c r="E21" s="79"/>
      <c r="F21" s="79">
        <v>10541</v>
      </c>
    </row>
    <row r="22" spans="2:6" x14ac:dyDescent="0.2">
      <c r="B22" s="185">
        <v>41456</v>
      </c>
      <c r="C22" s="79">
        <v>58</v>
      </c>
      <c r="D22" s="79"/>
      <c r="E22" s="79"/>
      <c r="F22" s="79">
        <v>10315</v>
      </c>
    </row>
    <row r="23" spans="2:6" x14ac:dyDescent="0.2">
      <c r="B23" s="185">
        <v>41487</v>
      </c>
      <c r="C23" s="79">
        <v>58</v>
      </c>
      <c r="D23" s="79"/>
      <c r="E23" s="79"/>
      <c r="F23" s="79">
        <v>9741</v>
      </c>
    </row>
    <row r="24" spans="2:6" x14ac:dyDescent="0.2">
      <c r="B24" s="185">
        <v>41518</v>
      </c>
      <c r="C24" s="79">
        <v>50</v>
      </c>
      <c r="D24" s="79"/>
      <c r="E24" s="79"/>
      <c r="F24" s="79">
        <v>9232</v>
      </c>
    </row>
    <row r="25" spans="2:6" x14ac:dyDescent="0.2">
      <c r="B25" s="185">
        <v>41548</v>
      </c>
      <c r="C25" s="79">
        <v>48</v>
      </c>
      <c r="D25" s="79"/>
      <c r="E25" s="79"/>
      <c r="F25" s="79">
        <v>9928</v>
      </c>
    </row>
    <row r="26" spans="2:6" x14ac:dyDescent="0.2">
      <c r="B26" s="185">
        <v>41579</v>
      </c>
      <c r="C26" s="79">
        <v>28</v>
      </c>
      <c r="D26" s="79"/>
      <c r="E26" s="79"/>
      <c r="F26" s="79">
        <v>6195</v>
      </c>
    </row>
    <row r="27" spans="2:6" x14ac:dyDescent="0.2">
      <c r="B27" s="185">
        <v>41609</v>
      </c>
      <c r="C27" s="175">
        <v>55</v>
      </c>
      <c r="D27" s="175"/>
      <c r="E27" s="175"/>
      <c r="F27" s="175">
        <v>8859</v>
      </c>
    </row>
    <row r="28" spans="2:6" x14ac:dyDescent="0.2">
      <c r="B28" s="76">
        <v>2013</v>
      </c>
      <c r="C28" s="177">
        <f>SUM(C16:C27)</f>
        <v>654</v>
      </c>
      <c r="D28" s="177"/>
      <c r="E28" s="177"/>
      <c r="F28" s="177">
        <f>SUM(F16:F27)</f>
        <v>114198</v>
      </c>
    </row>
    <row r="29" spans="2:6" x14ac:dyDescent="0.2">
      <c r="B29" s="185">
        <v>41640</v>
      </c>
      <c r="C29" s="175">
        <v>57</v>
      </c>
      <c r="D29" s="175"/>
      <c r="E29" s="175"/>
      <c r="F29" s="175">
        <v>10003</v>
      </c>
    </row>
    <row r="30" spans="2:6" x14ac:dyDescent="0.2">
      <c r="B30" s="185">
        <v>41671</v>
      </c>
      <c r="C30" s="175">
        <v>36</v>
      </c>
      <c r="D30" s="175"/>
      <c r="E30" s="175"/>
      <c r="F30" s="175">
        <v>8116</v>
      </c>
    </row>
    <row r="31" spans="2:6" x14ac:dyDescent="0.2">
      <c r="B31" s="185">
        <v>41699</v>
      </c>
      <c r="C31" s="175">
        <v>43</v>
      </c>
      <c r="D31" s="175"/>
      <c r="E31" s="175"/>
      <c r="F31" s="175">
        <v>3794</v>
      </c>
    </row>
    <row r="32" spans="2:6" x14ac:dyDescent="0.2">
      <c r="B32" s="185">
        <v>41730</v>
      </c>
      <c r="C32" s="175">
        <v>44</v>
      </c>
      <c r="D32" s="175"/>
      <c r="E32" s="175"/>
      <c r="F32" s="175">
        <v>5833</v>
      </c>
    </row>
    <row r="33" spans="2:6" x14ac:dyDescent="0.2">
      <c r="B33" s="185">
        <v>41760</v>
      </c>
      <c r="C33" s="175">
        <v>47</v>
      </c>
      <c r="D33" s="175"/>
      <c r="E33" s="175"/>
      <c r="F33" s="175">
        <v>3916</v>
      </c>
    </row>
    <row r="34" spans="2:6" x14ac:dyDescent="0.2">
      <c r="B34" s="185">
        <v>41791</v>
      </c>
      <c r="C34" s="175">
        <v>48</v>
      </c>
      <c r="D34" s="175"/>
      <c r="E34" s="175"/>
      <c r="F34" s="175">
        <v>3251</v>
      </c>
    </row>
    <row r="35" spans="2:6" x14ac:dyDescent="0.2">
      <c r="B35" s="185">
        <v>41821</v>
      </c>
      <c r="C35" s="175">
        <v>47</v>
      </c>
      <c r="D35" s="175"/>
      <c r="E35" s="175"/>
      <c r="F35" s="175">
        <v>3190</v>
      </c>
    </row>
    <row r="36" spans="2:6" x14ac:dyDescent="0.2">
      <c r="B36" s="185">
        <v>41852</v>
      </c>
      <c r="C36" s="175">
        <v>44</v>
      </c>
      <c r="D36" s="175"/>
      <c r="E36" s="175"/>
      <c r="F36" s="175">
        <v>3136</v>
      </c>
    </row>
    <row r="37" spans="2:6" x14ac:dyDescent="0.2">
      <c r="B37" s="185">
        <v>41883</v>
      </c>
      <c r="C37" s="175">
        <v>41</v>
      </c>
      <c r="D37" s="175"/>
      <c r="E37" s="175"/>
      <c r="F37" s="175">
        <v>2928</v>
      </c>
    </row>
    <row r="38" spans="2:6" x14ac:dyDescent="0.2">
      <c r="B38" s="185">
        <v>41913</v>
      </c>
      <c r="C38" s="175">
        <v>34</v>
      </c>
      <c r="D38" s="175"/>
      <c r="E38" s="175"/>
      <c r="F38" s="175">
        <v>2732</v>
      </c>
    </row>
    <row r="39" spans="2:6" x14ac:dyDescent="0.2">
      <c r="B39" s="185">
        <v>41944</v>
      </c>
      <c r="C39" s="175">
        <v>25</v>
      </c>
      <c r="D39" s="175"/>
      <c r="E39" s="175"/>
      <c r="F39" s="175">
        <v>3936</v>
      </c>
    </row>
    <row r="40" spans="2:6" x14ac:dyDescent="0.2">
      <c r="B40" s="185">
        <v>41974</v>
      </c>
      <c r="C40" s="175">
        <v>47</v>
      </c>
      <c r="D40" s="175"/>
      <c r="E40" s="175"/>
      <c r="F40" s="175">
        <v>3018</v>
      </c>
    </row>
    <row r="41" spans="2:6" x14ac:dyDescent="0.2">
      <c r="B41" s="76">
        <v>2014</v>
      </c>
      <c r="C41" s="177">
        <f>SUM(C29:C40)</f>
        <v>513</v>
      </c>
      <c r="D41" s="177"/>
      <c r="E41" s="177"/>
      <c r="F41" s="177">
        <f>SUM(F29:F40)</f>
        <v>53853</v>
      </c>
    </row>
    <row r="42" spans="2:6" x14ac:dyDescent="0.2">
      <c r="B42" s="185">
        <v>42005</v>
      </c>
      <c r="C42" s="175">
        <v>40</v>
      </c>
      <c r="D42" s="175"/>
      <c r="E42" s="175"/>
      <c r="F42" s="175">
        <v>2343</v>
      </c>
    </row>
    <row r="43" spans="2:6" x14ac:dyDescent="0.2">
      <c r="B43" s="185">
        <v>42036</v>
      </c>
      <c r="C43" s="175">
        <v>37</v>
      </c>
      <c r="D43" s="175"/>
      <c r="E43" s="175"/>
      <c r="F43" s="175">
        <v>2758</v>
      </c>
    </row>
    <row r="44" spans="2:6" x14ac:dyDescent="0.2">
      <c r="B44" s="185">
        <v>42064</v>
      </c>
      <c r="C44" s="175">
        <v>39</v>
      </c>
      <c r="D44" s="175"/>
      <c r="E44" s="175"/>
      <c r="F44" s="175">
        <v>2319</v>
      </c>
    </row>
    <row r="45" spans="2:6" x14ac:dyDescent="0.2">
      <c r="B45" s="185">
        <v>42095</v>
      </c>
      <c r="C45" s="175">
        <v>33</v>
      </c>
      <c r="D45" s="175"/>
      <c r="E45" s="175"/>
      <c r="F45" s="175">
        <v>1250</v>
      </c>
    </row>
    <row r="46" spans="2:6" x14ac:dyDescent="0.2">
      <c r="B46" s="185">
        <v>42125</v>
      </c>
      <c r="C46" s="175">
        <v>31</v>
      </c>
      <c r="D46" s="175"/>
      <c r="E46" s="175"/>
      <c r="F46" s="175">
        <v>1952</v>
      </c>
    </row>
    <row r="47" spans="2:6" x14ac:dyDescent="0.2">
      <c r="B47" s="185">
        <v>42156</v>
      </c>
      <c r="C47" s="175">
        <v>38</v>
      </c>
      <c r="D47" s="175"/>
      <c r="E47" s="175"/>
      <c r="F47" s="175">
        <v>1536</v>
      </c>
    </row>
    <row r="48" spans="2:6" x14ac:dyDescent="0.2">
      <c r="B48" s="185">
        <v>42186</v>
      </c>
      <c r="C48" s="175">
        <v>33</v>
      </c>
      <c r="D48" s="175"/>
      <c r="E48" s="175"/>
      <c r="F48" s="175">
        <v>2640</v>
      </c>
    </row>
    <row r="49" spans="2:6" x14ac:dyDescent="0.2">
      <c r="B49" s="185">
        <v>42217</v>
      </c>
      <c r="C49" s="175">
        <v>37</v>
      </c>
      <c r="D49" s="175"/>
      <c r="E49" s="175"/>
      <c r="F49" s="175">
        <v>1723</v>
      </c>
    </row>
    <row r="50" spans="2:6" x14ac:dyDescent="0.2">
      <c r="B50" s="185">
        <v>42248</v>
      </c>
      <c r="C50" s="175">
        <v>40</v>
      </c>
      <c r="D50" s="175"/>
      <c r="E50" s="175"/>
      <c r="F50" s="175">
        <v>2602</v>
      </c>
    </row>
    <row r="51" spans="2:6" x14ac:dyDescent="0.2">
      <c r="B51" s="185">
        <v>42278</v>
      </c>
      <c r="C51" s="175">
        <v>39</v>
      </c>
      <c r="D51" s="175"/>
      <c r="E51" s="175"/>
      <c r="F51" s="175">
        <v>2691</v>
      </c>
    </row>
    <row r="52" spans="2:6" x14ac:dyDescent="0.2">
      <c r="B52" s="185">
        <v>42309</v>
      </c>
      <c r="C52" s="175">
        <v>37</v>
      </c>
      <c r="D52" s="175"/>
      <c r="E52" s="175"/>
      <c r="F52" s="175">
        <v>2518</v>
      </c>
    </row>
    <row r="53" spans="2:6" x14ac:dyDescent="0.2">
      <c r="B53" s="185">
        <v>42339</v>
      </c>
      <c r="C53" s="175">
        <v>33</v>
      </c>
      <c r="D53" s="175"/>
      <c r="E53" s="175"/>
      <c r="F53" s="175">
        <v>2358</v>
      </c>
    </row>
    <row r="54" spans="2:6" x14ac:dyDescent="0.2">
      <c r="B54" s="76">
        <v>2015</v>
      </c>
      <c r="C54" s="177">
        <f>SUM(C42:C53)</f>
        <v>437</v>
      </c>
      <c r="D54" s="177"/>
      <c r="E54" s="177"/>
      <c r="F54" s="177">
        <f>SUM(F42:F53)</f>
        <v>26690</v>
      </c>
    </row>
    <row r="55" spans="2:6" x14ac:dyDescent="0.2">
      <c r="B55" s="185">
        <v>42370</v>
      </c>
      <c r="C55" s="175">
        <v>33</v>
      </c>
      <c r="D55" s="175"/>
      <c r="E55" s="175"/>
      <c r="F55" s="175">
        <v>3308</v>
      </c>
    </row>
    <row r="56" spans="2:6" x14ac:dyDescent="0.2">
      <c r="B56" s="185">
        <v>42401</v>
      </c>
      <c r="C56" s="175">
        <v>33</v>
      </c>
      <c r="D56" s="175"/>
      <c r="E56" s="175"/>
      <c r="F56" s="175">
        <v>2327</v>
      </c>
    </row>
    <row r="57" spans="2:6" x14ac:dyDescent="0.2">
      <c r="B57" s="185">
        <v>42430</v>
      </c>
      <c r="C57" s="175">
        <v>40</v>
      </c>
      <c r="D57" s="175"/>
      <c r="E57" s="175"/>
      <c r="F57" s="175">
        <v>2621</v>
      </c>
    </row>
    <row r="58" spans="2:6" x14ac:dyDescent="0.2">
      <c r="B58" s="185">
        <v>42461</v>
      </c>
      <c r="C58" s="175">
        <v>39</v>
      </c>
      <c r="D58" s="175"/>
      <c r="E58" s="175"/>
      <c r="F58" s="175">
        <v>2495</v>
      </c>
    </row>
    <row r="59" spans="2:6" x14ac:dyDescent="0.2">
      <c r="B59" s="185">
        <v>42491</v>
      </c>
      <c r="C59" s="175">
        <v>40</v>
      </c>
      <c r="D59" s="175">
        <v>1000</v>
      </c>
      <c r="E59" s="175">
        <v>1038</v>
      </c>
      <c r="F59" s="175">
        <f>D59+E59</f>
        <v>2038</v>
      </c>
    </row>
    <row r="60" spans="2:6" x14ac:dyDescent="0.2">
      <c r="B60" s="185">
        <v>42522</v>
      </c>
      <c r="C60" s="175">
        <v>37</v>
      </c>
      <c r="D60" s="81" t="s">
        <v>479</v>
      </c>
      <c r="E60" s="81" t="s">
        <v>479</v>
      </c>
      <c r="F60" s="175">
        <v>1960</v>
      </c>
    </row>
    <row r="61" spans="2:6" x14ac:dyDescent="0.2">
      <c r="B61" s="185">
        <v>42552</v>
      </c>
      <c r="C61" s="175">
        <v>46</v>
      </c>
      <c r="D61" s="175">
        <v>1739</v>
      </c>
      <c r="E61" s="175">
        <v>1498</v>
      </c>
      <c r="F61" s="175">
        <f t="shared" ref="F61:F66" si="0">D61+E61</f>
        <v>3237</v>
      </c>
    </row>
    <row r="62" spans="2:6" x14ac:dyDescent="0.2">
      <c r="B62" s="185">
        <v>42583</v>
      </c>
      <c r="C62" s="175">
        <v>47</v>
      </c>
      <c r="D62" s="175">
        <v>1262</v>
      </c>
      <c r="E62" s="175">
        <v>1077</v>
      </c>
      <c r="F62" s="175">
        <f t="shared" si="0"/>
        <v>2339</v>
      </c>
    </row>
    <row r="63" spans="2:6" x14ac:dyDescent="0.2">
      <c r="B63" s="185">
        <v>42614</v>
      </c>
      <c r="C63" s="175">
        <v>38</v>
      </c>
      <c r="D63" s="175">
        <v>1119</v>
      </c>
      <c r="E63" s="175">
        <v>1309</v>
      </c>
      <c r="F63" s="175">
        <f t="shared" si="0"/>
        <v>2428</v>
      </c>
    </row>
    <row r="64" spans="2:6" x14ac:dyDescent="0.2">
      <c r="B64" s="185">
        <v>42644</v>
      </c>
      <c r="C64" s="175">
        <v>36</v>
      </c>
      <c r="D64" s="175">
        <v>943</v>
      </c>
      <c r="E64" s="175">
        <v>705</v>
      </c>
      <c r="F64" s="175">
        <f t="shared" si="0"/>
        <v>1648</v>
      </c>
    </row>
    <row r="65" spans="2:6" x14ac:dyDescent="0.2">
      <c r="B65" s="185">
        <v>42675</v>
      </c>
      <c r="C65" s="175">
        <v>42</v>
      </c>
      <c r="D65" s="175">
        <v>2225</v>
      </c>
      <c r="E65" s="175">
        <v>1770</v>
      </c>
      <c r="F65" s="175">
        <f t="shared" si="0"/>
        <v>3995</v>
      </c>
    </row>
    <row r="66" spans="2:6" x14ac:dyDescent="0.2">
      <c r="B66" s="185">
        <v>42705</v>
      </c>
      <c r="C66" s="175">
        <v>50</v>
      </c>
      <c r="D66" s="175">
        <v>3021</v>
      </c>
      <c r="E66" s="175">
        <v>2296</v>
      </c>
      <c r="F66" s="175">
        <f t="shared" si="0"/>
        <v>5317</v>
      </c>
    </row>
    <row r="67" spans="2:6" x14ac:dyDescent="0.2">
      <c r="B67" s="76">
        <v>2016</v>
      </c>
      <c r="C67" s="177">
        <f>SUM(C55:C66)</f>
        <v>481</v>
      </c>
      <c r="D67" s="177"/>
      <c r="E67" s="177"/>
      <c r="F67" s="177">
        <f>SUM(F55:F66)</f>
        <v>33713</v>
      </c>
    </row>
    <row r="68" spans="2:6" x14ac:dyDescent="0.2">
      <c r="B68" s="185">
        <v>42736</v>
      </c>
      <c r="C68" s="175">
        <v>40</v>
      </c>
      <c r="D68" s="175">
        <v>2335</v>
      </c>
      <c r="E68" s="175">
        <v>1830</v>
      </c>
      <c r="F68" s="175">
        <f t="shared" ref="F68:F79" si="1">D68+E68</f>
        <v>4165</v>
      </c>
    </row>
    <row r="69" spans="2:6" x14ac:dyDescent="0.2">
      <c r="B69" s="185">
        <v>42767</v>
      </c>
      <c r="C69" s="175">
        <v>32</v>
      </c>
      <c r="D69" s="175">
        <v>2075</v>
      </c>
      <c r="E69" s="175">
        <v>1511</v>
      </c>
      <c r="F69" s="175">
        <f t="shared" si="1"/>
        <v>3586</v>
      </c>
    </row>
    <row r="70" spans="2:6" x14ac:dyDescent="0.2">
      <c r="B70" s="185">
        <v>42795</v>
      </c>
      <c r="C70" s="175">
        <v>37</v>
      </c>
      <c r="D70" s="175">
        <v>922</v>
      </c>
      <c r="E70" s="175">
        <v>763</v>
      </c>
      <c r="F70" s="175">
        <f t="shared" si="1"/>
        <v>1685</v>
      </c>
    </row>
    <row r="71" spans="2:6" x14ac:dyDescent="0.2">
      <c r="B71" s="185">
        <v>42826</v>
      </c>
      <c r="C71" s="175">
        <v>27</v>
      </c>
      <c r="D71" s="175">
        <v>464</v>
      </c>
      <c r="E71" s="175">
        <v>377</v>
      </c>
      <c r="F71" s="175">
        <f t="shared" si="1"/>
        <v>841</v>
      </c>
    </row>
    <row r="72" spans="2:6" x14ac:dyDescent="0.2">
      <c r="B72" s="185">
        <v>42856</v>
      </c>
      <c r="C72" s="175">
        <v>36</v>
      </c>
      <c r="D72" s="175">
        <v>870</v>
      </c>
      <c r="E72" s="175">
        <v>555</v>
      </c>
      <c r="F72" s="175">
        <f t="shared" si="1"/>
        <v>1425</v>
      </c>
    </row>
    <row r="73" spans="2:6" x14ac:dyDescent="0.2">
      <c r="B73" s="185">
        <v>42887</v>
      </c>
      <c r="C73" s="175">
        <v>38</v>
      </c>
      <c r="D73" s="175">
        <v>479</v>
      </c>
      <c r="E73" s="175">
        <v>437</v>
      </c>
      <c r="F73" s="175">
        <f t="shared" si="1"/>
        <v>916</v>
      </c>
    </row>
    <row r="74" spans="2:6" x14ac:dyDescent="0.2">
      <c r="B74" s="185">
        <v>42917</v>
      </c>
      <c r="C74" s="175">
        <v>31</v>
      </c>
      <c r="D74" s="175">
        <v>544</v>
      </c>
      <c r="E74" s="175">
        <v>385</v>
      </c>
      <c r="F74" s="175">
        <f t="shared" si="1"/>
        <v>929</v>
      </c>
    </row>
    <row r="75" spans="2:6" x14ac:dyDescent="0.2">
      <c r="B75" s="185">
        <v>42948</v>
      </c>
      <c r="C75" s="175">
        <v>34</v>
      </c>
      <c r="D75" s="175">
        <v>715</v>
      </c>
      <c r="E75" s="175">
        <v>414</v>
      </c>
      <c r="F75" s="175">
        <f t="shared" si="1"/>
        <v>1129</v>
      </c>
    </row>
    <row r="76" spans="2:6" x14ac:dyDescent="0.2">
      <c r="B76" s="185">
        <v>42979</v>
      </c>
      <c r="C76" s="175">
        <v>36</v>
      </c>
      <c r="D76" s="175">
        <v>680</v>
      </c>
      <c r="E76" s="175">
        <v>537</v>
      </c>
      <c r="F76" s="175">
        <f t="shared" si="1"/>
        <v>1217</v>
      </c>
    </row>
    <row r="77" spans="2:6" x14ac:dyDescent="0.2">
      <c r="B77" s="185">
        <v>43009</v>
      </c>
      <c r="C77" s="175">
        <v>33</v>
      </c>
      <c r="D77" s="175">
        <v>503</v>
      </c>
      <c r="E77" s="175">
        <v>374</v>
      </c>
      <c r="F77" s="175">
        <f t="shared" si="1"/>
        <v>877</v>
      </c>
    </row>
    <row r="78" spans="2:6" x14ac:dyDescent="0.2">
      <c r="B78" s="185">
        <v>43040</v>
      </c>
      <c r="C78" s="175">
        <v>40</v>
      </c>
      <c r="D78" s="175">
        <v>676</v>
      </c>
      <c r="E78" s="175">
        <v>640</v>
      </c>
      <c r="F78" s="175">
        <f t="shared" si="1"/>
        <v>1316</v>
      </c>
    </row>
    <row r="79" spans="2:6" x14ac:dyDescent="0.2">
      <c r="B79" s="185">
        <v>43070</v>
      </c>
      <c r="C79" s="175">
        <v>56</v>
      </c>
      <c r="D79" s="175">
        <v>742</v>
      </c>
      <c r="E79" s="175">
        <v>697</v>
      </c>
      <c r="F79" s="175">
        <f t="shared" si="1"/>
        <v>1439</v>
      </c>
    </row>
    <row r="80" spans="2:6" x14ac:dyDescent="0.2">
      <c r="B80" s="76">
        <v>2017</v>
      </c>
      <c r="C80" s="177">
        <f>SUM(C68:C79)</f>
        <v>440</v>
      </c>
      <c r="D80" s="161">
        <f>SUM(D68:D79)</f>
        <v>11005</v>
      </c>
      <c r="E80" s="161">
        <f>SUM(E68:E79)</f>
        <v>8520</v>
      </c>
      <c r="F80" s="161">
        <f>SUM(F68:F79)</f>
        <v>19525</v>
      </c>
    </row>
    <row r="81" spans="2:6" x14ac:dyDescent="0.2">
      <c r="B81" s="185">
        <v>43101</v>
      </c>
      <c r="C81" s="175">
        <v>46</v>
      </c>
      <c r="D81" s="175">
        <v>1310</v>
      </c>
      <c r="E81" s="175">
        <v>1294</v>
      </c>
      <c r="F81" s="175">
        <f>D81+E81</f>
        <v>2604</v>
      </c>
    </row>
    <row r="82" spans="2:6" x14ac:dyDescent="0.2">
      <c r="B82" s="185">
        <v>43132</v>
      </c>
      <c r="C82" s="175">
        <v>61</v>
      </c>
      <c r="D82" s="175">
        <v>1107</v>
      </c>
      <c r="E82" s="175">
        <v>809</v>
      </c>
      <c r="F82" s="175">
        <f t="shared" ref="F82:F91" si="2">D82+E82</f>
        <v>1916</v>
      </c>
    </row>
    <row r="83" spans="2:6" x14ac:dyDescent="0.2">
      <c r="B83" s="185">
        <v>43160</v>
      </c>
      <c r="C83" s="175">
        <v>44</v>
      </c>
      <c r="D83" s="175">
        <v>861</v>
      </c>
      <c r="E83" s="175">
        <v>608</v>
      </c>
      <c r="F83" s="175">
        <f t="shared" si="2"/>
        <v>1469</v>
      </c>
    </row>
    <row r="84" spans="2:6" x14ac:dyDescent="0.2">
      <c r="B84" s="185">
        <v>43191</v>
      </c>
      <c r="C84" s="175">
        <v>39</v>
      </c>
      <c r="D84" s="175">
        <v>653</v>
      </c>
      <c r="E84" s="175">
        <v>498</v>
      </c>
      <c r="F84" s="175">
        <f t="shared" si="2"/>
        <v>1151</v>
      </c>
    </row>
    <row r="85" spans="2:6" x14ac:dyDescent="0.2">
      <c r="B85" s="185">
        <v>43221</v>
      </c>
      <c r="C85" s="175">
        <v>40</v>
      </c>
      <c r="D85" s="175">
        <v>965</v>
      </c>
      <c r="E85" s="175">
        <v>663</v>
      </c>
      <c r="F85" s="175">
        <f t="shared" si="2"/>
        <v>1628</v>
      </c>
    </row>
    <row r="86" spans="2:6" x14ac:dyDescent="0.2">
      <c r="B86" s="185">
        <v>43252</v>
      </c>
      <c r="C86" s="175">
        <v>55</v>
      </c>
      <c r="D86" s="175">
        <v>836</v>
      </c>
      <c r="E86" s="175">
        <v>774</v>
      </c>
      <c r="F86" s="175">
        <f t="shared" si="2"/>
        <v>1610</v>
      </c>
    </row>
    <row r="87" spans="2:6" x14ac:dyDescent="0.2">
      <c r="B87" s="185">
        <v>43282</v>
      </c>
      <c r="C87" s="175">
        <v>54</v>
      </c>
      <c r="D87" s="175">
        <v>1124</v>
      </c>
      <c r="E87" s="175">
        <v>980</v>
      </c>
      <c r="F87" s="175">
        <f t="shared" si="2"/>
        <v>2104</v>
      </c>
    </row>
    <row r="88" spans="2:6" x14ac:dyDescent="0.2">
      <c r="B88" s="185">
        <v>43313</v>
      </c>
      <c r="C88" s="175">
        <v>74</v>
      </c>
      <c r="D88" s="175">
        <v>1725</v>
      </c>
      <c r="E88" s="175">
        <v>1398</v>
      </c>
      <c r="F88" s="175">
        <f t="shared" si="2"/>
        <v>3123</v>
      </c>
    </row>
    <row r="89" spans="2:6" x14ac:dyDescent="0.2">
      <c r="B89" s="185">
        <v>43344</v>
      </c>
      <c r="C89" s="175">
        <v>50</v>
      </c>
      <c r="D89" s="175">
        <v>1229</v>
      </c>
      <c r="E89" s="175">
        <v>1067</v>
      </c>
      <c r="F89" s="175">
        <f t="shared" si="2"/>
        <v>2296</v>
      </c>
    </row>
    <row r="90" spans="2:6" x14ac:dyDescent="0.2">
      <c r="B90" s="185">
        <v>43374</v>
      </c>
      <c r="C90" s="175">
        <v>31</v>
      </c>
      <c r="D90" s="175">
        <v>1359</v>
      </c>
      <c r="E90" s="175">
        <v>477</v>
      </c>
      <c r="F90" s="175">
        <f t="shared" si="2"/>
        <v>1836</v>
      </c>
    </row>
    <row r="91" spans="2:6" x14ac:dyDescent="0.2">
      <c r="B91" s="185">
        <v>43405</v>
      </c>
      <c r="C91" s="175">
        <v>21</v>
      </c>
      <c r="D91" s="175">
        <v>1224</v>
      </c>
      <c r="E91" s="175">
        <v>699</v>
      </c>
      <c r="F91" s="175">
        <f t="shared" si="2"/>
        <v>1923</v>
      </c>
    </row>
    <row r="92" spans="2:6" x14ac:dyDescent="0.2">
      <c r="B92" s="185">
        <v>43435</v>
      </c>
      <c r="C92" s="139">
        <v>63</v>
      </c>
      <c r="D92" s="140">
        <v>1322</v>
      </c>
      <c r="E92" s="141">
        <v>1102</v>
      </c>
      <c r="F92" s="141">
        <v>2424</v>
      </c>
    </row>
    <row r="93" spans="2:6" x14ac:dyDescent="0.2">
      <c r="B93" s="76">
        <v>2018</v>
      </c>
      <c r="C93" s="177">
        <f>SUM(C81:C92)</f>
        <v>578</v>
      </c>
      <c r="D93" s="161">
        <f>SUM(D81:D92)</f>
        <v>13715</v>
      </c>
      <c r="E93" s="161">
        <f>SUM(E81:E92)</f>
        <v>10369</v>
      </c>
      <c r="F93" s="161">
        <f>SUM(F81:F92)</f>
        <v>24084</v>
      </c>
    </row>
    <row r="94" spans="2:6" x14ac:dyDescent="0.2">
      <c r="B94" s="185">
        <v>43466</v>
      </c>
      <c r="C94" s="175">
        <v>46</v>
      </c>
      <c r="D94" s="175">
        <v>1409</v>
      </c>
      <c r="E94" s="175">
        <v>848</v>
      </c>
      <c r="F94" s="175">
        <v>2257</v>
      </c>
    </row>
    <row r="95" spans="2:6" x14ac:dyDescent="0.2">
      <c r="B95" s="185">
        <v>43497</v>
      </c>
      <c r="C95" s="175">
        <v>47</v>
      </c>
      <c r="D95" s="175">
        <v>543</v>
      </c>
      <c r="E95" s="175">
        <v>395</v>
      </c>
      <c r="F95" s="175">
        <v>938</v>
      </c>
    </row>
    <row r="96" spans="2:6" x14ac:dyDescent="0.2">
      <c r="B96" s="185">
        <v>43525</v>
      </c>
      <c r="C96" s="175">
        <v>42</v>
      </c>
      <c r="D96" s="175">
        <v>524</v>
      </c>
      <c r="E96" s="175">
        <v>314</v>
      </c>
      <c r="F96" s="175">
        <v>838</v>
      </c>
    </row>
    <row r="97" spans="2:6" s="186" customFormat="1" x14ac:dyDescent="0.2">
      <c r="B97" s="185">
        <v>43556</v>
      </c>
      <c r="C97" s="175">
        <v>49</v>
      </c>
      <c r="D97" s="175">
        <v>627</v>
      </c>
      <c r="E97" s="175">
        <v>551</v>
      </c>
      <c r="F97" s="175">
        <v>1178</v>
      </c>
    </row>
    <row r="98" spans="2:6" s="186" customFormat="1" x14ac:dyDescent="0.2">
      <c r="B98" s="185">
        <v>43586</v>
      </c>
      <c r="C98" s="175">
        <v>71</v>
      </c>
      <c r="D98" s="175">
        <v>1402</v>
      </c>
      <c r="E98" s="175">
        <v>1306</v>
      </c>
      <c r="F98" s="175">
        <v>2708</v>
      </c>
    </row>
    <row r="99" spans="2:6" x14ac:dyDescent="0.2">
      <c r="B99" s="185">
        <v>43617</v>
      </c>
      <c r="C99" s="175">
        <v>68</v>
      </c>
      <c r="D99" s="175">
        <v>1687</v>
      </c>
      <c r="E99" s="175">
        <v>1029</v>
      </c>
      <c r="F99" s="175">
        <v>2716</v>
      </c>
    </row>
    <row r="100" spans="2:6" x14ac:dyDescent="0.2">
      <c r="B100" s="185">
        <v>43647</v>
      </c>
      <c r="C100" s="175">
        <v>73</v>
      </c>
      <c r="D100" s="175">
        <v>1201</v>
      </c>
      <c r="E100" s="175">
        <v>953</v>
      </c>
      <c r="F100" s="175">
        <v>2154</v>
      </c>
    </row>
    <row r="101" spans="2:6" s="186" customFormat="1" x14ac:dyDescent="0.2">
      <c r="B101" s="185">
        <v>43678</v>
      </c>
      <c r="C101" s="175">
        <v>72</v>
      </c>
      <c r="D101" s="175">
        <v>1090</v>
      </c>
      <c r="E101" s="175">
        <v>1128</v>
      </c>
      <c r="F101" s="175">
        <v>2218</v>
      </c>
    </row>
    <row r="102" spans="2:6" s="186" customFormat="1" x14ac:dyDescent="0.2">
      <c r="B102" s="185">
        <v>43709</v>
      </c>
      <c r="C102" s="175">
        <v>81</v>
      </c>
      <c r="D102" s="175">
        <v>620</v>
      </c>
      <c r="E102" s="175">
        <v>590</v>
      </c>
      <c r="F102" s="175">
        <v>1210</v>
      </c>
    </row>
    <row r="103" spans="2:6" s="186" customFormat="1" x14ac:dyDescent="0.2">
      <c r="B103" s="185">
        <v>43739</v>
      </c>
      <c r="C103" s="175">
        <v>33</v>
      </c>
      <c r="D103" s="175">
        <v>599</v>
      </c>
      <c r="E103" s="175">
        <v>438</v>
      </c>
      <c r="F103" s="175">
        <v>1037</v>
      </c>
    </row>
    <row r="104" spans="2:6" s="186" customFormat="1" x14ac:dyDescent="0.2">
      <c r="B104" s="185">
        <v>43770</v>
      </c>
      <c r="C104" s="175">
        <v>78</v>
      </c>
      <c r="D104" s="175">
        <v>535</v>
      </c>
      <c r="E104" s="175">
        <v>508</v>
      </c>
      <c r="F104" s="175">
        <v>1043</v>
      </c>
    </row>
    <row r="105" spans="2:6" s="186" customFormat="1" x14ac:dyDescent="0.2">
      <c r="B105" s="185">
        <v>43800</v>
      </c>
      <c r="C105" s="175">
        <v>77</v>
      </c>
      <c r="D105" s="175">
        <v>536</v>
      </c>
      <c r="E105" s="175">
        <v>544</v>
      </c>
      <c r="F105" s="175">
        <v>1080</v>
      </c>
    </row>
    <row r="106" spans="2:6" s="186" customFormat="1" x14ac:dyDescent="0.2">
      <c r="B106" s="76">
        <v>2019</v>
      </c>
      <c r="C106" s="177">
        <f>SUM(C94:C105)</f>
        <v>737</v>
      </c>
      <c r="D106" s="177">
        <f t="shared" ref="D106:F106" si="3">SUM(D94:D105)</f>
        <v>10773</v>
      </c>
      <c r="E106" s="177">
        <f t="shared" si="3"/>
        <v>8604</v>
      </c>
      <c r="F106" s="177">
        <f t="shared" si="3"/>
        <v>19377</v>
      </c>
    </row>
    <row r="107" spans="2:6" s="186" customFormat="1" x14ac:dyDescent="0.2">
      <c r="B107" s="185">
        <v>43831</v>
      </c>
      <c r="C107" s="175">
        <v>83</v>
      </c>
      <c r="D107" s="175">
        <v>1062</v>
      </c>
      <c r="E107" s="175">
        <v>1446</v>
      </c>
      <c r="F107" s="175">
        <f>SUM(D107:E107)</f>
        <v>2508</v>
      </c>
    </row>
    <row r="108" spans="2:6" s="186" customFormat="1" x14ac:dyDescent="0.2">
      <c r="B108" s="185">
        <v>43862</v>
      </c>
      <c r="C108" s="175">
        <v>91</v>
      </c>
      <c r="D108" s="175">
        <v>1308</v>
      </c>
      <c r="E108" s="175">
        <v>1064</v>
      </c>
      <c r="F108" s="175">
        <f>SUM(D108:E108)</f>
        <v>2372</v>
      </c>
    </row>
    <row r="109" spans="2:6" s="186" customFormat="1" x14ac:dyDescent="0.2">
      <c r="B109" s="185">
        <v>43891</v>
      </c>
      <c r="C109" s="175">
        <v>73</v>
      </c>
      <c r="D109" s="175">
        <v>908</v>
      </c>
      <c r="E109" s="175">
        <v>827</v>
      </c>
      <c r="F109" s="175">
        <f t="shared" ref="F109:F119" si="4">SUM(D109:E109)</f>
        <v>1735</v>
      </c>
    </row>
    <row r="110" spans="2:6" s="186" customFormat="1" x14ac:dyDescent="0.2">
      <c r="B110" s="185">
        <v>43922</v>
      </c>
      <c r="C110" s="175">
        <v>13</v>
      </c>
      <c r="D110" s="175">
        <v>34</v>
      </c>
      <c r="E110" s="175">
        <v>58</v>
      </c>
      <c r="F110" s="175">
        <f t="shared" si="4"/>
        <v>92</v>
      </c>
    </row>
    <row r="111" spans="2:6" s="186" customFormat="1" x14ac:dyDescent="0.2">
      <c r="B111" s="185">
        <v>43952</v>
      </c>
      <c r="C111" s="175">
        <v>16</v>
      </c>
      <c r="D111" s="175">
        <v>356</v>
      </c>
      <c r="E111" s="175">
        <v>298</v>
      </c>
      <c r="F111" s="175">
        <f t="shared" si="4"/>
        <v>654</v>
      </c>
    </row>
    <row r="112" spans="2:6" s="186" customFormat="1" x14ac:dyDescent="0.2">
      <c r="B112" s="185">
        <v>43983</v>
      </c>
      <c r="C112" s="175">
        <v>16</v>
      </c>
      <c r="D112" s="175">
        <v>143</v>
      </c>
      <c r="E112" s="175">
        <v>150</v>
      </c>
      <c r="F112" s="175">
        <f t="shared" si="4"/>
        <v>293</v>
      </c>
    </row>
    <row r="113" spans="2:6" s="186" customFormat="1" x14ac:dyDescent="0.2">
      <c r="B113" s="185">
        <v>44013</v>
      </c>
      <c r="C113" s="175">
        <v>26</v>
      </c>
      <c r="D113" s="175">
        <v>245</v>
      </c>
      <c r="E113" s="175">
        <v>212</v>
      </c>
      <c r="F113" s="175">
        <f t="shared" si="4"/>
        <v>457</v>
      </c>
    </row>
    <row r="114" spans="2:6" s="186" customFormat="1" x14ac:dyDescent="0.2">
      <c r="B114" s="185">
        <v>44044</v>
      </c>
      <c r="C114" s="175">
        <v>27</v>
      </c>
      <c r="D114" s="175">
        <v>364</v>
      </c>
      <c r="E114" s="175">
        <v>280</v>
      </c>
      <c r="F114" s="175">
        <f t="shared" si="4"/>
        <v>644</v>
      </c>
    </row>
    <row r="115" spans="2:6" s="186" customFormat="1" x14ac:dyDescent="0.2">
      <c r="B115" s="185">
        <v>44075</v>
      </c>
      <c r="C115" s="175">
        <v>32</v>
      </c>
      <c r="D115" s="175">
        <v>439</v>
      </c>
      <c r="E115" s="175">
        <v>549</v>
      </c>
      <c r="F115" s="175">
        <f t="shared" si="4"/>
        <v>988</v>
      </c>
    </row>
    <row r="116" spans="2:6" s="186" customFormat="1" x14ac:dyDescent="0.2">
      <c r="B116" s="185">
        <v>44105</v>
      </c>
      <c r="C116" s="175">
        <v>45</v>
      </c>
      <c r="D116" s="175">
        <v>439</v>
      </c>
      <c r="E116" s="175">
        <v>356</v>
      </c>
      <c r="F116" s="175">
        <f t="shared" si="4"/>
        <v>795</v>
      </c>
    </row>
    <row r="117" spans="2:6" s="186" customFormat="1" x14ac:dyDescent="0.2">
      <c r="B117" s="185">
        <v>44136</v>
      </c>
      <c r="C117" s="175">
        <v>21</v>
      </c>
      <c r="D117" s="175">
        <v>423</v>
      </c>
      <c r="E117" s="175">
        <v>315</v>
      </c>
      <c r="F117" s="175">
        <f t="shared" si="4"/>
        <v>738</v>
      </c>
    </row>
    <row r="118" spans="2:6" s="186" customFormat="1" x14ac:dyDescent="0.2">
      <c r="B118" s="185">
        <v>44166</v>
      </c>
      <c r="C118" s="175">
        <v>14</v>
      </c>
      <c r="D118" s="175">
        <v>326</v>
      </c>
      <c r="E118" s="175">
        <v>348</v>
      </c>
      <c r="F118" s="175">
        <f t="shared" si="4"/>
        <v>674</v>
      </c>
    </row>
    <row r="119" spans="2:6" s="186" customFormat="1" x14ac:dyDescent="0.2">
      <c r="B119" s="288">
        <v>2020</v>
      </c>
      <c r="C119" s="177">
        <f>SUM(C107:C118)</f>
        <v>457</v>
      </c>
      <c r="D119" s="177">
        <f t="shared" ref="D119:E119" si="5">SUM(D107:D118)</f>
        <v>6047</v>
      </c>
      <c r="E119" s="177">
        <f t="shared" si="5"/>
        <v>5903</v>
      </c>
      <c r="F119" s="177">
        <f t="shared" si="4"/>
        <v>11950</v>
      </c>
    </row>
    <row r="120" spans="2:6" s="186" customFormat="1" x14ac:dyDescent="0.2">
      <c r="B120" s="185">
        <v>44197</v>
      </c>
      <c r="C120" s="175">
        <v>21</v>
      </c>
      <c r="D120" s="175">
        <v>863</v>
      </c>
      <c r="E120" s="175">
        <v>646</v>
      </c>
      <c r="F120" s="175">
        <f>SUM(D120:E120)</f>
        <v>1509</v>
      </c>
    </row>
    <row r="121" spans="2:6" s="186" customFormat="1" x14ac:dyDescent="0.2">
      <c r="B121" s="185">
        <v>44228</v>
      </c>
      <c r="C121" s="175">
        <v>12</v>
      </c>
      <c r="D121" s="175">
        <v>504</v>
      </c>
      <c r="E121" s="175">
        <v>400</v>
      </c>
      <c r="F121" s="175">
        <f>SUM(D121:E121)</f>
        <v>904</v>
      </c>
    </row>
    <row r="122" spans="2:6" s="186" customFormat="1" x14ac:dyDescent="0.2">
      <c r="B122" s="185">
        <v>44256</v>
      </c>
      <c r="C122" s="175">
        <v>17</v>
      </c>
      <c r="D122" s="175">
        <v>371</v>
      </c>
      <c r="E122" s="175">
        <v>245</v>
      </c>
      <c r="F122" s="175">
        <f t="shared" ref="F122:F132" si="6">SUM(D122:E122)</f>
        <v>616</v>
      </c>
    </row>
    <row r="123" spans="2:6" s="186" customFormat="1" x14ac:dyDescent="0.2">
      <c r="B123" s="185">
        <v>44287</v>
      </c>
      <c r="C123" s="175">
        <v>9</v>
      </c>
      <c r="D123" s="175">
        <v>304</v>
      </c>
      <c r="E123" s="175">
        <v>210</v>
      </c>
      <c r="F123" s="175">
        <f t="shared" si="6"/>
        <v>514</v>
      </c>
    </row>
    <row r="124" spans="2:6" s="186" customFormat="1" x14ac:dyDescent="0.2">
      <c r="B124" s="185">
        <v>44317</v>
      </c>
      <c r="C124" s="175">
        <v>37</v>
      </c>
      <c r="D124" s="175">
        <v>321</v>
      </c>
      <c r="E124" s="175">
        <v>719</v>
      </c>
      <c r="F124" s="175">
        <f t="shared" si="6"/>
        <v>1040</v>
      </c>
    </row>
    <row r="125" spans="2:6" s="186" customFormat="1" x14ac:dyDescent="0.2">
      <c r="B125" s="185">
        <v>44348</v>
      </c>
      <c r="C125" s="175">
        <v>54</v>
      </c>
      <c r="D125" s="175">
        <v>420</v>
      </c>
      <c r="E125" s="175">
        <v>429</v>
      </c>
      <c r="F125" s="175">
        <f t="shared" si="6"/>
        <v>849</v>
      </c>
    </row>
    <row r="126" spans="2:6" s="186" customFormat="1" x14ac:dyDescent="0.2">
      <c r="B126" s="185">
        <v>44378</v>
      </c>
      <c r="C126" s="175">
        <v>14</v>
      </c>
      <c r="D126" s="175">
        <v>83</v>
      </c>
      <c r="E126" s="175">
        <v>65</v>
      </c>
      <c r="F126" s="175">
        <f t="shared" si="6"/>
        <v>148</v>
      </c>
    </row>
    <row r="127" spans="2:6" s="186" customFormat="1" x14ac:dyDescent="0.2">
      <c r="B127" s="185">
        <v>44409</v>
      </c>
      <c r="C127" s="175">
        <v>50</v>
      </c>
      <c r="D127" s="175">
        <v>526</v>
      </c>
      <c r="E127" s="175">
        <v>488</v>
      </c>
      <c r="F127" s="175">
        <f t="shared" si="6"/>
        <v>1014</v>
      </c>
    </row>
    <row r="128" spans="2:6" s="186" customFormat="1" x14ac:dyDescent="0.2">
      <c r="B128" s="185">
        <v>44440</v>
      </c>
      <c r="C128" s="175">
        <v>17</v>
      </c>
      <c r="D128" s="175">
        <v>200</v>
      </c>
      <c r="E128" s="175">
        <v>159</v>
      </c>
      <c r="F128" s="175">
        <f t="shared" si="6"/>
        <v>359</v>
      </c>
    </row>
    <row r="129" spans="2:6" s="186" customFormat="1" x14ac:dyDescent="0.2">
      <c r="B129" s="185">
        <v>44470</v>
      </c>
      <c r="C129" s="175">
        <v>17</v>
      </c>
      <c r="D129" s="175">
        <v>244</v>
      </c>
      <c r="E129" s="175">
        <v>174</v>
      </c>
      <c r="F129" s="175">
        <f t="shared" si="6"/>
        <v>418</v>
      </c>
    </row>
    <row r="130" spans="2:6" s="186" customFormat="1" x14ac:dyDescent="0.2">
      <c r="B130" s="185">
        <v>44501</v>
      </c>
      <c r="C130" s="175">
        <v>13</v>
      </c>
      <c r="D130" s="175">
        <v>138</v>
      </c>
      <c r="E130" s="175">
        <v>158</v>
      </c>
      <c r="F130" s="175">
        <f t="shared" si="6"/>
        <v>296</v>
      </c>
    </row>
    <row r="131" spans="2:6" s="186" customFormat="1" x14ac:dyDescent="0.2">
      <c r="B131" s="185">
        <v>44531</v>
      </c>
      <c r="C131" s="175">
        <v>35</v>
      </c>
      <c r="D131" s="175">
        <v>241</v>
      </c>
      <c r="E131" s="175">
        <v>258</v>
      </c>
      <c r="F131" s="175">
        <f t="shared" si="6"/>
        <v>499</v>
      </c>
    </row>
    <row r="132" spans="2:6" s="186" customFormat="1" x14ac:dyDescent="0.2">
      <c r="B132" s="288">
        <v>2021</v>
      </c>
      <c r="C132" s="177">
        <f>SUM(C120:C131)</f>
        <v>296</v>
      </c>
      <c r="D132" s="177">
        <f t="shared" ref="D132:E132" si="7">SUM(D120:D131)</f>
        <v>4215</v>
      </c>
      <c r="E132" s="177">
        <f t="shared" si="7"/>
        <v>3951</v>
      </c>
      <c r="F132" s="177">
        <f t="shared" si="6"/>
        <v>8166</v>
      </c>
    </row>
    <row r="133" spans="2:6" s="186" customFormat="1" x14ac:dyDescent="0.2">
      <c r="B133" s="185">
        <v>44562</v>
      </c>
      <c r="C133" s="175">
        <v>52</v>
      </c>
      <c r="D133" s="175">
        <v>987</v>
      </c>
      <c r="E133" s="175">
        <v>892</v>
      </c>
      <c r="F133" s="175">
        <v>1879</v>
      </c>
    </row>
    <row r="134" spans="2:6" s="186" customFormat="1" x14ac:dyDescent="0.2">
      <c r="B134" s="185">
        <v>44593</v>
      </c>
      <c r="C134" s="175">
        <v>47</v>
      </c>
      <c r="D134" s="175">
        <v>751</v>
      </c>
      <c r="E134" s="175">
        <v>629</v>
      </c>
      <c r="F134" s="175">
        <f t="shared" ref="F134:F135" si="8">SUM(D134:E134)</f>
        <v>1380</v>
      </c>
    </row>
    <row r="135" spans="2:6" s="186" customFormat="1" x14ac:dyDescent="0.2">
      <c r="B135" s="288" t="s">
        <v>638</v>
      </c>
      <c r="C135" s="177">
        <f>SUM(C133:C134)</f>
        <v>99</v>
      </c>
      <c r="D135" s="177">
        <f t="shared" ref="D135:E135" si="9">SUM(D133:D134)</f>
        <v>1738</v>
      </c>
      <c r="E135" s="177">
        <f t="shared" si="9"/>
        <v>1521</v>
      </c>
      <c r="F135" s="177">
        <f t="shared" si="8"/>
        <v>3259</v>
      </c>
    </row>
    <row r="136" spans="2:6" s="186" customFormat="1" x14ac:dyDescent="0.2">
      <c r="B136" s="178" t="s">
        <v>26</v>
      </c>
      <c r="C136" s="179">
        <f>C11+C12+C13+C14+C15+C28+C41+C54+C67+C80+C93+C106+C119+C132+C135</f>
        <v>10722</v>
      </c>
      <c r="D136" s="179">
        <f t="shared" ref="D136:F136" si="10">D11+D12+D13+D14+D15+D28+D41+D54+D67+D80+D93+D106+D119+D132+D135</f>
        <v>47493</v>
      </c>
      <c r="E136" s="179">
        <f t="shared" si="10"/>
        <v>38868</v>
      </c>
      <c r="F136" s="179">
        <f t="shared" si="10"/>
        <v>389993</v>
      </c>
    </row>
    <row r="137" spans="2:6" x14ac:dyDescent="0.2">
      <c r="B137" s="25" t="s">
        <v>471</v>
      </c>
    </row>
    <row r="138" spans="2:6" ht="39.75" customHeight="1" x14ac:dyDescent="0.2">
      <c r="B138" s="375" t="s">
        <v>529</v>
      </c>
      <c r="C138" s="375"/>
      <c r="D138" s="375"/>
      <c r="E138" s="375"/>
      <c r="F138" s="375"/>
    </row>
  </sheetData>
  <mergeCells count="8">
    <mergeCell ref="B138:F138"/>
    <mergeCell ref="B5:F5"/>
    <mergeCell ref="B6:F6"/>
    <mergeCell ref="B8:B10"/>
    <mergeCell ref="C8:F8"/>
    <mergeCell ref="C9:C10"/>
    <mergeCell ref="D9:E9"/>
    <mergeCell ref="F9:F10"/>
  </mergeCells>
  <hyperlinks>
    <hyperlink ref="H5" location="'Índice STJ'!A1" display="'Índice STJ'!A1" xr:uid="{00000000-0004-0000-1C00-000000000000}"/>
  </hyperlinks>
  <pageMargins left="0.7" right="0.7" top="0.75" bottom="0.75" header="0.3" footer="0.3"/>
  <ignoredErrors>
    <ignoredError sqref="F119 F107:F11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2:N37"/>
  <sheetViews>
    <sheetView showGridLines="0" workbookViewId="0">
      <selection activeCell="D2" sqref="D2"/>
    </sheetView>
  </sheetViews>
  <sheetFormatPr baseColWidth="10" defaultColWidth="11.42578125" defaultRowHeight="12" x14ac:dyDescent="0.2"/>
  <cols>
    <col min="1" max="1" width="6" style="25" customWidth="1"/>
    <col min="2" max="7" width="11.42578125" style="25"/>
    <col min="8" max="8" width="13.5703125" style="25" customWidth="1"/>
    <col min="9" max="16384" width="11.42578125" style="25"/>
  </cols>
  <sheetData>
    <row r="2" spans="1:14" x14ac:dyDescent="0.2">
      <c r="A2" s="47" t="s">
        <v>99</v>
      </c>
    </row>
    <row r="3" spans="1:14" x14ac:dyDescent="0.2">
      <c r="A3" s="47" t="s">
        <v>100</v>
      </c>
    </row>
    <row r="4" spans="1:14" ht="15.75" customHeight="1" x14ac:dyDescent="0.2">
      <c r="A4" s="47"/>
    </row>
    <row r="5" spans="1:14" ht="15" x14ac:dyDescent="0.25">
      <c r="A5" s="47"/>
      <c r="B5" s="111" t="s">
        <v>569</v>
      </c>
      <c r="C5" s="99"/>
      <c r="D5" s="99"/>
      <c r="E5" s="99"/>
      <c r="N5" s="127" t="s">
        <v>574</v>
      </c>
    </row>
    <row r="7" spans="1:14" s="112" customFormat="1" ht="12.75" x14ac:dyDescent="0.2">
      <c r="B7" s="113" t="s">
        <v>122</v>
      </c>
      <c r="C7" s="114"/>
      <c r="D7" s="114"/>
      <c r="E7" s="114"/>
      <c r="F7" s="114"/>
      <c r="G7" s="114"/>
      <c r="H7" s="114"/>
      <c r="I7" s="114"/>
      <c r="J7" s="114"/>
      <c r="K7" s="114"/>
      <c r="L7" s="114"/>
      <c r="M7" s="114"/>
      <c r="N7" s="115"/>
    </row>
    <row r="8" spans="1:14" s="112" customFormat="1" ht="12.75" x14ac:dyDescent="0.2">
      <c r="B8" s="362" t="s">
        <v>620</v>
      </c>
      <c r="C8" s="363"/>
      <c r="D8" s="363"/>
      <c r="E8" s="363"/>
      <c r="F8" s="363"/>
      <c r="G8" s="363"/>
      <c r="H8" s="363"/>
      <c r="I8" s="363"/>
      <c r="J8" s="363"/>
      <c r="K8" s="363"/>
      <c r="L8" s="363"/>
      <c r="M8" s="363"/>
      <c r="N8" s="364"/>
    </row>
    <row r="9" spans="1:14" s="112" customFormat="1" ht="12.75" x14ac:dyDescent="0.2">
      <c r="B9" s="362"/>
      <c r="C9" s="363"/>
      <c r="D9" s="363"/>
      <c r="E9" s="363"/>
      <c r="F9" s="363"/>
      <c r="G9" s="363"/>
      <c r="H9" s="363"/>
      <c r="I9" s="363"/>
      <c r="J9" s="363"/>
      <c r="K9" s="363"/>
      <c r="L9" s="363"/>
      <c r="M9" s="363"/>
      <c r="N9" s="364"/>
    </row>
    <row r="10" spans="1:14" s="112" customFormat="1" ht="12.75" x14ac:dyDescent="0.2">
      <c r="B10" s="362"/>
      <c r="C10" s="363"/>
      <c r="D10" s="363"/>
      <c r="E10" s="363"/>
      <c r="F10" s="363"/>
      <c r="G10" s="363"/>
      <c r="H10" s="363"/>
      <c r="I10" s="363"/>
      <c r="J10" s="363"/>
      <c r="K10" s="363"/>
      <c r="L10" s="363"/>
      <c r="M10" s="363"/>
      <c r="N10" s="364"/>
    </row>
    <row r="11" spans="1:14" s="112" customFormat="1" ht="12.75" x14ac:dyDescent="0.2">
      <c r="B11" s="312" t="s">
        <v>614</v>
      </c>
      <c r="C11" s="116"/>
      <c r="D11" s="116"/>
      <c r="E11" s="116"/>
      <c r="F11" s="116"/>
      <c r="G11" s="116"/>
      <c r="H11" s="116"/>
      <c r="I11" s="116"/>
      <c r="J11" s="116"/>
      <c r="K11" s="116"/>
      <c r="L11" s="116"/>
      <c r="M11" s="116"/>
      <c r="N11" s="117"/>
    </row>
    <row r="12" spans="1:14" s="112" customFormat="1" ht="12.75" x14ac:dyDescent="0.2"/>
    <row r="13" spans="1:14" s="112" customFormat="1" ht="12.75" x14ac:dyDescent="0.2">
      <c r="B13" s="71" t="s">
        <v>123</v>
      </c>
    </row>
    <row r="14" spans="1:14" s="112" customFormat="1" ht="12.75" x14ac:dyDescent="0.2">
      <c r="B14" s="365" t="s">
        <v>615</v>
      </c>
      <c r="C14" s="365"/>
      <c r="D14" s="365"/>
      <c r="E14" s="365"/>
      <c r="F14" s="365"/>
      <c r="G14" s="365"/>
      <c r="H14" s="365"/>
      <c r="I14" s="365"/>
    </row>
    <row r="15" spans="1:14" s="112" customFormat="1" ht="12.75" x14ac:dyDescent="0.2">
      <c r="B15" s="365" t="s">
        <v>616</v>
      </c>
      <c r="C15" s="365"/>
      <c r="D15" s="365"/>
      <c r="E15" s="365"/>
      <c r="F15" s="365"/>
      <c r="G15" s="365"/>
      <c r="H15" s="365"/>
    </row>
    <row r="16" spans="1:14" s="112" customFormat="1" ht="12.75" x14ac:dyDescent="0.2"/>
    <row r="17" spans="2:10" s="112" customFormat="1" ht="12.75" x14ac:dyDescent="0.2">
      <c r="B17" s="71" t="s">
        <v>125</v>
      </c>
    </row>
    <row r="18" spans="2:10" s="112" customFormat="1" ht="12.75" x14ac:dyDescent="0.2">
      <c r="B18" s="366" t="s">
        <v>617</v>
      </c>
      <c r="C18" s="366"/>
      <c r="D18" s="366"/>
      <c r="E18" s="366"/>
      <c r="F18" s="366"/>
      <c r="G18" s="366"/>
      <c r="H18" s="366"/>
      <c r="I18" s="366"/>
      <c r="J18" s="366"/>
    </row>
    <row r="19" spans="2:10" s="112" customFormat="1" ht="12.75" x14ac:dyDescent="0.2">
      <c r="B19" s="366" t="s">
        <v>618</v>
      </c>
      <c r="C19" s="366"/>
      <c r="D19" s="366"/>
      <c r="E19" s="366"/>
      <c r="F19" s="366"/>
      <c r="G19" s="366"/>
      <c r="H19" s="366"/>
      <c r="I19" s="366"/>
    </row>
    <row r="20" spans="2:10" s="112" customFormat="1" ht="12.75" x14ac:dyDescent="0.2">
      <c r="B20" s="118"/>
    </row>
    <row r="21" spans="2:10" s="112" customFormat="1" ht="12.75" x14ac:dyDescent="0.2">
      <c r="B21" s="71" t="s">
        <v>619</v>
      </c>
    </row>
    <row r="22" spans="2:10" s="112" customFormat="1" ht="12.75" x14ac:dyDescent="0.2">
      <c r="B22" s="366" t="s">
        <v>101</v>
      </c>
      <c r="C22" s="366"/>
      <c r="D22" s="366"/>
    </row>
    <row r="23" spans="2:10" s="112" customFormat="1" ht="12.75" x14ac:dyDescent="0.2">
      <c r="B23" s="366" t="s">
        <v>102</v>
      </c>
      <c r="C23" s="366"/>
      <c r="D23" s="366"/>
    </row>
    <row r="24" spans="2:10" s="112" customFormat="1" ht="12.75" x14ac:dyDescent="0.2">
      <c r="B24" s="366" t="s">
        <v>109</v>
      </c>
      <c r="C24" s="366"/>
      <c r="D24" s="366"/>
    </row>
    <row r="25" spans="2:10" s="112" customFormat="1" ht="12.75" x14ac:dyDescent="0.2">
      <c r="B25" s="366" t="s">
        <v>103</v>
      </c>
      <c r="C25" s="366"/>
      <c r="D25" s="366"/>
    </row>
    <row r="26" spans="2:10" s="112" customFormat="1" ht="12.75" x14ac:dyDescent="0.2">
      <c r="B26" s="366" t="s">
        <v>104</v>
      </c>
      <c r="C26" s="366"/>
      <c r="D26" s="366"/>
    </row>
    <row r="27" spans="2:10" s="112" customFormat="1" ht="12.75" x14ac:dyDescent="0.2">
      <c r="B27" s="366" t="s">
        <v>105</v>
      </c>
      <c r="C27" s="366"/>
      <c r="D27" s="366"/>
    </row>
    <row r="28" spans="2:10" s="112" customFormat="1" ht="12.75" x14ac:dyDescent="0.2">
      <c r="B28" s="366" t="s">
        <v>106</v>
      </c>
      <c r="C28" s="366"/>
      <c r="D28" s="366"/>
    </row>
    <row r="29" spans="2:10" s="112" customFormat="1" ht="12.75" x14ac:dyDescent="0.2">
      <c r="B29" s="366" t="s">
        <v>107</v>
      </c>
      <c r="C29" s="366"/>
      <c r="D29" s="366"/>
    </row>
    <row r="30" spans="2:10" s="112" customFormat="1" ht="12.75" x14ac:dyDescent="0.2">
      <c r="B30" s="367" t="s">
        <v>598</v>
      </c>
      <c r="C30" s="367"/>
      <c r="D30" s="367"/>
    </row>
    <row r="31" spans="2:10" s="112" customFormat="1" ht="12.75" x14ac:dyDescent="0.2">
      <c r="B31" s="366" t="s">
        <v>108</v>
      </c>
      <c r="C31" s="366"/>
      <c r="D31" s="366"/>
    </row>
    <row r="32" spans="2:10" s="112" customFormat="1" ht="12.75" x14ac:dyDescent="0.2">
      <c r="B32" s="366" t="s">
        <v>110</v>
      </c>
      <c r="C32" s="366"/>
      <c r="D32" s="366"/>
    </row>
    <row r="33" spans="2:4" s="112" customFormat="1" ht="12.75" x14ac:dyDescent="0.2">
      <c r="B33" s="366" t="s">
        <v>111</v>
      </c>
      <c r="C33" s="366"/>
      <c r="D33" s="366"/>
    </row>
    <row r="34" spans="2:4" s="112" customFormat="1" ht="12.75" x14ac:dyDescent="0.2">
      <c r="B34" s="366" t="s">
        <v>112</v>
      </c>
      <c r="C34" s="366"/>
      <c r="D34" s="366"/>
    </row>
    <row r="35" spans="2:4" s="112" customFormat="1" ht="12.75" x14ac:dyDescent="0.2">
      <c r="B35" s="366" t="s">
        <v>113</v>
      </c>
      <c r="C35" s="366"/>
      <c r="D35" s="366"/>
    </row>
    <row r="36" spans="2:4" s="112" customFormat="1" ht="12.75" x14ac:dyDescent="0.2">
      <c r="B36" s="366" t="s">
        <v>114</v>
      </c>
      <c r="C36" s="366"/>
      <c r="D36" s="366"/>
    </row>
    <row r="37" spans="2:4" s="112" customFormat="1" ht="12.75" x14ac:dyDescent="0.2">
      <c r="B37" s="366" t="s">
        <v>115</v>
      </c>
      <c r="C37" s="366"/>
      <c r="D37" s="366"/>
    </row>
  </sheetData>
  <mergeCells count="21">
    <mergeCell ref="B35:D35"/>
    <mergeCell ref="B36:D36"/>
    <mergeCell ref="B37:D37"/>
    <mergeCell ref="B29:D29"/>
    <mergeCell ref="B31:D31"/>
    <mergeCell ref="B32:D32"/>
    <mergeCell ref="B33:D33"/>
    <mergeCell ref="B34:D34"/>
    <mergeCell ref="B30:D30"/>
    <mergeCell ref="B28:D28"/>
    <mergeCell ref="B22:D22"/>
    <mergeCell ref="B23:D23"/>
    <mergeCell ref="B24:D24"/>
    <mergeCell ref="B25:D25"/>
    <mergeCell ref="B26:D26"/>
    <mergeCell ref="B27:D27"/>
    <mergeCell ref="B8:N10"/>
    <mergeCell ref="B15:H15"/>
    <mergeCell ref="B18:J18"/>
    <mergeCell ref="B19:I19"/>
    <mergeCell ref="B14:I14"/>
  </mergeCells>
  <hyperlinks>
    <hyperlink ref="B15" location="'Concesiones Nacional'!A1" display="Concesiones en el Sistema de Pensiones Solidarias, por mes, desde julio 2008 a marzo 2018" xr:uid="{00000000-0004-0000-0200-000000000000}"/>
    <hyperlink ref="B19" location="'Concesiones Regiones'!A1" display="Concesiones Regiones" xr:uid="{00000000-0004-0000-0200-000001000000}"/>
    <hyperlink ref="B22" location="XV!A1" display="XV Arica y Parinacota" xr:uid="{00000000-0004-0000-0200-000002000000}"/>
    <hyperlink ref="B23" location="I!A1" display="I Tarapaca" xr:uid="{00000000-0004-0000-0200-000003000000}"/>
    <hyperlink ref="B24" location="II!A1" display="II Antofagasta" xr:uid="{00000000-0004-0000-0200-000004000000}"/>
    <hyperlink ref="B25" location="III!A1" display="III Atacama" xr:uid="{00000000-0004-0000-0200-000005000000}"/>
    <hyperlink ref="B26" location="IV!A1" display="IV Coquimbo" xr:uid="{00000000-0004-0000-0200-000006000000}"/>
    <hyperlink ref="B27" location="V!A1" display="V Valparaiso" xr:uid="{00000000-0004-0000-0200-000007000000}"/>
    <hyperlink ref="B28" location="VI!A1" display="VI Libertador General Bernardo O'Higgins" xr:uid="{00000000-0004-0000-0200-000008000000}"/>
    <hyperlink ref="B29" location="VII!A1" display="VII Maule" xr:uid="{00000000-0004-0000-0200-000009000000}"/>
    <hyperlink ref="B31" location="VIII!A1" display="VIII Bio Bio" xr:uid="{00000000-0004-0000-0200-00000A000000}"/>
    <hyperlink ref="B32" location="IX!A1" display="IX Araucania" xr:uid="{00000000-0004-0000-0200-00000B000000}"/>
    <hyperlink ref="B33" location="XIV!A1" display="XIV Los Rios" xr:uid="{00000000-0004-0000-0200-00000C000000}"/>
    <hyperlink ref="B34" location="X!A1" display="X Los Lagos" xr:uid="{00000000-0004-0000-0200-00000D000000}"/>
    <hyperlink ref="B35" location="XI!A1" display="XI Aysen" xr:uid="{00000000-0004-0000-0200-00000E000000}"/>
    <hyperlink ref="B36" location="XII!A1" display="XII Magallanes" xr:uid="{00000000-0004-0000-0200-00000F000000}"/>
    <hyperlink ref="B37" location="XIII!A1" display="XIII Metropolitana" xr:uid="{00000000-0004-0000-0200-000010000000}"/>
    <hyperlink ref="B18" location="'Solicitudes Regiones'!A1" display="Solicitudes Regiones" xr:uid="{00000000-0004-0000-0200-000011000000}"/>
    <hyperlink ref="N5" location="Índice!A1" display="Volver" xr:uid="{00000000-0004-0000-0200-000012000000}"/>
    <hyperlink ref="B14" location="'Solicitudes Nacional'!A1" display="Solicitudes recibidas en el Sistema de Pensiones Solidarias, según mes, desde julio 2008 a marzo 2018" xr:uid="{00000000-0004-0000-0200-000013000000}"/>
    <hyperlink ref="B30" location="VII!A1" display="VII Maule" xr:uid="{00000000-0004-0000-0200-000014000000}"/>
    <hyperlink ref="B30:D30" location="XVI!A1" display="XVI Ñuble" xr:uid="{00000000-0004-0000-0200-000015000000}"/>
  </hyperlinks>
  <pageMargins left="0.7" right="0.7" top="0.75" bottom="0.75" header="0.3" footer="0.3"/>
  <pageSetup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H132"/>
  <sheetViews>
    <sheetView showGridLines="0" zoomScale="90" zoomScaleNormal="90" workbookViewId="0">
      <pane xSplit="2" ySplit="9" topLeftCell="C95" activePane="bottomRight" state="frozen"/>
      <selection activeCell="J33" sqref="J33"/>
      <selection pane="topRight" activeCell="J33" sqref="J33"/>
      <selection pane="bottomLeft" activeCell="J33" sqref="J33"/>
      <selection pane="bottomRight" activeCell="F130" sqref="F130"/>
    </sheetView>
  </sheetViews>
  <sheetFormatPr baseColWidth="10" defaultColWidth="11.42578125" defaultRowHeight="12" x14ac:dyDescent="0.2"/>
  <cols>
    <col min="1" max="1" width="6" style="25" customWidth="1"/>
    <col min="2" max="2" width="12.28515625" style="25" bestFit="1" customWidth="1"/>
    <col min="3" max="16384" width="11.42578125" style="25"/>
  </cols>
  <sheetData>
    <row r="2" spans="1:8" x14ac:dyDescent="0.2">
      <c r="A2" s="47" t="s">
        <v>99</v>
      </c>
    </row>
    <row r="3" spans="1:8" x14ac:dyDescent="0.2">
      <c r="A3" s="47" t="s">
        <v>100</v>
      </c>
    </row>
    <row r="5" spans="1:8" ht="28.5" customHeight="1" x14ac:dyDescent="0.2">
      <c r="B5" s="428" t="s">
        <v>530</v>
      </c>
      <c r="C5" s="428"/>
      <c r="D5" s="428"/>
      <c r="E5" s="428"/>
      <c r="F5" s="428"/>
      <c r="H5" s="121" t="s">
        <v>573</v>
      </c>
    </row>
    <row r="6" spans="1:8" ht="12.75" x14ac:dyDescent="0.2">
      <c r="B6" s="429" t="s">
        <v>636</v>
      </c>
      <c r="C6" s="429"/>
      <c r="D6" s="429"/>
      <c r="E6" s="429"/>
      <c r="F6" s="429"/>
    </row>
    <row r="8" spans="1:8" ht="27.75" customHeight="1" x14ac:dyDescent="0.2">
      <c r="B8" s="430" t="s">
        <v>522</v>
      </c>
      <c r="C8" s="423" t="s">
        <v>531</v>
      </c>
      <c r="D8" s="431"/>
      <c r="E8" s="431"/>
      <c r="F8" s="432"/>
    </row>
    <row r="9" spans="1:8" x14ac:dyDescent="0.2">
      <c r="B9" s="430"/>
      <c r="C9" s="148" t="s">
        <v>532</v>
      </c>
      <c r="D9" s="148" t="s">
        <v>533</v>
      </c>
      <c r="E9" s="148" t="s">
        <v>534</v>
      </c>
      <c r="F9" s="148" t="s">
        <v>26</v>
      </c>
    </row>
    <row r="10" spans="1:8" x14ac:dyDescent="0.2">
      <c r="B10" s="82" t="s">
        <v>535</v>
      </c>
      <c r="C10" s="83">
        <v>114</v>
      </c>
      <c r="D10" s="83">
        <v>539</v>
      </c>
      <c r="E10" s="84">
        <v>154</v>
      </c>
      <c r="F10" s="85">
        <f t="shared" ref="F10:F22" si="0">SUM(C10:E10)</f>
        <v>807</v>
      </c>
    </row>
    <row r="11" spans="1:8" x14ac:dyDescent="0.2">
      <c r="B11" s="78">
        <v>41275</v>
      </c>
      <c r="C11" s="81">
        <v>8</v>
      </c>
      <c r="D11" s="81">
        <v>38</v>
      </c>
      <c r="E11" s="86">
        <v>12</v>
      </c>
      <c r="F11" s="87">
        <f t="shared" si="0"/>
        <v>58</v>
      </c>
    </row>
    <row r="12" spans="1:8" x14ac:dyDescent="0.2">
      <c r="B12" s="78">
        <v>41306</v>
      </c>
      <c r="C12" s="81">
        <v>5</v>
      </c>
      <c r="D12" s="81">
        <v>35</v>
      </c>
      <c r="E12" s="86">
        <v>15</v>
      </c>
      <c r="F12" s="87">
        <f t="shared" si="0"/>
        <v>55</v>
      </c>
    </row>
    <row r="13" spans="1:8" x14ac:dyDescent="0.2">
      <c r="B13" s="78">
        <v>41334</v>
      </c>
      <c r="C13" s="81">
        <v>10</v>
      </c>
      <c r="D13" s="81">
        <v>42</v>
      </c>
      <c r="E13" s="86">
        <v>12</v>
      </c>
      <c r="F13" s="87">
        <f t="shared" si="0"/>
        <v>64</v>
      </c>
    </row>
    <row r="14" spans="1:8" x14ac:dyDescent="0.2">
      <c r="B14" s="78">
        <v>41365</v>
      </c>
      <c r="C14" s="81">
        <v>10</v>
      </c>
      <c r="D14" s="81">
        <v>41</v>
      </c>
      <c r="E14" s="86">
        <v>15</v>
      </c>
      <c r="F14" s="87">
        <f t="shared" si="0"/>
        <v>66</v>
      </c>
    </row>
    <row r="15" spans="1:8" x14ac:dyDescent="0.2">
      <c r="B15" s="78">
        <v>41395</v>
      </c>
      <c r="C15" s="81">
        <v>6</v>
      </c>
      <c r="D15" s="81">
        <v>43</v>
      </c>
      <c r="E15" s="86">
        <v>11</v>
      </c>
      <c r="F15" s="87">
        <f t="shared" si="0"/>
        <v>60</v>
      </c>
    </row>
    <row r="16" spans="1:8" x14ac:dyDescent="0.2">
      <c r="B16" s="78">
        <v>41426</v>
      </c>
      <c r="C16" s="81">
        <v>6</v>
      </c>
      <c r="D16" s="81">
        <v>34</v>
      </c>
      <c r="E16" s="86">
        <v>14</v>
      </c>
      <c r="F16" s="87">
        <f t="shared" si="0"/>
        <v>54</v>
      </c>
    </row>
    <row r="17" spans="2:6" x14ac:dyDescent="0.2">
      <c r="B17" s="78">
        <v>41456</v>
      </c>
      <c r="C17" s="81">
        <v>4</v>
      </c>
      <c r="D17" s="81">
        <v>42</v>
      </c>
      <c r="E17" s="86">
        <v>12</v>
      </c>
      <c r="F17" s="87">
        <f t="shared" si="0"/>
        <v>58</v>
      </c>
    </row>
    <row r="18" spans="2:6" x14ac:dyDescent="0.2">
      <c r="B18" s="78">
        <v>41487</v>
      </c>
      <c r="C18" s="81">
        <v>7</v>
      </c>
      <c r="D18" s="81">
        <v>39</v>
      </c>
      <c r="E18" s="86">
        <v>12</v>
      </c>
      <c r="F18" s="87">
        <f t="shared" si="0"/>
        <v>58</v>
      </c>
    </row>
    <row r="19" spans="2:6" x14ac:dyDescent="0.2">
      <c r="B19" s="78">
        <v>41518</v>
      </c>
      <c r="C19" s="81">
        <v>5</v>
      </c>
      <c r="D19" s="81">
        <v>33</v>
      </c>
      <c r="E19" s="86">
        <v>12</v>
      </c>
      <c r="F19" s="87">
        <f t="shared" si="0"/>
        <v>50</v>
      </c>
    </row>
    <row r="20" spans="2:6" x14ac:dyDescent="0.2">
      <c r="B20" s="78">
        <v>41548</v>
      </c>
      <c r="C20" s="81">
        <v>3</v>
      </c>
      <c r="D20" s="81">
        <v>28</v>
      </c>
      <c r="E20" s="86">
        <v>17</v>
      </c>
      <c r="F20" s="87">
        <f t="shared" si="0"/>
        <v>48</v>
      </c>
    </row>
    <row r="21" spans="2:6" x14ac:dyDescent="0.2">
      <c r="B21" s="78">
        <v>41579</v>
      </c>
      <c r="C21" s="81">
        <v>3</v>
      </c>
      <c r="D21" s="81">
        <v>18</v>
      </c>
      <c r="E21" s="86">
        <v>7</v>
      </c>
      <c r="F21" s="87">
        <f t="shared" si="0"/>
        <v>28</v>
      </c>
    </row>
    <row r="22" spans="2:6" x14ac:dyDescent="0.2">
      <c r="B22" s="78">
        <v>41609</v>
      </c>
      <c r="C22" s="81">
        <v>7</v>
      </c>
      <c r="D22" s="81">
        <v>37</v>
      </c>
      <c r="E22" s="86">
        <v>11</v>
      </c>
      <c r="F22" s="87">
        <f t="shared" si="0"/>
        <v>55</v>
      </c>
    </row>
    <row r="23" spans="2:6" x14ac:dyDescent="0.2">
      <c r="B23" s="250" t="s">
        <v>536</v>
      </c>
      <c r="C23" s="85">
        <f>SUM(C11:C22)</f>
        <v>74</v>
      </c>
      <c r="D23" s="85">
        <f t="shared" ref="D23:E23" si="1">SUM(D11:D22)</f>
        <v>430</v>
      </c>
      <c r="E23" s="85">
        <f t="shared" si="1"/>
        <v>150</v>
      </c>
      <c r="F23" s="85">
        <f>SUM(F11:F22)</f>
        <v>654</v>
      </c>
    </row>
    <row r="24" spans="2:6" x14ac:dyDescent="0.2">
      <c r="B24" s="88">
        <v>41640</v>
      </c>
      <c r="C24" s="81">
        <v>7</v>
      </c>
      <c r="D24" s="81">
        <v>32</v>
      </c>
      <c r="E24" s="86">
        <v>18</v>
      </c>
      <c r="F24" s="87">
        <f>SUM(C24:E24)</f>
        <v>57</v>
      </c>
    </row>
    <row r="25" spans="2:6" x14ac:dyDescent="0.2">
      <c r="B25" s="88">
        <v>41671</v>
      </c>
      <c r="C25" s="81">
        <v>3</v>
      </c>
      <c r="D25" s="81">
        <v>24</v>
      </c>
      <c r="E25" s="86">
        <v>9</v>
      </c>
      <c r="F25" s="87">
        <f t="shared" ref="F25:F48" si="2">C25+D25+E25</f>
        <v>36</v>
      </c>
    </row>
    <row r="26" spans="2:6" x14ac:dyDescent="0.2">
      <c r="B26" s="88">
        <v>41699</v>
      </c>
      <c r="C26" s="81">
        <v>7</v>
      </c>
      <c r="D26" s="81">
        <v>21</v>
      </c>
      <c r="E26" s="86">
        <v>15</v>
      </c>
      <c r="F26" s="87">
        <f t="shared" si="2"/>
        <v>43</v>
      </c>
    </row>
    <row r="27" spans="2:6" x14ac:dyDescent="0.2">
      <c r="B27" s="88">
        <v>41730</v>
      </c>
      <c r="C27" s="81">
        <v>9</v>
      </c>
      <c r="D27" s="81">
        <v>25</v>
      </c>
      <c r="E27" s="86">
        <v>10</v>
      </c>
      <c r="F27" s="87">
        <f t="shared" si="2"/>
        <v>44</v>
      </c>
    </row>
    <row r="28" spans="2:6" x14ac:dyDescent="0.2">
      <c r="B28" s="88">
        <v>41760</v>
      </c>
      <c r="C28" s="81">
        <v>7</v>
      </c>
      <c r="D28" s="81">
        <v>29</v>
      </c>
      <c r="E28" s="86">
        <v>11</v>
      </c>
      <c r="F28" s="87">
        <f t="shared" si="2"/>
        <v>47</v>
      </c>
    </row>
    <row r="29" spans="2:6" x14ac:dyDescent="0.2">
      <c r="B29" s="88">
        <v>41791</v>
      </c>
      <c r="C29" s="81">
        <v>0</v>
      </c>
      <c r="D29" s="81">
        <v>31</v>
      </c>
      <c r="E29" s="86">
        <v>17</v>
      </c>
      <c r="F29" s="87">
        <f t="shared" si="2"/>
        <v>48</v>
      </c>
    </row>
    <row r="30" spans="2:6" x14ac:dyDescent="0.2">
      <c r="B30" s="88">
        <v>41821</v>
      </c>
      <c r="C30" s="81">
        <v>3</v>
      </c>
      <c r="D30" s="81">
        <v>29</v>
      </c>
      <c r="E30" s="86">
        <v>15</v>
      </c>
      <c r="F30" s="87">
        <f t="shared" si="2"/>
        <v>47</v>
      </c>
    </row>
    <row r="31" spans="2:6" x14ac:dyDescent="0.2">
      <c r="B31" s="88">
        <v>41852</v>
      </c>
      <c r="C31" s="81">
        <v>5</v>
      </c>
      <c r="D31" s="81">
        <v>30</v>
      </c>
      <c r="E31" s="86">
        <v>9</v>
      </c>
      <c r="F31" s="87">
        <f t="shared" si="2"/>
        <v>44</v>
      </c>
    </row>
    <row r="32" spans="2:6" x14ac:dyDescent="0.2">
      <c r="B32" s="88">
        <v>41883</v>
      </c>
      <c r="C32" s="81">
        <v>2</v>
      </c>
      <c r="D32" s="81">
        <v>39</v>
      </c>
      <c r="E32" s="86"/>
      <c r="F32" s="87">
        <f t="shared" si="2"/>
        <v>41</v>
      </c>
    </row>
    <row r="33" spans="2:6" x14ac:dyDescent="0.2">
      <c r="B33" s="88">
        <v>41913</v>
      </c>
      <c r="C33" s="81">
        <v>5</v>
      </c>
      <c r="D33" s="81">
        <v>29</v>
      </c>
      <c r="E33" s="86"/>
      <c r="F33" s="87">
        <f t="shared" si="2"/>
        <v>34</v>
      </c>
    </row>
    <row r="34" spans="2:6" x14ac:dyDescent="0.2">
      <c r="B34" s="88">
        <v>41944</v>
      </c>
      <c r="C34" s="81">
        <v>1</v>
      </c>
      <c r="D34" s="81">
        <v>20</v>
      </c>
      <c r="E34" s="86">
        <v>4</v>
      </c>
      <c r="F34" s="87">
        <f t="shared" si="2"/>
        <v>25</v>
      </c>
    </row>
    <row r="35" spans="2:6" x14ac:dyDescent="0.2">
      <c r="B35" s="88">
        <v>41974</v>
      </c>
      <c r="C35" s="81">
        <v>4</v>
      </c>
      <c r="D35" s="81">
        <v>38</v>
      </c>
      <c r="E35" s="86">
        <v>5</v>
      </c>
      <c r="F35" s="87">
        <f t="shared" si="2"/>
        <v>47</v>
      </c>
    </row>
    <row r="36" spans="2:6" x14ac:dyDescent="0.2">
      <c r="B36" s="250" t="s">
        <v>537</v>
      </c>
      <c r="C36" s="85">
        <f>SUM(C24:C35)</f>
        <v>53</v>
      </c>
      <c r="D36" s="85">
        <f>SUM(D24:D35)</f>
        <v>347</v>
      </c>
      <c r="E36" s="85">
        <f>SUM(E24:E35)</f>
        <v>113</v>
      </c>
      <c r="F36" s="85">
        <f t="shared" si="2"/>
        <v>513</v>
      </c>
    </row>
    <row r="37" spans="2:6" x14ac:dyDescent="0.2">
      <c r="B37" s="88">
        <v>42005</v>
      </c>
      <c r="C37" s="81">
        <v>2</v>
      </c>
      <c r="D37" s="81">
        <v>26</v>
      </c>
      <c r="E37" s="86">
        <v>12</v>
      </c>
      <c r="F37" s="87">
        <f t="shared" si="2"/>
        <v>40</v>
      </c>
    </row>
    <row r="38" spans="2:6" x14ac:dyDescent="0.2">
      <c r="B38" s="88">
        <v>42036</v>
      </c>
      <c r="C38" s="81">
        <v>1</v>
      </c>
      <c r="D38" s="81">
        <v>21</v>
      </c>
      <c r="E38" s="86">
        <v>15</v>
      </c>
      <c r="F38" s="87">
        <f t="shared" si="2"/>
        <v>37</v>
      </c>
    </row>
    <row r="39" spans="2:6" x14ac:dyDescent="0.2">
      <c r="B39" s="88">
        <v>42064</v>
      </c>
      <c r="C39" s="81">
        <v>7</v>
      </c>
      <c r="D39" s="81">
        <v>24</v>
      </c>
      <c r="E39" s="86">
        <v>8</v>
      </c>
      <c r="F39" s="87">
        <f t="shared" si="2"/>
        <v>39</v>
      </c>
    </row>
    <row r="40" spans="2:6" x14ac:dyDescent="0.2">
      <c r="B40" s="88">
        <v>42095</v>
      </c>
      <c r="C40" s="81">
        <v>7</v>
      </c>
      <c r="D40" s="81">
        <v>21</v>
      </c>
      <c r="E40" s="86">
        <v>5</v>
      </c>
      <c r="F40" s="87">
        <f t="shared" si="2"/>
        <v>33</v>
      </c>
    </row>
    <row r="41" spans="2:6" x14ac:dyDescent="0.2">
      <c r="B41" s="88">
        <v>42125</v>
      </c>
      <c r="C41" s="81"/>
      <c r="D41" s="81">
        <v>18</v>
      </c>
      <c r="E41" s="86">
        <v>13</v>
      </c>
      <c r="F41" s="87">
        <f t="shared" si="2"/>
        <v>31</v>
      </c>
    </row>
    <row r="42" spans="2:6" x14ac:dyDescent="0.2">
      <c r="B42" s="88">
        <v>42156</v>
      </c>
      <c r="C42" s="81">
        <v>5</v>
      </c>
      <c r="D42" s="81">
        <v>22</v>
      </c>
      <c r="E42" s="86">
        <v>11</v>
      </c>
      <c r="F42" s="87">
        <f t="shared" si="2"/>
        <v>38</v>
      </c>
    </row>
    <row r="43" spans="2:6" x14ac:dyDescent="0.2">
      <c r="B43" s="88">
        <v>42186</v>
      </c>
      <c r="C43" s="81">
        <v>1</v>
      </c>
      <c r="D43" s="81">
        <v>22</v>
      </c>
      <c r="E43" s="86">
        <v>10</v>
      </c>
      <c r="F43" s="87">
        <f t="shared" si="2"/>
        <v>33</v>
      </c>
    </row>
    <row r="44" spans="2:6" x14ac:dyDescent="0.2">
      <c r="B44" s="88">
        <v>42217</v>
      </c>
      <c r="C44" s="81">
        <v>4</v>
      </c>
      <c r="D44" s="81">
        <v>27</v>
      </c>
      <c r="E44" s="86">
        <v>6</v>
      </c>
      <c r="F44" s="87">
        <f t="shared" si="2"/>
        <v>37</v>
      </c>
    </row>
    <row r="45" spans="2:6" x14ac:dyDescent="0.2">
      <c r="B45" s="88">
        <v>42248</v>
      </c>
      <c r="C45" s="81">
        <v>1</v>
      </c>
      <c r="D45" s="81">
        <v>32</v>
      </c>
      <c r="E45" s="86">
        <v>7</v>
      </c>
      <c r="F45" s="87">
        <f t="shared" si="2"/>
        <v>40</v>
      </c>
    </row>
    <row r="46" spans="2:6" x14ac:dyDescent="0.2">
      <c r="B46" s="88">
        <v>42278</v>
      </c>
      <c r="C46" s="81">
        <v>9</v>
      </c>
      <c r="D46" s="81">
        <v>21</v>
      </c>
      <c r="E46" s="86">
        <v>9</v>
      </c>
      <c r="F46" s="87">
        <f t="shared" si="2"/>
        <v>39</v>
      </c>
    </row>
    <row r="47" spans="2:6" x14ac:dyDescent="0.2">
      <c r="B47" s="88">
        <v>42309</v>
      </c>
      <c r="C47" s="81">
        <v>7</v>
      </c>
      <c r="D47" s="81">
        <v>26</v>
      </c>
      <c r="E47" s="86">
        <v>4</v>
      </c>
      <c r="F47" s="87">
        <f t="shared" si="2"/>
        <v>37</v>
      </c>
    </row>
    <row r="48" spans="2:6" x14ac:dyDescent="0.2">
      <c r="B48" s="88">
        <v>42339</v>
      </c>
      <c r="C48" s="81">
        <v>6</v>
      </c>
      <c r="D48" s="81">
        <v>21</v>
      </c>
      <c r="E48" s="86">
        <v>6</v>
      </c>
      <c r="F48" s="87">
        <f t="shared" si="2"/>
        <v>33</v>
      </c>
    </row>
    <row r="49" spans="2:6" x14ac:dyDescent="0.2">
      <c r="B49" s="250" t="s">
        <v>538</v>
      </c>
      <c r="C49" s="85">
        <f>SUM(C37:C48)</f>
        <v>50</v>
      </c>
      <c r="D49" s="85">
        <f t="shared" ref="D49:F49" si="3">SUM(D37:D48)</f>
        <v>281</v>
      </c>
      <c r="E49" s="85">
        <f t="shared" si="3"/>
        <v>106</v>
      </c>
      <c r="F49" s="85">
        <f t="shared" si="3"/>
        <v>437</v>
      </c>
    </row>
    <row r="50" spans="2:6" x14ac:dyDescent="0.2">
      <c r="B50" s="88">
        <v>42370</v>
      </c>
      <c r="C50" s="81">
        <v>4</v>
      </c>
      <c r="D50" s="81">
        <v>19</v>
      </c>
      <c r="E50" s="86">
        <v>10</v>
      </c>
      <c r="F50" s="87">
        <f t="shared" ref="F50:F87" si="4">C50+D50+E50</f>
        <v>33</v>
      </c>
    </row>
    <row r="51" spans="2:6" x14ac:dyDescent="0.2">
      <c r="B51" s="88">
        <v>42401</v>
      </c>
      <c r="C51" s="81">
        <v>17</v>
      </c>
      <c r="D51" s="81">
        <v>16</v>
      </c>
      <c r="E51" s="86">
        <v>0</v>
      </c>
      <c r="F51" s="87">
        <f t="shared" si="4"/>
        <v>33</v>
      </c>
    </row>
    <row r="52" spans="2:6" x14ac:dyDescent="0.2">
      <c r="B52" s="88">
        <v>42430</v>
      </c>
      <c r="C52" s="81">
        <v>14</v>
      </c>
      <c r="D52" s="81">
        <v>13</v>
      </c>
      <c r="E52" s="86">
        <v>13</v>
      </c>
      <c r="F52" s="87">
        <f t="shared" si="4"/>
        <v>40</v>
      </c>
    </row>
    <row r="53" spans="2:6" x14ac:dyDescent="0.2">
      <c r="B53" s="88">
        <v>42461</v>
      </c>
      <c r="C53" s="81">
        <v>8</v>
      </c>
      <c r="D53" s="81">
        <v>19</v>
      </c>
      <c r="E53" s="86">
        <v>12</v>
      </c>
      <c r="F53" s="87">
        <f t="shared" si="4"/>
        <v>39</v>
      </c>
    </row>
    <row r="54" spans="2:6" x14ac:dyDescent="0.2">
      <c r="B54" s="88">
        <v>42491</v>
      </c>
      <c r="C54" s="81">
        <v>7</v>
      </c>
      <c r="D54" s="81">
        <v>21</v>
      </c>
      <c r="E54" s="86">
        <v>12</v>
      </c>
      <c r="F54" s="87">
        <f t="shared" si="4"/>
        <v>40</v>
      </c>
    </row>
    <row r="55" spans="2:6" x14ac:dyDescent="0.2">
      <c r="B55" s="88">
        <v>42522</v>
      </c>
      <c r="C55" s="81">
        <v>7</v>
      </c>
      <c r="D55" s="81">
        <v>19</v>
      </c>
      <c r="E55" s="86">
        <v>11</v>
      </c>
      <c r="F55" s="87">
        <f t="shared" si="4"/>
        <v>37</v>
      </c>
    </row>
    <row r="56" spans="2:6" x14ac:dyDescent="0.2">
      <c r="B56" s="88">
        <v>42552</v>
      </c>
      <c r="C56" s="81">
        <v>18</v>
      </c>
      <c r="D56" s="81">
        <v>16</v>
      </c>
      <c r="E56" s="86">
        <v>12</v>
      </c>
      <c r="F56" s="87">
        <f t="shared" si="4"/>
        <v>46</v>
      </c>
    </row>
    <row r="57" spans="2:6" x14ac:dyDescent="0.2">
      <c r="B57" s="88">
        <v>42583</v>
      </c>
      <c r="C57" s="81">
        <v>12</v>
      </c>
      <c r="D57" s="81">
        <v>18</v>
      </c>
      <c r="E57" s="86">
        <v>17</v>
      </c>
      <c r="F57" s="87">
        <f t="shared" si="4"/>
        <v>47</v>
      </c>
    </row>
    <row r="58" spans="2:6" x14ac:dyDescent="0.2">
      <c r="B58" s="88">
        <v>42614</v>
      </c>
      <c r="C58" s="81">
        <v>6</v>
      </c>
      <c r="D58" s="81">
        <v>19</v>
      </c>
      <c r="E58" s="86">
        <v>13</v>
      </c>
      <c r="F58" s="87">
        <f t="shared" si="4"/>
        <v>38</v>
      </c>
    </row>
    <row r="59" spans="2:6" x14ac:dyDescent="0.2">
      <c r="B59" s="88">
        <v>42644</v>
      </c>
      <c r="C59" s="81">
        <v>10</v>
      </c>
      <c r="D59" s="81">
        <v>15</v>
      </c>
      <c r="E59" s="86">
        <v>11</v>
      </c>
      <c r="F59" s="87">
        <f t="shared" si="4"/>
        <v>36</v>
      </c>
    </row>
    <row r="60" spans="2:6" x14ac:dyDescent="0.2">
      <c r="B60" s="88">
        <v>42675</v>
      </c>
      <c r="C60" s="81">
        <v>14</v>
      </c>
      <c r="D60" s="81">
        <v>16</v>
      </c>
      <c r="E60" s="86">
        <v>12</v>
      </c>
      <c r="F60" s="87">
        <f t="shared" si="4"/>
        <v>42</v>
      </c>
    </row>
    <row r="61" spans="2:6" x14ac:dyDescent="0.2">
      <c r="B61" s="88">
        <v>42705</v>
      </c>
      <c r="C61" s="81">
        <v>14</v>
      </c>
      <c r="D61" s="81">
        <v>16</v>
      </c>
      <c r="E61" s="86">
        <v>20</v>
      </c>
      <c r="F61" s="87">
        <f t="shared" si="4"/>
        <v>50</v>
      </c>
    </row>
    <row r="62" spans="2:6" x14ac:dyDescent="0.2">
      <c r="B62" s="250" t="s">
        <v>539</v>
      </c>
      <c r="C62" s="85">
        <f>SUM(C50:C61)</f>
        <v>131</v>
      </c>
      <c r="D62" s="85">
        <f t="shared" ref="D62:F62" si="5">SUM(D50:D61)</f>
        <v>207</v>
      </c>
      <c r="E62" s="85">
        <f t="shared" si="5"/>
        <v>143</v>
      </c>
      <c r="F62" s="85">
        <f t="shared" si="5"/>
        <v>481</v>
      </c>
    </row>
    <row r="63" spans="2:6" x14ac:dyDescent="0.2">
      <c r="B63" s="88">
        <v>42736</v>
      </c>
      <c r="C63" s="81">
        <v>8</v>
      </c>
      <c r="D63" s="81">
        <v>17</v>
      </c>
      <c r="E63" s="86">
        <v>15</v>
      </c>
      <c r="F63" s="87">
        <f t="shared" si="4"/>
        <v>40</v>
      </c>
    </row>
    <row r="64" spans="2:6" x14ac:dyDescent="0.2">
      <c r="B64" s="88">
        <v>42767</v>
      </c>
      <c r="C64" s="81">
        <v>9</v>
      </c>
      <c r="D64" s="81">
        <v>11</v>
      </c>
      <c r="E64" s="86">
        <v>12</v>
      </c>
      <c r="F64" s="87">
        <f t="shared" si="4"/>
        <v>32</v>
      </c>
    </row>
    <row r="65" spans="2:6" x14ac:dyDescent="0.2">
      <c r="B65" s="88">
        <v>42795</v>
      </c>
      <c r="C65" s="81">
        <v>9</v>
      </c>
      <c r="D65" s="81">
        <v>13</v>
      </c>
      <c r="E65" s="86">
        <v>15</v>
      </c>
      <c r="F65" s="87">
        <f t="shared" si="4"/>
        <v>37</v>
      </c>
    </row>
    <row r="66" spans="2:6" x14ac:dyDescent="0.2">
      <c r="B66" s="88">
        <v>42826</v>
      </c>
      <c r="C66" s="81">
        <v>3</v>
      </c>
      <c r="D66" s="81">
        <v>17</v>
      </c>
      <c r="E66" s="86">
        <v>7</v>
      </c>
      <c r="F66" s="87">
        <f t="shared" si="4"/>
        <v>27</v>
      </c>
    </row>
    <row r="67" spans="2:6" x14ac:dyDescent="0.2">
      <c r="B67" s="88">
        <v>42856</v>
      </c>
      <c r="C67" s="81">
        <v>8</v>
      </c>
      <c r="D67" s="81">
        <v>18</v>
      </c>
      <c r="E67" s="86">
        <v>10</v>
      </c>
      <c r="F67" s="87">
        <f t="shared" si="4"/>
        <v>36</v>
      </c>
    </row>
    <row r="68" spans="2:6" x14ac:dyDescent="0.2">
      <c r="B68" s="88">
        <v>42887</v>
      </c>
      <c r="C68" s="81">
        <v>12</v>
      </c>
      <c r="D68" s="81">
        <v>19</v>
      </c>
      <c r="E68" s="86">
        <v>7</v>
      </c>
      <c r="F68" s="87">
        <f t="shared" si="4"/>
        <v>38</v>
      </c>
    </row>
    <row r="69" spans="2:6" x14ac:dyDescent="0.2">
      <c r="B69" s="88">
        <v>42917</v>
      </c>
      <c r="C69" s="81">
        <v>8</v>
      </c>
      <c r="D69" s="81">
        <v>12</v>
      </c>
      <c r="E69" s="86">
        <v>11</v>
      </c>
      <c r="F69" s="87">
        <f t="shared" si="4"/>
        <v>31</v>
      </c>
    </row>
    <row r="70" spans="2:6" x14ac:dyDescent="0.2">
      <c r="B70" s="88">
        <v>42948</v>
      </c>
      <c r="C70" s="81">
        <v>10</v>
      </c>
      <c r="D70" s="81">
        <v>13</v>
      </c>
      <c r="E70" s="86">
        <v>11</v>
      </c>
      <c r="F70" s="87">
        <f t="shared" si="4"/>
        <v>34</v>
      </c>
    </row>
    <row r="71" spans="2:6" x14ac:dyDescent="0.2">
      <c r="B71" s="88">
        <v>42979</v>
      </c>
      <c r="C71" s="81">
        <v>10</v>
      </c>
      <c r="D71" s="81">
        <v>9</v>
      </c>
      <c r="E71" s="86">
        <v>17</v>
      </c>
      <c r="F71" s="87">
        <f t="shared" si="4"/>
        <v>36</v>
      </c>
    </row>
    <row r="72" spans="2:6" x14ac:dyDescent="0.2">
      <c r="B72" s="88">
        <v>43009</v>
      </c>
      <c r="C72" s="81">
        <v>6</v>
      </c>
      <c r="D72" s="81">
        <v>14</v>
      </c>
      <c r="E72" s="86">
        <v>13</v>
      </c>
      <c r="F72" s="87">
        <f t="shared" si="4"/>
        <v>33</v>
      </c>
    </row>
    <row r="73" spans="2:6" x14ac:dyDescent="0.2">
      <c r="B73" s="88">
        <v>43040</v>
      </c>
      <c r="C73" s="81">
        <v>5</v>
      </c>
      <c r="D73" s="81">
        <v>23</v>
      </c>
      <c r="E73" s="86">
        <v>12</v>
      </c>
      <c r="F73" s="87">
        <f t="shared" si="4"/>
        <v>40</v>
      </c>
    </row>
    <row r="74" spans="2:6" x14ac:dyDescent="0.2">
      <c r="B74" s="88">
        <v>43070</v>
      </c>
      <c r="C74" s="81">
        <v>19</v>
      </c>
      <c r="D74" s="81">
        <v>22</v>
      </c>
      <c r="E74" s="86">
        <v>15</v>
      </c>
      <c r="F74" s="87">
        <f t="shared" si="4"/>
        <v>56</v>
      </c>
    </row>
    <row r="75" spans="2:6" x14ac:dyDescent="0.2">
      <c r="B75" s="250" t="s">
        <v>540</v>
      </c>
      <c r="C75" s="85">
        <f>SUM(C63:C74)</f>
        <v>107</v>
      </c>
      <c r="D75" s="85">
        <f t="shared" ref="D75:E75" si="6">SUM(D63:D74)</f>
        <v>188</v>
      </c>
      <c r="E75" s="85">
        <f t="shared" si="6"/>
        <v>145</v>
      </c>
      <c r="F75" s="85">
        <f t="shared" si="4"/>
        <v>440</v>
      </c>
    </row>
    <row r="76" spans="2:6" x14ac:dyDescent="0.2">
      <c r="B76" s="88">
        <v>43101</v>
      </c>
      <c r="C76" s="81">
        <v>13</v>
      </c>
      <c r="D76" s="81">
        <v>23</v>
      </c>
      <c r="E76" s="86">
        <v>10</v>
      </c>
      <c r="F76" s="87">
        <f t="shared" si="4"/>
        <v>46</v>
      </c>
    </row>
    <row r="77" spans="2:6" x14ac:dyDescent="0.2">
      <c r="B77" s="88">
        <v>43132</v>
      </c>
      <c r="C77" s="81">
        <v>16</v>
      </c>
      <c r="D77" s="81">
        <v>22</v>
      </c>
      <c r="E77" s="86">
        <v>23</v>
      </c>
      <c r="F77" s="87">
        <f t="shared" si="4"/>
        <v>61</v>
      </c>
    </row>
    <row r="78" spans="2:6" x14ac:dyDescent="0.2">
      <c r="B78" s="88">
        <v>43160</v>
      </c>
      <c r="C78" s="81">
        <v>14</v>
      </c>
      <c r="D78" s="81">
        <v>19</v>
      </c>
      <c r="E78" s="86">
        <v>11</v>
      </c>
      <c r="F78" s="87">
        <f t="shared" si="4"/>
        <v>44</v>
      </c>
    </row>
    <row r="79" spans="2:6" x14ac:dyDescent="0.2">
      <c r="B79" s="88">
        <v>43191</v>
      </c>
      <c r="C79" s="81">
        <v>10</v>
      </c>
      <c r="D79" s="81">
        <v>18</v>
      </c>
      <c r="E79" s="86">
        <v>11</v>
      </c>
      <c r="F79" s="87">
        <f t="shared" si="4"/>
        <v>39</v>
      </c>
    </row>
    <row r="80" spans="2:6" x14ac:dyDescent="0.2">
      <c r="B80" s="88">
        <v>43221</v>
      </c>
      <c r="C80" s="81">
        <v>22</v>
      </c>
      <c r="D80" s="81">
        <v>9</v>
      </c>
      <c r="E80" s="86">
        <v>9</v>
      </c>
      <c r="F80" s="87">
        <f t="shared" si="4"/>
        <v>40</v>
      </c>
    </row>
    <row r="81" spans="2:6" x14ac:dyDescent="0.2">
      <c r="B81" s="88">
        <v>43252</v>
      </c>
      <c r="C81" s="81">
        <v>27</v>
      </c>
      <c r="D81" s="81">
        <v>18</v>
      </c>
      <c r="E81" s="86">
        <v>10</v>
      </c>
      <c r="F81" s="87">
        <f t="shared" si="4"/>
        <v>55</v>
      </c>
    </row>
    <row r="82" spans="2:6" x14ac:dyDescent="0.2">
      <c r="B82" s="88">
        <v>43282</v>
      </c>
      <c r="C82" s="81">
        <v>15</v>
      </c>
      <c r="D82" s="81">
        <v>20</v>
      </c>
      <c r="E82" s="86">
        <v>19</v>
      </c>
      <c r="F82" s="87">
        <f t="shared" si="4"/>
        <v>54</v>
      </c>
    </row>
    <row r="83" spans="2:6" x14ac:dyDescent="0.2">
      <c r="B83" s="88">
        <v>43313</v>
      </c>
      <c r="C83" s="81">
        <v>17</v>
      </c>
      <c r="D83" s="81">
        <v>40</v>
      </c>
      <c r="E83" s="86">
        <v>17</v>
      </c>
      <c r="F83" s="87">
        <f t="shared" si="4"/>
        <v>74</v>
      </c>
    </row>
    <row r="84" spans="2:6" x14ac:dyDescent="0.2">
      <c r="B84" s="88">
        <v>43344</v>
      </c>
      <c r="C84" s="81">
        <v>16</v>
      </c>
      <c r="D84" s="81">
        <v>31</v>
      </c>
      <c r="E84" s="86">
        <v>3</v>
      </c>
      <c r="F84" s="87">
        <f t="shared" si="4"/>
        <v>50</v>
      </c>
    </row>
    <row r="85" spans="2:6" x14ac:dyDescent="0.2">
      <c r="B85" s="88">
        <v>43374</v>
      </c>
      <c r="C85" s="81">
        <v>4</v>
      </c>
      <c r="D85" s="81">
        <v>22</v>
      </c>
      <c r="E85" s="86">
        <v>5</v>
      </c>
      <c r="F85" s="87">
        <f t="shared" si="4"/>
        <v>31</v>
      </c>
    </row>
    <row r="86" spans="2:6" x14ac:dyDescent="0.2">
      <c r="B86" s="88">
        <v>43405</v>
      </c>
      <c r="C86" s="81">
        <v>3</v>
      </c>
      <c r="D86" s="81">
        <v>16</v>
      </c>
      <c r="E86" s="86">
        <v>2</v>
      </c>
      <c r="F86" s="87">
        <f t="shared" si="4"/>
        <v>21</v>
      </c>
    </row>
    <row r="87" spans="2:6" x14ac:dyDescent="0.2">
      <c r="B87" s="88">
        <v>43435</v>
      </c>
      <c r="C87" s="142">
        <v>21</v>
      </c>
      <c r="D87" s="142">
        <v>40</v>
      </c>
      <c r="E87" s="142">
        <v>2</v>
      </c>
      <c r="F87" s="87">
        <f t="shared" si="4"/>
        <v>63</v>
      </c>
    </row>
    <row r="88" spans="2:6" x14ac:dyDescent="0.2">
      <c r="B88" s="295" t="s">
        <v>586</v>
      </c>
      <c r="C88" s="85">
        <f>SUM(C76:C87)</f>
        <v>178</v>
      </c>
      <c r="D88" s="85">
        <f t="shared" ref="D88:F88" si="7">SUM(D76:D87)</f>
        <v>278</v>
      </c>
      <c r="E88" s="85">
        <f t="shared" si="7"/>
        <v>122</v>
      </c>
      <c r="F88" s="85">
        <f t="shared" si="7"/>
        <v>578</v>
      </c>
    </row>
    <row r="89" spans="2:6" x14ac:dyDescent="0.2">
      <c r="B89" s="88">
        <v>43466</v>
      </c>
      <c r="C89" s="142">
        <v>19</v>
      </c>
      <c r="D89" s="142">
        <v>25</v>
      </c>
      <c r="E89" s="142">
        <v>2</v>
      </c>
      <c r="F89" s="87">
        <f t="shared" ref="F89" si="8">C89+D89+E89</f>
        <v>46</v>
      </c>
    </row>
    <row r="90" spans="2:6" s="176" customFormat="1" x14ac:dyDescent="0.2">
      <c r="B90" s="182">
        <v>43497</v>
      </c>
      <c r="C90" s="183">
        <v>15</v>
      </c>
      <c r="D90" s="183">
        <v>30</v>
      </c>
      <c r="E90" s="183">
        <v>2</v>
      </c>
      <c r="F90" s="181">
        <v>47</v>
      </c>
    </row>
    <row r="91" spans="2:6" s="186" customFormat="1" x14ac:dyDescent="0.2">
      <c r="B91" s="182">
        <v>43525</v>
      </c>
      <c r="C91" s="183">
        <v>9</v>
      </c>
      <c r="D91" s="183">
        <v>30</v>
      </c>
      <c r="E91" s="183">
        <v>3</v>
      </c>
      <c r="F91" s="181">
        <v>42</v>
      </c>
    </row>
    <row r="92" spans="2:6" s="186" customFormat="1" x14ac:dyDescent="0.2">
      <c r="B92" s="182">
        <v>43556</v>
      </c>
      <c r="C92" s="183">
        <v>8</v>
      </c>
      <c r="D92" s="183">
        <v>39</v>
      </c>
      <c r="E92" s="183">
        <v>2</v>
      </c>
      <c r="F92" s="181">
        <v>49</v>
      </c>
    </row>
    <row r="93" spans="2:6" x14ac:dyDescent="0.2">
      <c r="B93" s="182">
        <v>43586</v>
      </c>
      <c r="C93" s="183">
        <v>27</v>
      </c>
      <c r="D93" s="183">
        <v>34</v>
      </c>
      <c r="E93" s="183">
        <v>10</v>
      </c>
      <c r="F93" s="181">
        <f t="shared" ref="F93:F96" si="9">C93+D93+E93</f>
        <v>71</v>
      </c>
    </row>
    <row r="94" spans="2:6" s="186" customFormat="1" x14ac:dyDescent="0.2">
      <c r="B94" s="182">
        <v>43617</v>
      </c>
      <c r="C94" s="183">
        <v>22</v>
      </c>
      <c r="D94" s="183">
        <v>41</v>
      </c>
      <c r="E94" s="183">
        <v>5</v>
      </c>
      <c r="F94" s="181">
        <f t="shared" si="9"/>
        <v>68</v>
      </c>
    </row>
    <row r="95" spans="2:6" s="186" customFormat="1" x14ac:dyDescent="0.2">
      <c r="B95" s="182">
        <v>43647</v>
      </c>
      <c r="C95" s="183">
        <v>25</v>
      </c>
      <c r="D95" s="183">
        <v>40</v>
      </c>
      <c r="E95" s="183">
        <v>8</v>
      </c>
      <c r="F95" s="181">
        <f t="shared" si="9"/>
        <v>73</v>
      </c>
    </row>
    <row r="96" spans="2:6" s="186" customFormat="1" x14ac:dyDescent="0.2">
      <c r="B96" s="182">
        <v>43678</v>
      </c>
      <c r="C96" s="183">
        <v>17</v>
      </c>
      <c r="D96" s="183">
        <v>50</v>
      </c>
      <c r="E96" s="183">
        <v>5</v>
      </c>
      <c r="F96" s="181">
        <f t="shared" si="9"/>
        <v>72</v>
      </c>
    </row>
    <row r="97" spans="2:6" s="186" customFormat="1" x14ac:dyDescent="0.2">
      <c r="B97" s="182">
        <v>43709</v>
      </c>
      <c r="C97" s="183">
        <v>19</v>
      </c>
      <c r="D97" s="183">
        <v>54</v>
      </c>
      <c r="E97" s="183">
        <v>8</v>
      </c>
      <c r="F97" s="181">
        <f>C97+D97+E97</f>
        <v>81</v>
      </c>
    </row>
    <row r="98" spans="2:6" x14ac:dyDescent="0.2">
      <c r="B98" s="182">
        <v>43739</v>
      </c>
      <c r="C98" s="183">
        <v>7</v>
      </c>
      <c r="D98" s="183">
        <v>24</v>
      </c>
      <c r="E98" s="183">
        <v>2</v>
      </c>
      <c r="F98" s="181">
        <v>33</v>
      </c>
    </row>
    <row r="99" spans="2:6" s="186" customFormat="1" x14ac:dyDescent="0.2">
      <c r="B99" s="182">
        <v>43770</v>
      </c>
      <c r="C99" s="183">
        <v>16</v>
      </c>
      <c r="D99" s="183">
        <v>57</v>
      </c>
      <c r="E99" s="183">
        <v>5</v>
      </c>
      <c r="F99" s="181">
        <v>78</v>
      </c>
    </row>
    <row r="100" spans="2:6" s="186" customFormat="1" x14ac:dyDescent="0.2">
      <c r="B100" s="182">
        <v>43800</v>
      </c>
      <c r="C100" s="183">
        <v>1</v>
      </c>
      <c r="D100" s="183">
        <v>72</v>
      </c>
      <c r="E100" s="183">
        <v>4</v>
      </c>
      <c r="F100" s="181">
        <f>C100+D100+E100</f>
        <v>77</v>
      </c>
    </row>
    <row r="101" spans="2:6" s="186" customFormat="1" x14ac:dyDescent="0.2">
      <c r="B101" s="250" t="s">
        <v>590</v>
      </c>
      <c r="C101" s="85">
        <f>SUM(C89:C100)</f>
        <v>185</v>
      </c>
      <c r="D101" s="85">
        <f t="shared" ref="D101:E101" si="10">SUM(D89:D100)</f>
        <v>496</v>
      </c>
      <c r="E101" s="85">
        <f t="shared" si="10"/>
        <v>56</v>
      </c>
      <c r="F101" s="85">
        <f>C101+D101+E101</f>
        <v>737</v>
      </c>
    </row>
    <row r="102" spans="2:6" s="186" customFormat="1" x14ac:dyDescent="0.2">
      <c r="B102" s="182">
        <v>43831</v>
      </c>
      <c r="C102" s="183">
        <v>5</v>
      </c>
      <c r="D102" s="183">
        <v>54</v>
      </c>
      <c r="E102" s="183">
        <v>24</v>
      </c>
      <c r="F102" s="181">
        <f t="shared" ref="F102:F127" si="11">C102+D102+E102</f>
        <v>83</v>
      </c>
    </row>
    <row r="103" spans="2:6" s="186" customFormat="1" x14ac:dyDescent="0.2">
      <c r="B103" s="182">
        <v>43862</v>
      </c>
      <c r="C103" s="183">
        <v>7</v>
      </c>
      <c r="D103" s="183">
        <v>70</v>
      </c>
      <c r="E103" s="183">
        <v>14</v>
      </c>
      <c r="F103" s="181">
        <f t="shared" si="11"/>
        <v>91</v>
      </c>
    </row>
    <row r="104" spans="2:6" s="186" customFormat="1" x14ac:dyDescent="0.2">
      <c r="B104" s="182">
        <v>43891</v>
      </c>
      <c r="C104" s="183">
        <v>6</v>
      </c>
      <c r="D104" s="183">
        <v>59</v>
      </c>
      <c r="E104" s="183">
        <v>8</v>
      </c>
      <c r="F104" s="181">
        <f t="shared" si="11"/>
        <v>73</v>
      </c>
    </row>
    <row r="105" spans="2:6" s="186" customFormat="1" x14ac:dyDescent="0.2">
      <c r="B105" s="182">
        <v>43922</v>
      </c>
      <c r="C105" s="183">
        <v>3</v>
      </c>
      <c r="D105" s="183">
        <v>8</v>
      </c>
      <c r="E105" s="183">
        <v>2</v>
      </c>
      <c r="F105" s="181">
        <f t="shared" si="11"/>
        <v>13</v>
      </c>
    </row>
    <row r="106" spans="2:6" s="186" customFormat="1" x14ac:dyDescent="0.2">
      <c r="B106" s="182">
        <v>43952</v>
      </c>
      <c r="C106" s="183">
        <v>5</v>
      </c>
      <c r="D106" s="183">
        <v>7</v>
      </c>
      <c r="E106" s="183">
        <v>4</v>
      </c>
      <c r="F106" s="181">
        <f t="shared" si="11"/>
        <v>16</v>
      </c>
    </row>
    <row r="107" spans="2:6" s="186" customFormat="1" x14ac:dyDescent="0.2">
      <c r="B107" s="182">
        <v>43983</v>
      </c>
      <c r="C107" s="183">
        <v>4</v>
      </c>
      <c r="D107" s="183">
        <v>9</v>
      </c>
      <c r="E107" s="183">
        <v>3</v>
      </c>
      <c r="F107" s="181">
        <f t="shared" si="11"/>
        <v>16</v>
      </c>
    </row>
    <row r="108" spans="2:6" s="186" customFormat="1" x14ac:dyDescent="0.2">
      <c r="B108" s="182">
        <v>44013</v>
      </c>
      <c r="C108" s="183">
        <v>5</v>
      </c>
      <c r="D108" s="183">
        <v>9</v>
      </c>
      <c r="E108" s="183">
        <v>12</v>
      </c>
      <c r="F108" s="181">
        <f t="shared" si="11"/>
        <v>26</v>
      </c>
    </row>
    <row r="109" spans="2:6" s="186" customFormat="1" x14ac:dyDescent="0.2">
      <c r="B109" s="182">
        <v>44044</v>
      </c>
      <c r="C109" s="183">
        <v>2</v>
      </c>
      <c r="D109" s="183">
        <v>14</v>
      </c>
      <c r="E109" s="183">
        <v>11</v>
      </c>
      <c r="F109" s="181">
        <f t="shared" si="11"/>
        <v>27</v>
      </c>
    </row>
    <row r="110" spans="2:6" s="186" customFormat="1" x14ac:dyDescent="0.2">
      <c r="B110" s="182">
        <v>44075</v>
      </c>
      <c r="C110" s="183">
        <v>7</v>
      </c>
      <c r="D110" s="183">
        <v>22</v>
      </c>
      <c r="E110" s="183">
        <v>3</v>
      </c>
      <c r="F110" s="181">
        <f t="shared" si="11"/>
        <v>32</v>
      </c>
    </row>
    <row r="111" spans="2:6" s="186" customFormat="1" x14ac:dyDescent="0.2">
      <c r="B111" s="182">
        <v>44105</v>
      </c>
      <c r="C111" s="183">
        <v>2</v>
      </c>
      <c r="D111" s="183">
        <v>38</v>
      </c>
      <c r="E111" s="183">
        <v>5</v>
      </c>
      <c r="F111" s="181">
        <f t="shared" si="11"/>
        <v>45</v>
      </c>
    </row>
    <row r="112" spans="2:6" s="186" customFormat="1" x14ac:dyDescent="0.2">
      <c r="B112" s="294" t="s">
        <v>603</v>
      </c>
      <c r="C112" s="183">
        <v>0</v>
      </c>
      <c r="D112" s="183">
        <v>16</v>
      </c>
      <c r="E112" s="183">
        <v>5</v>
      </c>
      <c r="F112" s="181">
        <f t="shared" si="11"/>
        <v>21</v>
      </c>
    </row>
    <row r="113" spans="2:6" s="186" customFormat="1" x14ac:dyDescent="0.2">
      <c r="B113" s="294" t="s">
        <v>604</v>
      </c>
      <c r="C113" s="183">
        <v>0</v>
      </c>
      <c r="D113" s="183">
        <v>11</v>
      </c>
      <c r="E113" s="183">
        <v>3</v>
      </c>
      <c r="F113" s="181">
        <f t="shared" si="11"/>
        <v>14</v>
      </c>
    </row>
    <row r="114" spans="2:6" s="186" customFormat="1" x14ac:dyDescent="0.2">
      <c r="B114" s="250" t="s">
        <v>606</v>
      </c>
      <c r="C114" s="85">
        <f>SUM(C102:C113)</f>
        <v>46</v>
      </c>
      <c r="D114" s="85">
        <f t="shared" ref="D114:E114" si="12">SUM(D102:D113)</f>
        <v>317</v>
      </c>
      <c r="E114" s="85">
        <f t="shared" si="12"/>
        <v>94</v>
      </c>
      <c r="F114" s="85">
        <f t="shared" si="11"/>
        <v>457</v>
      </c>
    </row>
    <row r="115" spans="2:6" s="186" customFormat="1" x14ac:dyDescent="0.2">
      <c r="B115" s="182">
        <v>44197</v>
      </c>
      <c r="C115" s="183">
        <v>1</v>
      </c>
      <c r="D115" s="183">
        <v>19</v>
      </c>
      <c r="E115" s="183">
        <v>1</v>
      </c>
      <c r="F115" s="181">
        <f t="shared" si="11"/>
        <v>21</v>
      </c>
    </row>
    <row r="116" spans="2:6" s="186" customFormat="1" x14ac:dyDescent="0.2">
      <c r="B116" s="182">
        <v>44228</v>
      </c>
      <c r="C116" s="183">
        <v>0</v>
      </c>
      <c r="D116" s="183">
        <v>12</v>
      </c>
      <c r="E116" s="183">
        <v>0</v>
      </c>
      <c r="F116" s="181">
        <f t="shared" si="11"/>
        <v>12</v>
      </c>
    </row>
    <row r="117" spans="2:6" s="186" customFormat="1" x14ac:dyDescent="0.2">
      <c r="B117" s="182">
        <v>44256</v>
      </c>
      <c r="C117" s="183">
        <v>2</v>
      </c>
      <c r="D117" s="183">
        <v>13</v>
      </c>
      <c r="E117" s="183">
        <v>2</v>
      </c>
      <c r="F117" s="181">
        <f t="shared" si="11"/>
        <v>17</v>
      </c>
    </row>
    <row r="118" spans="2:6" s="186" customFormat="1" x14ac:dyDescent="0.2">
      <c r="B118" s="182">
        <v>44287</v>
      </c>
      <c r="C118" s="183">
        <v>0</v>
      </c>
      <c r="D118" s="183">
        <v>9</v>
      </c>
      <c r="E118" s="183">
        <v>0</v>
      </c>
      <c r="F118" s="181">
        <f t="shared" si="11"/>
        <v>9</v>
      </c>
    </row>
    <row r="119" spans="2:6" s="186" customFormat="1" x14ac:dyDescent="0.2">
      <c r="B119" s="182">
        <v>44317</v>
      </c>
      <c r="C119" s="183">
        <v>1</v>
      </c>
      <c r="D119" s="183">
        <v>28</v>
      </c>
      <c r="E119" s="183">
        <v>8</v>
      </c>
      <c r="F119" s="181">
        <f t="shared" si="11"/>
        <v>37</v>
      </c>
    </row>
    <row r="120" spans="2:6" s="186" customFormat="1" x14ac:dyDescent="0.2">
      <c r="B120" s="182">
        <v>44348</v>
      </c>
      <c r="C120" s="183">
        <v>3</v>
      </c>
      <c r="D120" s="183">
        <v>35</v>
      </c>
      <c r="E120" s="183">
        <v>16</v>
      </c>
      <c r="F120" s="181">
        <f t="shared" si="11"/>
        <v>54</v>
      </c>
    </row>
    <row r="121" spans="2:6" s="186" customFormat="1" x14ac:dyDescent="0.2">
      <c r="B121" s="182">
        <v>44378</v>
      </c>
      <c r="C121" s="183">
        <v>4</v>
      </c>
      <c r="D121" s="183">
        <v>9</v>
      </c>
      <c r="E121" s="183">
        <v>1</v>
      </c>
      <c r="F121" s="181">
        <f t="shared" si="11"/>
        <v>14</v>
      </c>
    </row>
    <row r="122" spans="2:6" s="186" customFormat="1" x14ac:dyDescent="0.2">
      <c r="B122" s="182">
        <v>44409</v>
      </c>
      <c r="C122" s="183">
        <v>1</v>
      </c>
      <c r="D122" s="183">
        <v>38</v>
      </c>
      <c r="E122" s="183">
        <v>11</v>
      </c>
      <c r="F122" s="181">
        <f t="shared" si="11"/>
        <v>50</v>
      </c>
    </row>
    <row r="123" spans="2:6" s="186" customFormat="1" x14ac:dyDescent="0.2">
      <c r="B123" s="182">
        <v>44440</v>
      </c>
      <c r="C123" s="183">
        <v>2</v>
      </c>
      <c r="D123" s="183">
        <v>15</v>
      </c>
      <c r="E123" s="183">
        <v>0</v>
      </c>
      <c r="F123" s="181">
        <f t="shared" si="11"/>
        <v>17</v>
      </c>
    </row>
    <row r="124" spans="2:6" s="186" customFormat="1" x14ac:dyDescent="0.2">
      <c r="B124" s="182">
        <v>44470</v>
      </c>
      <c r="C124" s="183">
        <v>3</v>
      </c>
      <c r="D124" s="183">
        <v>14</v>
      </c>
      <c r="E124" s="183">
        <v>0</v>
      </c>
      <c r="F124" s="181">
        <f t="shared" si="11"/>
        <v>17</v>
      </c>
    </row>
    <row r="125" spans="2:6" s="186" customFormat="1" x14ac:dyDescent="0.2">
      <c r="B125" s="182">
        <v>44501</v>
      </c>
      <c r="C125" s="183">
        <v>2</v>
      </c>
      <c r="D125" s="183">
        <v>11</v>
      </c>
      <c r="E125" s="183">
        <v>0</v>
      </c>
      <c r="F125" s="181">
        <f t="shared" si="11"/>
        <v>13</v>
      </c>
    </row>
    <row r="126" spans="2:6" s="186" customFormat="1" x14ac:dyDescent="0.2">
      <c r="B126" s="182">
        <v>44531</v>
      </c>
      <c r="C126" s="183">
        <v>10</v>
      </c>
      <c r="D126" s="183">
        <v>13</v>
      </c>
      <c r="E126" s="183">
        <v>12</v>
      </c>
      <c r="F126" s="181">
        <f t="shared" si="11"/>
        <v>35</v>
      </c>
    </row>
    <row r="127" spans="2:6" s="186" customFormat="1" x14ac:dyDescent="0.2">
      <c r="B127" s="250" t="s">
        <v>608</v>
      </c>
      <c r="C127" s="85">
        <f>SUM(C115:C126)</f>
        <v>29</v>
      </c>
      <c r="D127" s="85">
        <f t="shared" ref="D127:E127" si="13">SUM(D115:D126)</f>
        <v>216</v>
      </c>
      <c r="E127" s="85">
        <f t="shared" si="13"/>
        <v>51</v>
      </c>
      <c r="F127" s="85">
        <f t="shared" si="11"/>
        <v>296</v>
      </c>
    </row>
    <row r="128" spans="2:6" s="186" customFormat="1" x14ac:dyDescent="0.2">
      <c r="B128" s="182">
        <v>44562</v>
      </c>
      <c r="C128" s="183">
        <v>21</v>
      </c>
      <c r="D128" s="183">
        <v>8</v>
      </c>
      <c r="E128" s="183">
        <v>23</v>
      </c>
      <c r="F128" s="181">
        <f>C128+D128+E128</f>
        <v>52</v>
      </c>
    </row>
    <row r="129" spans="2:6" s="186" customFormat="1" x14ac:dyDescent="0.2">
      <c r="B129" s="182">
        <v>44593</v>
      </c>
      <c r="C129" s="183">
        <v>24</v>
      </c>
      <c r="D129" s="183">
        <v>10</v>
      </c>
      <c r="E129" s="183">
        <v>13</v>
      </c>
      <c r="F129" s="181">
        <f>C129+D129+E129</f>
        <v>47</v>
      </c>
    </row>
    <row r="130" spans="2:6" s="186" customFormat="1" x14ac:dyDescent="0.2">
      <c r="B130" s="343" t="s">
        <v>639</v>
      </c>
      <c r="C130" s="85">
        <f>SUM(C128:C129)</f>
        <v>45</v>
      </c>
      <c r="D130" s="85">
        <f t="shared" ref="D130:E130" si="14">SUM(D128:D129)</f>
        <v>18</v>
      </c>
      <c r="E130" s="85">
        <f t="shared" si="14"/>
        <v>36</v>
      </c>
      <c r="F130" s="85">
        <f>C130+D130+E130</f>
        <v>99</v>
      </c>
    </row>
    <row r="131" spans="2:6" x14ac:dyDescent="0.2">
      <c r="B131" s="25" t="s">
        <v>471</v>
      </c>
    </row>
    <row r="132" spans="2:6" ht="81" customHeight="1" x14ac:dyDescent="0.2">
      <c r="B132" s="375" t="s">
        <v>605</v>
      </c>
      <c r="C132" s="375"/>
      <c r="D132" s="375"/>
      <c r="E132" s="375"/>
      <c r="F132" s="375"/>
    </row>
  </sheetData>
  <mergeCells count="5">
    <mergeCell ref="B5:F5"/>
    <mergeCell ref="B6:F6"/>
    <mergeCell ref="B8:B9"/>
    <mergeCell ref="C8:F8"/>
    <mergeCell ref="B132:F132"/>
  </mergeCells>
  <hyperlinks>
    <hyperlink ref="H5" location="'Índice STJ'!A1" display="'Índice STJ'!A1" xr:uid="{00000000-0004-0000-1D00-000000000000}"/>
  </hyperlinks>
  <pageMargins left="0.7" right="0.7" top="0.75" bottom="0.75" header="0.3" footer="0.3"/>
  <pageSetup orientation="portrait" horizontalDpi="300" verticalDpi="300" r:id="rId1"/>
  <ignoredErrors>
    <ignoredError sqref="F11:F23 F24 C23:E23" formulaRange="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G136"/>
  <sheetViews>
    <sheetView showGridLines="0" zoomScale="90" zoomScaleNormal="90" workbookViewId="0">
      <pane xSplit="1" ySplit="9" topLeftCell="B92" activePane="bottomRight" state="frozen"/>
      <selection activeCell="J33" sqref="J33"/>
      <selection pane="topRight" activeCell="J33" sqref="J33"/>
      <selection pane="bottomLeft" activeCell="J33" sqref="J33"/>
      <selection pane="bottomRight" activeCell="B134" sqref="B134:E134"/>
    </sheetView>
  </sheetViews>
  <sheetFormatPr baseColWidth="10" defaultColWidth="11.42578125" defaultRowHeight="12" x14ac:dyDescent="0.2"/>
  <cols>
    <col min="1" max="1" width="6" style="25" customWidth="1"/>
    <col min="2" max="16384" width="11.42578125" style="25"/>
  </cols>
  <sheetData>
    <row r="2" spans="1:7" x14ac:dyDescent="0.2">
      <c r="A2" s="47" t="s">
        <v>99</v>
      </c>
    </row>
    <row r="3" spans="1:7" x14ac:dyDescent="0.2">
      <c r="A3" s="47" t="s">
        <v>100</v>
      </c>
    </row>
    <row r="5" spans="1:7" ht="27.75" customHeight="1" x14ac:dyDescent="0.2">
      <c r="B5" s="428" t="s">
        <v>541</v>
      </c>
      <c r="C5" s="428"/>
      <c r="D5" s="428"/>
      <c r="E5" s="428"/>
      <c r="G5" s="121" t="s">
        <v>573</v>
      </c>
    </row>
    <row r="6" spans="1:7" ht="12.75" x14ac:dyDescent="0.2">
      <c r="B6" s="368" t="s">
        <v>635</v>
      </c>
      <c r="C6" s="368"/>
      <c r="D6" s="368"/>
      <c r="E6" s="368"/>
    </row>
    <row r="8" spans="1:7" ht="27.75" customHeight="1" x14ac:dyDescent="0.2">
      <c r="B8" s="420" t="s">
        <v>522</v>
      </c>
      <c r="C8" s="423" t="s">
        <v>542</v>
      </c>
      <c r="D8" s="424"/>
      <c r="E8" s="425"/>
    </row>
    <row r="9" spans="1:7" x14ac:dyDescent="0.2">
      <c r="B9" s="422"/>
      <c r="C9" s="149" t="s">
        <v>526</v>
      </c>
      <c r="D9" s="149" t="s">
        <v>527</v>
      </c>
      <c r="E9" s="150" t="s">
        <v>94</v>
      </c>
    </row>
    <row r="10" spans="1:7" x14ac:dyDescent="0.2">
      <c r="B10" s="433" t="s">
        <v>543</v>
      </c>
      <c r="C10" s="434"/>
      <c r="D10" s="435"/>
      <c r="E10" s="6">
        <f>105378+4602+2837+2889+4557+2387</f>
        <v>122650</v>
      </c>
    </row>
    <row r="11" spans="1:7" x14ac:dyDescent="0.2">
      <c r="B11" s="436">
        <v>2012</v>
      </c>
      <c r="C11" s="437"/>
      <c r="D11" s="438"/>
      <c r="E11" s="6">
        <v>32605</v>
      </c>
    </row>
    <row r="12" spans="1:7" x14ac:dyDescent="0.2">
      <c r="B12" s="78">
        <v>41275</v>
      </c>
      <c r="C12" s="78"/>
      <c r="D12" s="78"/>
      <c r="E12" s="80">
        <v>2532</v>
      </c>
    </row>
    <row r="13" spans="1:7" x14ac:dyDescent="0.2">
      <c r="B13" s="78">
        <v>41306</v>
      </c>
      <c r="C13" s="78"/>
      <c r="D13" s="78"/>
      <c r="E13" s="80">
        <v>2439</v>
      </c>
    </row>
    <row r="14" spans="1:7" x14ac:dyDescent="0.2">
      <c r="B14" s="78">
        <v>41334</v>
      </c>
      <c r="C14" s="78"/>
      <c r="D14" s="78"/>
      <c r="E14" s="80">
        <v>2431</v>
      </c>
    </row>
    <row r="15" spans="1:7" x14ac:dyDescent="0.2">
      <c r="B15" s="78">
        <v>41365</v>
      </c>
      <c r="C15" s="78"/>
      <c r="D15" s="78"/>
      <c r="E15" s="80">
        <v>1851</v>
      </c>
    </row>
    <row r="16" spans="1:7" x14ac:dyDescent="0.2">
      <c r="B16" s="78">
        <v>41395</v>
      </c>
      <c r="C16" s="78"/>
      <c r="D16" s="78"/>
      <c r="E16" s="80">
        <v>2369</v>
      </c>
    </row>
    <row r="17" spans="2:5" x14ac:dyDescent="0.2">
      <c r="B17" s="78">
        <v>41426</v>
      </c>
      <c r="C17" s="78"/>
      <c r="D17" s="78"/>
      <c r="E17" s="80">
        <v>2281</v>
      </c>
    </row>
    <row r="18" spans="2:5" x14ac:dyDescent="0.2">
      <c r="B18" s="78">
        <v>41456</v>
      </c>
      <c r="C18" s="78"/>
      <c r="D18" s="78"/>
      <c r="E18" s="80">
        <v>2297</v>
      </c>
    </row>
    <row r="19" spans="2:5" x14ac:dyDescent="0.2">
      <c r="B19" s="78">
        <v>41487</v>
      </c>
      <c r="C19" s="78"/>
      <c r="D19" s="78"/>
      <c r="E19" s="80">
        <v>1478</v>
      </c>
    </row>
    <row r="20" spans="2:5" x14ac:dyDescent="0.2">
      <c r="B20" s="78">
        <v>41518</v>
      </c>
      <c r="C20" s="78"/>
      <c r="D20" s="78"/>
      <c r="E20" s="80">
        <v>1310</v>
      </c>
    </row>
    <row r="21" spans="2:5" x14ac:dyDescent="0.2">
      <c r="B21" s="78">
        <v>41548</v>
      </c>
      <c r="C21" s="78"/>
      <c r="D21" s="78"/>
      <c r="E21" s="80">
        <v>1141</v>
      </c>
    </row>
    <row r="22" spans="2:5" x14ac:dyDescent="0.2">
      <c r="B22" s="78">
        <v>41579</v>
      </c>
      <c r="C22" s="78"/>
      <c r="D22" s="78"/>
      <c r="E22" s="80">
        <v>925</v>
      </c>
    </row>
    <row r="23" spans="2:5" x14ac:dyDescent="0.2">
      <c r="B23" s="78">
        <v>41609</v>
      </c>
      <c r="C23" s="78"/>
      <c r="D23" s="78"/>
      <c r="E23" s="80">
        <v>2271</v>
      </c>
    </row>
    <row r="24" spans="2:5" x14ac:dyDescent="0.2">
      <c r="B24" s="436">
        <v>2013</v>
      </c>
      <c r="C24" s="437"/>
      <c r="D24" s="438"/>
      <c r="E24" s="6">
        <f>SUM(E12:E23)</f>
        <v>23325</v>
      </c>
    </row>
    <row r="25" spans="2:5" x14ac:dyDescent="0.2">
      <c r="B25" s="78">
        <v>41640</v>
      </c>
      <c r="C25" s="78"/>
      <c r="D25" s="78"/>
      <c r="E25" s="80">
        <v>2624</v>
      </c>
    </row>
    <row r="26" spans="2:5" x14ac:dyDescent="0.2">
      <c r="B26" s="78">
        <v>41671</v>
      </c>
      <c r="C26" s="78"/>
      <c r="D26" s="78"/>
      <c r="E26" s="80">
        <v>1598</v>
      </c>
    </row>
    <row r="27" spans="2:5" x14ac:dyDescent="0.2">
      <c r="B27" s="78">
        <v>41699</v>
      </c>
      <c r="C27" s="78"/>
      <c r="D27" s="78"/>
      <c r="E27" s="80">
        <v>1914</v>
      </c>
    </row>
    <row r="28" spans="2:5" x14ac:dyDescent="0.2">
      <c r="B28" s="78">
        <v>41730</v>
      </c>
      <c r="C28" s="78"/>
      <c r="D28" s="78"/>
      <c r="E28" s="80">
        <v>1065</v>
      </c>
    </row>
    <row r="29" spans="2:5" x14ac:dyDescent="0.2">
      <c r="B29" s="78">
        <v>41760</v>
      </c>
      <c r="C29" s="78"/>
      <c r="D29" s="78"/>
      <c r="E29" s="80">
        <v>1919</v>
      </c>
    </row>
    <row r="30" spans="2:5" x14ac:dyDescent="0.2">
      <c r="B30" s="78">
        <v>41791</v>
      </c>
      <c r="C30" s="78"/>
      <c r="D30" s="78"/>
      <c r="E30" s="80">
        <v>1580</v>
      </c>
    </row>
    <row r="31" spans="2:5" x14ac:dyDescent="0.2">
      <c r="B31" s="78">
        <v>41821</v>
      </c>
      <c r="C31" s="78"/>
      <c r="D31" s="78"/>
      <c r="E31" s="80">
        <v>1542</v>
      </c>
    </row>
    <row r="32" spans="2:5" x14ac:dyDescent="0.2">
      <c r="B32" s="78">
        <v>41852</v>
      </c>
      <c r="C32" s="78"/>
      <c r="D32" s="78"/>
      <c r="E32" s="80">
        <v>1606</v>
      </c>
    </row>
    <row r="33" spans="2:5" x14ac:dyDescent="0.2">
      <c r="B33" s="78">
        <v>41883</v>
      </c>
      <c r="C33" s="78"/>
      <c r="D33" s="78"/>
      <c r="E33" s="80">
        <v>2676</v>
      </c>
    </row>
    <row r="34" spans="2:5" x14ac:dyDescent="0.2">
      <c r="B34" s="89">
        <v>41913</v>
      </c>
      <c r="C34" s="89"/>
      <c r="D34" s="89"/>
      <c r="E34" s="80">
        <v>2626</v>
      </c>
    </row>
    <row r="35" spans="2:5" x14ac:dyDescent="0.2">
      <c r="B35" s="88">
        <v>41944</v>
      </c>
      <c r="C35" s="88"/>
      <c r="D35" s="88"/>
      <c r="E35" s="80">
        <v>2422</v>
      </c>
    </row>
    <row r="36" spans="2:5" x14ac:dyDescent="0.2">
      <c r="B36" s="88">
        <v>41974</v>
      </c>
      <c r="C36" s="88"/>
      <c r="D36" s="88"/>
      <c r="E36" s="80">
        <v>1349</v>
      </c>
    </row>
    <row r="37" spans="2:5" x14ac:dyDescent="0.2">
      <c r="B37" s="436">
        <v>2014</v>
      </c>
      <c r="C37" s="437"/>
      <c r="D37" s="438"/>
      <c r="E37" s="6">
        <f>SUM(E25:E36)</f>
        <v>22921</v>
      </c>
    </row>
    <row r="38" spans="2:5" x14ac:dyDescent="0.2">
      <c r="B38" s="89">
        <v>42005</v>
      </c>
      <c r="C38" s="89"/>
      <c r="D38" s="89"/>
      <c r="E38" s="80">
        <v>2382</v>
      </c>
    </row>
    <row r="39" spans="2:5" x14ac:dyDescent="0.2">
      <c r="B39" s="78">
        <v>42036</v>
      </c>
      <c r="C39" s="78"/>
      <c r="D39" s="78"/>
      <c r="E39" s="80">
        <v>3962</v>
      </c>
    </row>
    <row r="40" spans="2:5" x14ac:dyDescent="0.2">
      <c r="B40" s="78">
        <v>42064</v>
      </c>
      <c r="C40" s="78"/>
      <c r="D40" s="78"/>
      <c r="E40" s="80">
        <v>2652</v>
      </c>
    </row>
    <row r="41" spans="2:5" x14ac:dyDescent="0.2">
      <c r="B41" s="78">
        <v>42095</v>
      </c>
      <c r="C41" s="78"/>
      <c r="D41" s="78"/>
      <c r="E41" s="80">
        <v>3302</v>
      </c>
    </row>
    <row r="42" spans="2:5" x14ac:dyDescent="0.2">
      <c r="B42" s="78">
        <v>42125</v>
      </c>
      <c r="C42" s="78"/>
      <c r="D42" s="78"/>
      <c r="E42" s="80">
        <v>1564</v>
      </c>
    </row>
    <row r="43" spans="2:5" x14ac:dyDescent="0.2">
      <c r="B43" s="78">
        <v>42156</v>
      </c>
      <c r="C43" s="78"/>
      <c r="D43" s="78"/>
      <c r="E43" s="80">
        <v>2459</v>
      </c>
    </row>
    <row r="44" spans="2:5" x14ac:dyDescent="0.2">
      <c r="B44" s="78">
        <v>42186</v>
      </c>
      <c r="C44" s="78"/>
      <c r="D44" s="78"/>
      <c r="E44" s="80">
        <v>1307</v>
      </c>
    </row>
    <row r="45" spans="2:5" x14ac:dyDescent="0.2">
      <c r="B45" s="78">
        <v>42217</v>
      </c>
      <c r="C45" s="78"/>
      <c r="D45" s="78"/>
      <c r="E45" s="80">
        <v>2005</v>
      </c>
    </row>
    <row r="46" spans="2:5" x14ac:dyDescent="0.2">
      <c r="B46" s="78">
        <v>42248</v>
      </c>
      <c r="C46" s="78"/>
      <c r="D46" s="78"/>
      <c r="E46" s="80">
        <v>1605</v>
      </c>
    </row>
    <row r="47" spans="2:5" x14ac:dyDescent="0.2">
      <c r="B47" s="78">
        <v>42278</v>
      </c>
      <c r="C47" s="78"/>
      <c r="D47" s="78"/>
      <c r="E47" s="80">
        <v>5170</v>
      </c>
    </row>
    <row r="48" spans="2:5" x14ac:dyDescent="0.2">
      <c r="B48" s="78">
        <v>42309</v>
      </c>
      <c r="C48" s="78"/>
      <c r="D48" s="78"/>
      <c r="E48" s="80">
        <v>2737</v>
      </c>
    </row>
    <row r="49" spans="2:5" x14ac:dyDescent="0.2">
      <c r="B49" s="78">
        <v>42339</v>
      </c>
      <c r="C49" s="78"/>
      <c r="D49" s="78"/>
      <c r="E49" s="80">
        <v>1802</v>
      </c>
    </row>
    <row r="50" spans="2:5" x14ac:dyDescent="0.2">
      <c r="B50" s="436">
        <v>2015</v>
      </c>
      <c r="C50" s="437"/>
      <c r="D50" s="438"/>
      <c r="E50" s="90">
        <f>SUM(E38:E49)</f>
        <v>30947</v>
      </c>
    </row>
    <row r="51" spans="2:5" x14ac:dyDescent="0.2">
      <c r="B51" s="78">
        <v>42370</v>
      </c>
      <c r="C51" s="78"/>
      <c r="D51" s="78"/>
      <c r="E51" s="80">
        <v>3979</v>
      </c>
    </row>
    <row r="52" spans="2:5" x14ac:dyDescent="0.2">
      <c r="B52" s="78">
        <v>42401</v>
      </c>
      <c r="C52" s="78"/>
      <c r="D52" s="78"/>
      <c r="E52" s="80">
        <v>4366</v>
      </c>
    </row>
    <row r="53" spans="2:5" x14ac:dyDescent="0.2">
      <c r="B53" s="78">
        <v>42430</v>
      </c>
      <c r="C53" s="78"/>
      <c r="D53" s="78"/>
      <c r="E53" s="80">
        <v>2056</v>
      </c>
    </row>
    <row r="54" spans="2:5" x14ac:dyDescent="0.2">
      <c r="B54" s="78">
        <v>42461</v>
      </c>
      <c r="C54" s="78"/>
      <c r="D54" s="78"/>
      <c r="E54" s="80">
        <v>2454</v>
      </c>
    </row>
    <row r="55" spans="2:5" x14ac:dyDescent="0.2">
      <c r="B55" s="78">
        <v>42491</v>
      </c>
      <c r="C55" s="80">
        <v>1021</v>
      </c>
      <c r="D55" s="80">
        <v>834</v>
      </c>
      <c r="E55" s="80">
        <f t="shared" ref="E55:E62" si="0">C55+D55</f>
        <v>1855</v>
      </c>
    </row>
    <row r="56" spans="2:5" x14ac:dyDescent="0.2">
      <c r="B56" s="78">
        <v>42522</v>
      </c>
      <c r="C56" s="80">
        <v>983</v>
      </c>
      <c r="D56" s="80">
        <v>924</v>
      </c>
      <c r="E56" s="80">
        <f t="shared" si="0"/>
        <v>1907</v>
      </c>
    </row>
    <row r="57" spans="2:5" x14ac:dyDescent="0.2">
      <c r="B57" s="78">
        <v>42552</v>
      </c>
      <c r="C57" s="80">
        <v>1011</v>
      </c>
      <c r="D57" s="80">
        <v>872</v>
      </c>
      <c r="E57" s="80">
        <f t="shared" si="0"/>
        <v>1883</v>
      </c>
    </row>
    <row r="58" spans="2:5" x14ac:dyDescent="0.2">
      <c r="B58" s="78">
        <v>42583</v>
      </c>
      <c r="C58" s="80">
        <v>2375</v>
      </c>
      <c r="D58" s="80">
        <v>1728</v>
      </c>
      <c r="E58" s="80">
        <f t="shared" si="0"/>
        <v>4103</v>
      </c>
    </row>
    <row r="59" spans="2:5" x14ac:dyDescent="0.2">
      <c r="B59" s="78">
        <v>42614</v>
      </c>
      <c r="C59" s="80">
        <v>993</v>
      </c>
      <c r="D59" s="80">
        <v>820</v>
      </c>
      <c r="E59" s="80">
        <f t="shared" si="0"/>
        <v>1813</v>
      </c>
    </row>
    <row r="60" spans="2:5" x14ac:dyDescent="0.2">
      <c r="B60" s="78">
        <v>42644</v>
      </c>
      <c r="C60" s="80">
        <v>783</v>
      </c>
      <c r="D60" s="80">
        <v>848</v>
      </c>
      <c r="E60" s="80">
        <f t="shared" si="0"/>
        <v>1631</v>
      </c>
    </row>
    <row r="61" spans="2:5" x14ac:dyDescent="0.2">
      <c r="B61" s="78">
        <v>42675</v>
      </c>
      <c r="C61" s="80">
        <v>497</v>
      </c>
      <c r="D61" s="80">
        <v>326</v>
      </c>
      <c r="E61" s="80">
        <f t="shared" si="0"/>
        <v>823</v>
      </c>
    </row>
    <row r="62" spans="2:5" x14ac:dyDescent="0.2">
      <c r="B62" s="78">
        <v>42705</v>
      </c>
      <c r="C62" s="80">
        <v>1219</v>
      </c>
      <c r="D62" s="80">
        <v>923</v>
      </c>
      <c r="E62" s="80">
        <f t="shared" si="0"/>
        <v>2142</v>
      </c>
    </row>
    <row r="63" spans="2:5" x14ac:dyDescent="0.2">
      <c r="B63" s="436">
        <v>2016</v>
      </c>
      <c r="C63" s="437"/>
      <c r="D63" s="438"/>
      <c r="E63" s="6">
        <f>SUM(E51:E62)</f>
        <v>29012</v>
      </c>
    </row>
    <row r="64" spans="2:5" x14ac:dyDescent="0.2">
      <c r="B64" s="78">
        <v>42736</v>
      </c>
      <c r="C64" s="80">
        <v>1817</v>
      </c>
      <c r="D64" s="80">
        <v>1272</v>
      </c>
      <c r="E64" s="80">
        <f t="shared" ref="E64:E75" si="1">C64+D64</f>
        <v>3089</v>
      </c>
    </row>
    <row r="65" spans="2:5" x14ac:dyDescent="0.2">
      <c r="B65" s="78">
        <v>42767</v>
      </c>
      <c r="C65" s="80">
        <v>1645</v>
      </c>
      <c r="D65" s="80">
        <v>1289</v>
      </c>
      <c r="E65" s="80">
        <f t="shared" si="1"/>
        <v>2934</v>
      </c>
    </row>
    <row r="66" spans="2:5" x14ac:dyDescent="0.2">
      <c r="B66" s="78">
        <v>42795</v>
      </c>
      <c r="C66" s="80">
        <v>1362</v>
      </c>
      <c r="D66" s="80">
        <v>1006</v>
      </c>
      <c r="E66" s="80">
        <f t="shared" si="1"/>
        <v>2368</v>
      </c>
    </row>
    <row r="67" spans="2:5" x14ac:dyDescent="0.2">
      <c r="B67" s="78">
        <v>42826</v>
      </c>
      <c r="C67" s="80">
        <v>718</v>
      </c>
      <c r="D67" s="80">
        <v>604</v>
      </c>
      <c r="E67" s="80">
        <f t="shared" si="1"/>
        <v>1322</v>
      </c>
    </row>
    <row r="68" spans="2:5" x14ac:dyDescent="0.2">
      <c r="B68" s="78">
        <v>42856</v>
      </c>
      <c r="C68" s="80">
        <v>762</v>
      </c>
      <c r="D68" s="80">
        <v>531</v>
      </c>
      <c r="E68" s="80">
        <f t="shared" si="1"/>
        <v>1293</v>
      </c>
    </row>
    <row r="69" spans="2:5" x14ac:dyDescent="0.2">
      <c r="B69" s="78">
        <v>42887</v>
      </c>
      <c r="C69" s="80">
        <v>919</v>
      </c>
      <c r="D69" s="80">
        <v>611</v>
      </c>
      <c r="E69" s="80">
        <f t="shared" si="1"/>
        <v>1530</v>
      </c>
    </row>
    <row r="70" spans="2:5" x14ac:dyDescent="0.2">
      <c r="B70" s="78">
        <v>42917</v>
      </c>
      <c r="C70" s="80">
        <v>956</v>
      </c>
      <c r="D70" s="80">
        <v>639</v>
      </c>
      <c r="E70" s="80">
        <f t="shared" si="1"/>
        <v>1595</v>
      </c>
    </row>
    <row r="71" spans="2:5" x14ac:dyDescent="0.2">
      <c r="B71" s="78">
        <v>42948</v>
      </c>
      <c r="C71" s="80">
        <v>751</v>
      </c>
      <c r="D71" s="80">
        <v>503</v>
      </c>
      <c r="E71" s="80">
        <f t="shared" si="1"/>
        <v>1254</v>
      </c>
    </row>
    <row r="72" spans="2:5" x14ac:dyDescent="0.2">
      <c r="B72" s="78">
        <v>42979</v>
      </c>
      <c r="C72" s="80">
        <v>863</v>
      </c>
      <c r="D72" s="80">
        <v>564</v>
      </c>
      <c r="E72" s="80">
        <f t="shared" si="1"/>
        <v>1427</v>
      </c>
    </row>
    <row r="73" spans="2:5" x14ac:dyDescent="0.2">
      <c r="B73" s="78">
        <v>43009</v>
      </c>
      <c r="C73" s="80">
        <v>352</v>
      </c>
      <c r="D73" s="80">
        <v>264</v>
      </c>
      <c r="E73" s="80">
        <f t="shared" si="1"/>
        <v>616</v>
      </c>
    </row>
    <row r="74" spans="2:5" x14ac:dyDescent="0.2">
      <c r="B74" s="78">
        <v>43040</v>
      </c>
      <c r="C74" s="80">
        <v>561</v>
      </c>
      <c r="D74" s="80">
        <v>386</v>
      </c>
      <c r="E74" s="80">
        <f t="shared" si="1"/>
        <v>947</v>
      </c>
    </row>
    <row r="75" spans="2:5" x14ac:dyDescent="0.2">
      <c r="B75" s="78">
        <v>43070</v>
      </c>
      <c r="C75" s="80">
        <v>660</v>
      </c>
      <c r="D75" s="80">
        <v>615</v>
      </c>
      <c r="E75" s="80">
        <f t="shared" si="1"/>
        <v>1275</v>
      </c>
    </row>
    <row r="76" spans="2:5" x14ac:dyDescent="0.2">
      <c r="B76" s="91">
        <v>2017</v>
      </c>
      <c r="C76" s="92">
        <f>SUM(C64:C75)</f>
        <v>11366</v>
      </c>
      <c r="D76" s="92">
        <f t="shared" ref="D76:E76" si="2">SUM(D64:D75)</f>
        <v>8284</v>
      </c>
      <c r="E76" s="92">
        <f t="shared" si="2"/>
        <v>19650</v>
      </c>
    </row>
    <row r="77" spans="2:5" x14ac:dyDescent="0.2">
      <c r="B77" s="78">
        <v>43101</v>
      </c>
      <c r="C77" s="80">
        <v>777</v>
      </c>
      <c r="D77" s="80">
        <v>678</v>
      </c>
      <c r="E77" s="80">
        <f t="shared" ref="E77:E87" si="3">C77+D77</f>
        <v>1455</v>
      </c>
    </row>
    <row r="78" spans="2:5" x14ac:dyDescent="0.2">
      <c r="B78" s="78">
        <v>43132</v>
      </c>
      <c r="C78" s="80">
        <v>979</v>
      </c>
      <c r="D78" s="80">
        <v>837</v>
      </c>
      <c r="E78" s="80">
        <f t="shared" si="3"/>
        <v>1816</v>
      </c>
    </row>
    <row r="79" spans="2:5" x14ac:dyDescent="0.2">
      <c r="B79" s="78">
        <v>43160</v>
      </c>
      <c r="C79" s="80">
        <v>1375</v>
      </c>
      <c r="D79" s="80">
        <v>894</v>
      </c>
      <c r="E79" s="80">
        <f t="shared" si="3"/>
        <v>2269</v>
      </c>
    </row>
    <row r="80" spans="2:5" x14ac:dyDescent="0.2">
      <c r="B80" s="78">
        <v>43191</v>
      </c>
      <c r="C80" s="80">
        <v>1043</v>
      </c>
      <c r="D80" s="80">
        <v>596</v>
      </c>
      <c r="E80" s="80">
        <f t="shared" si="3"/>
        <v>1639</v>
      </c>
    </row>
    <row r="81" spans="2:5" x14ac:dyDescent="0.2">
      <c r="B81" s="78">
        <v>43221</v>
      </c>
      <c r="C81" s="80">
        <v>760</v>
      </c>
      <c r="D81" s="80">
        <v>451</v>
      </c>
      <c r="E81" s="80">
        <f t="shared" si="3"/>
        <v>1211</v>
      </c>
    </row>
    <row r="82" spans="2:5" x14ac:dyDescent="0.2">
      <c r="B82" s="78">
        <v>43252</v>
      </c>
      <c r="C82" s="80">
        <v>1059</v>
      </c>
      <c r="D82" s="80">
        <v>680</v>
      </c>
      <c r="E82" s="80">
        <f t="shared" si="3"/>
        <v>1739</v>
      </c>
    </row>
    <row r="83" spans="2:5" x14ac:dyDescent="0.2">
      <c r="B83" s="78">
        <v>43282</v>
      </c>
      <c r="C83" s="80">
        <v>968</v>
      </c>
      <c r="D83" s="80">
        <v>597</v>
      </c>
      <c r="E83" s="80">
        <f t="shared" si="3"/>
        <v>1565</v>
      </c>
    </row>
    <row r="84" spans="2:5" x14ac:dyDescent="0.2">
      <c r="B84" s="78">
        <v>43313</v>
      </c>
      <c r="C84" s="80">
        <v>1231</v>
      </c>
      <c r="D84" s="80">
        <v>879</v>
      </c>
      <c r="E84" s="80">
        <f t="shared" si="3"/>
        <v>2110</v>
      </c>
    </row>
    <row r="85" spans="2:5" x14ac:dyDescent="0.2">
      <c r="B85" s="78">
        <v>43344</v>
      </c>
      <c r="C85" s="80">
        <v>1614</v>
      </c>
      <c r="D85" s="80">
        <v>1116</v>
      </c>
      <c r="E85" s="80">
        <f t="shared" si="3"/>
        <v>2730</v>
      </c>
    </row>
    <row r="86" spans="2:5" x14ac:dyDescent="0.2">
      <c r="B86" s="78">
        <v>43374</v>
      </c>
      <c r="C86" s="80">
        <v>1026</v>
      </c>
      <c r="D86" s="80">
        <v>810</v>
      </c>
      <c r="E86" s="80">
        <f t="shared" si="3"/>
        <v>1836</v>
      </c>
    </row>
    <row r="87" spans="2:5" x14ac:dyDescent="0.2">
      <c r="B87" s="78">
        <v>43405</v>
      </c>
      <c r="C87" s="80">
        <v>655</v>
      </c>
      <c r="D87" s="80">
        <v>330</v>
      </c>
      <c r="E87" s="80">
        <f t="shared" si="3"/>
        <v>985</v>
      </c>
    </row>
    <row r="88" spans="2:5" x14ac:dyDescent="0.2">
      <c r="B88" s="78">
        <v>43435</v>
      </c>
      <c r="C88" s="143">
        <v>1554</v>
      </c>
      <c r="D88" s="144">
        <v>766</v>
      </c>
      <c r="E88" s="144">
        <v>2320</v>
      </c>
    </row>
    <row r="89" spans="2:5" x14ac:dyDescent="0.2">
      <c r="B89" s="91" t="s">
        <v>583</v>
      </c>
      <c r="C89" s="92">
        <f>SUM(C77:C88)</f>
        <v>13041</v>
      </c>
      <c r="D89" s="92">
        <f t="shared" ref="D89" si="4">SUM(D77:D88)</f>
        <v>8634</v>
      </c>
      <c r="E89" s="92">
        <f>SUM(E77:E88)</f>
        <v>21675</v>
      </c>
    </row>
    <row r="90" spans="2:5" x14ac:dyDescent="0.2">
      <c r="B90" s="78">
        <v>43466</v>
      </c>
      <c r="C90" s="143">
        <v>1711</v>
      </c>
      <c r="D90" s="144">
        <v>1024</v>
      </c>
      <c r="E90" s="144">
        <v>2735</v>
      </c>
    </row>
    <row r="91" spans="2:5" x14ac:dyDescent="0.2">
      <c r="B91" s="78">
        <v>43497</v>
      </c>
      <c r="C91" s="143">
        <v>1618</v>
      </c>
      <c r="D91" s="144">
        <v>809</v>
      </c>
      <c r="E91" s="144">
        <v>2427</v>
      </c>
    </row>
    <row r="92" spans="2:5" s="180" customFormat="1" x14ac:dyDescent="0.2">
      <c r="B92" s="185">
        <v>43525</v>
      </c>
      <c r="C92" s="190">
        <v>467</v>
      </c>
      <c r="D92" s="189">
        <v>342</v>
      </c>
      <c r="E92" s="189">
        <v>809</v>
      </c>
    </row>
    <row r="93" spans="2:5" s="186" customFormat="1" x14ac:dyDescent="0.2">
      <c r="B93" s="185">
        <v>43556</v>
      </c>
      <c r="C93" s="190">
        <v>1080</v>
      </c>
      <c r="D93" s="189">
        <v>564</v>
      </c>
      <c r="E93" s="189">
        <v>1644</v>
      </c>
    </row>
    <row r="94" spans="2:5" s="186" customFormat="1" x14ac:dyDescent="0.2">
      <c r="B94" s="185">
        <v>43586</v>
      </c>
      <c r="C94" s="190">
        <v>1085</v>
      </c>
      <c r="D94" s="189">
        <v>663</v>
      </c>
      <c r="E94" s="189">
        <v>1748</v>
      </c>
    </row>
    <row r="95" spans="2:5" x14ac:dyDescent="0.2">
      <c r="B95" s="185">
        <v>43617</v>
      </c>
      <c r="C95" s="190">
        <v>2004</v>
      </c>
      <c r="D95" s="189">
        <v>1413</v>
      </c>
      <c r="E95" s="189">
        <v>3417</v>
      </c>
    </row>
    <row r="96" spans="2:5" s="186" customFormat="1" x14ac:dyDescent="0.2">
      <c r="B96" s="185">
        <v>43647</v>
      </c>
      <c r="C96" s="190">
        <v>2427</v>
      </c>
      <c r="D96" s="189">
        <v>1403</v>
      </c>
      <c r="E96" s="189">
        <v>3830</v>
      </c>
    </row>
    <row r="97" spans="2:5" s="186" customFormat="1" x14ac:dyDescent="0.2">
      <c r="B97" s="185">
        <v>43678</v>
      </c>
      <c r="C97" s="190">
        <v>2118</v>
      </c>
      <c r="D97" s="189">
        <v>1197</v>
      </c>
      <c r="E97" s="189">
        <v>3315</v>
      </c>
    </row>
    <row r="98" spans="2:5" s="186" customFormat="1" x14ac:dyDescent="0.2">
      <c r="B98" s="185">
        <v>43709</v>
      </c>
      <c r="C98" s="190">
        <v>1382</v>
      </c>
      <c r="D98" s="189">
        <v>1016</v>
      </c>
      <c r="E98" s="189">
        <v>2398</v>
      </c>
    </row>
    <row r="99" spans="2:5" s="186" customFormat="1" x14ac:dyDescent="0.2">
      <c r="B99" s="185">
        <v>43739</v>
      </c>
      <c r="C99" s="190">
        <v>948</v>
      </c>
      <c r="D99" s="189">
        <v>627</v>
      </c>
      <c r="E99" s="189">
        <v>1575</v>
      </c>
    </row>
    <row r="100" spans="2:5" s="186" customFormat="1" x14ac:dyDescent="0.2">
      <c r="B100" s="185">
        <v>43770</v>
      </c>
      <c r="C100" s="190">
        <v>949</v>
      </c>
      <c r="D100" s="189">
        <v>527</v>
      </c>
      <c r="E100" s="189">
        <v>1476</v>
      </c>
    </row>
    <row r="101" spans="2:5" s="186" customFormat="1" x14ac:dyDescent="0.2">
      <c r="B101" s="185">
        <v>43800</v>
      </c>
      <c r="C101" s="190">
        <v>506</v>
      </c>
      <c r="D101" s="189">
        <v>423</v>
      </c>
      <c r="E101" s="189">
        <v>929</v>
      </c>
    </row>
    <row r="102" spans="2:5" s="186" customFormat="1" x14ac:dyDescent="0.2">
      <c r="B102" s="91">
        <v>2019</v>
      </c>
      <c r="C102" s="92">
        <f>SUM(C90:C101)</f>
        <v>16295</v>
      </c>
      <c r="D102" s="92">
        <f t="shared" ref="D102:E102" si="5">SUM(D90:D101)</f>
        <v>10008</v>
      </c>
      <c r="E102" s="92">
        <f t="shared" si="5"/>
        <v>26303</v>
      </c>
    </row>
    <row r="103" spans="2:5" s="186" customFormat="1" x14ac:dyDescent="0.2">
      <c r="B103" s="185">
        <v>43831</v>
      </c>
      <c r="C103" s="190">
        <v>1297</v>
      </c>
      <c r="D103" s="189">
        <v>758</v>
      </c>
      <c r="E103" s="189">
        <f>SUM(C103:D103)</f>
        <v>2055</v>
      </c>
    </row>
    <row r="104" spans="2:5" s="186" customFormat="1" x14ac:dyDescent="0.2">
      <c r="B104" s="185">
        <v>43862</v>
      </c>
      <c r="C104" s="190">
        <v>1495</v>
      </c>
      <c r="D104" s="189">
        <v>1505</v>
      </c>
      <c r="E104" s="189">
        <f t="shared" ref="E104:E115" si="6">SUM(C104:D104)</f>
        <v>3000</v>
      </c>
    </row>
    <row r="105" spans="2:5" s="186" customFormat="1" x14ac:dyDescent="0.2">
      <c r="B105" s="185">
        <v>43891</v>
      </c>
      <c r="C105" s="190">
        <v>1883</v>
      </c>
      <c r="D105" s="189">
        <v>1296</v>
      </c>
      <c r="E105" s="189">
        <f t="shared" si="6"/>
        <v>3179</v>
      </c>
    </row>
    <row r="106" spans="2:5" s="186" customFormat="1" x14ac:dyDescent="0.2">
      <c r="B106" s="185">
        <v>43922</v>
      </c>
      <c r="C106" s="190">
        <v>3853</v>
      </c>
      <c r="D106" s="189">
        <v>2369</v>
      </c>
      <c r="E106" s="189">
        <f t="shared" si="6"/>
        <v>6222</v>
      </c>
    </row>
    <row r="107" spans="2:5" s="186" customFormat="1" x14ac:dyDescent="0.2">
      <c r="B107" s="185">
        <v>43952</v>
      </c>
      <c r="C107" s="190">
        <v>3685</v>
      </c>
      <c r="D107" s="189">
        <v>1919</v>
      </c>
      <c r="E107" s="189">
        <f t="shared" si="6"/>
        <v>5604</v>
      </c>
    </row>
    <row r="108" spans="2:5" s="186" customFormat="1" x14ac:dyDescent="0.2">
      <c r="B108" s="185">
        <v>43983</v>
      </c>
      <c r="C108" s="190">
        <v>3750</v>
      </c>
      <c r="D108" s="189">
        <v>1981</v>
      </c>
      <c r="E108" s="189">
        <f t="shared" si="6"/>
        <v>5731</v>
      </c>
    </row>
    <row r="109" spans="2:5" s="186" customFormat="1" x14ac:dyDescent="0.2">
      <c r="B109" s="185">
        <v>44013</v>
      </c>
      <c r="C109" s="190">
        <v>5203</v>
      </c>
      <c r="D109" s="189">
        <v>2979</v>
      </c>
      <c r="E109" s="189">
        <f t="shared" si="6"/>
        <v>8182</v>
      </c>
    </row>
    <row r="110" spans="2:5" s="186" customFormat="1" x14ac:dyDescent="0.2">
      <c r="B110" s="185">
        <v>44044</v>
      </c>
      <c r="C110" s="190">
        <v>4969</v>
      </c>
      <c r="D110" s="189">
        <v>2864</v>
      </c>
      <c r="E110" s="189">
        <f t="shared" si="6"/>
        <v>7833</v>
      </c>
    </row>
    <row r="111" spans="2:5" s="186" customFormat="1" x14ac:dyDescent="0.2">
      <c r="B111" s="185">
        <v>44075</v>
      </c>
      <c r="C111" s="190">
        <v>2385</v>
      </c>
      <c r="D111" s="189">
        <v>1258</v>
      </c>
      <c r="E111" s="189">
        <f t="shared" si="6"/>
        <v>3643</v>
      </c>
    </row>
    <row r="112" spans="2:5" s="186" customFormat="1" x14ac:dyDescent="0.2">
      <c r="B112" s="185">
        <v>44105</v>
      </c>
      <c r="C112" s="190">
        <v>2045</v>
      </c>
      <c r="D112" s="189">
        <v>1173</v>
      </c>
      <c r="E112" s="189">
        <f t="shared" si="6"/>
        <v>3218</v>
      </c>
    </row>
    <row r="113" spans="2:5" s="186" customFormat="1" x14ac:dyDescent="0.2">
      <c r="B113" s="185">
        <v>44136</v>
      </c>
      <c r="C113" s="190">
        <v>1545</v>
      </c>
      <c r="D113" s="189">
        <v>906</v>
      </c>
      <c r="E113" s="189">
        <f t="shared" si="6"/>
        <v>2451</v>
      </c>
    </row>
    <row r="114" spans="2:5" s="186" customFormat="1" x14ac:dyDescent="0.2">
      <c r="B114" s="185">
        <v>44166</v>
      </c>
      <c r="C114" s="190">
        <v>1765</v>
      </c>
      <c r="D114" s="189">
        <v>802</v>
      </c>
      <c r="E114" s="189">
        <f t="shared" si="6"/>
        <v>2567</v>
      </c>
    </row>
    <row r="115" spans="2:5" s="186" customFormat="1" x14ac:dyDescent="0.2">
      <c r="B115" s="91">
        <f>'Contratación Solicitudes'!B119</f>
        <v>2020</v>
      </c>
      <c r="C115" s="92">
        <f>SUM(C103:C114)</f>
        <v>33875</v>
      </c>
      <c r="D115" s="92">
        <f>SUM(D103:D114)</f>
        <v>19810</v>
      </c>
      <c r="E115" s="92">
        <f t="shared" si="6"/>
        <v>53685</v>
      </c>
    </row>
    <row r="116" spans="2:5" s="186" customFormat="1" x14ac:dyDescent="0.2">
      <c r="B116" s="182">
        <v>44197</v>
      </c>
      <c r="C116" s="190">
        <v>2266</v>
      </c>
      <c r="D116" s="189">
        <v>1048</v>
      </c>
      <c r="E116" s="189">
        <f>SUM(C116:D116)</f>
        <v>3314</v>
      </c>
    </row>
    <row r="117" spans="2:5" s="186" customFormat="1" x14ac:dyDescent="0.2">
      <c r="B117" s="182">
        <v>44228</v>
      </c>
      <c r="C117" s="190">
        <v>3079</v>
      </c>
      <c r="D117" s="189">
        <v>1343</v>
      </c>
      <c r="E117" s="189">
        <f t="shared" ref="E117:E119" si="7">SUM(C117:D117)</f>
        <v>4422</v>
      </c>
    </row>
    <row r="118" spans="2:5" s="186" customFormat="1" x14ac:dyDescent="0.2">
      <c r="B118" s="182">
        <v>44256</v>
      </c>
      <c r="C118" s="190">
        <v>3621</v>
      </c>
      <c r="D118" s="189">
        <v>1770</v>
      </c>
      <c r="E118" s="189">
        <f t="shared" si="7"/>
        <v>5391</v>
      </c>
    </row>
    <row r="119" spans="2:5" s="186" customFormat="1" x14ac:dyDescent="0.2">
      <c r="B119" s="182">
        <v>44287</v>
      </c>
      <c r="C119" s="190">
        <v>4727</v>
      </c>
      <c r="D119" s="189">
        <v>2416</v>
      </c>
      <c r="E119" s="189">
        <f t="shared" si="7"/>
        <v>7143</v>
      </c>
    </row>
    <row r="120" spans="2:5" s="186" customFormat="1" x14ac:dyDescent="0.2">
      <c r="B120" s="182">
        <v>44317</v>
      </c>
      <c r="C120" s="190">
        <v>3848</v>
      </c>
      <c r="D120" s="189">
        <v>2237</v>
      </c>
      <c r="E120" s="189">
        <f>SUM(C120:D120)</f>
        <v>6085</v>
      </c>
    </row>
    <row r="121" spans="2:5" s="186" customFormat="1" x14ac:dyDescent="0.2">
      <c r="B121" s="182">
        <v>44348</v>
      </c>
      <c r="C121" s="190">
        <v>3185</v>
      </c>
      <c r="D121" s="189">
        <v>2330</v>
      </c>
      <c r="E121" s="189">
        <f>SUM(C121:D121)</f>
        <v>5515</v>
      </c>
    </row>
    <row r="122" spans="2:5" s="186" customFormat="1" x14ac:dyDescent="0.2">
      <c r="B122" s="182">
        <v>44378</v>
      </c>
      <c r="C122" s="190">
        <v>2655</v>
      </c>
      <c r="D122" s="189">
        <v>1488</v>
      </c>
      <c r="E122" s="189">
        <f>SUM(C122:D122)</f>
        <v>4143</v>
      </c>
    </row>
    <row r="123" spans="2:5" s="186" customFormat="1" x14ac:dyDescent="0.2">
      <c r="B123" s="182">
        <v>44409</v>
      </c>
      <c r="C123" s="190">
        <v>2460</v>
      </c>
      <c r="D123" s="189">
        <v>1179</v>
      </c>
      <c r="E123" s="189">
        <f t="shared" ref="E123:E130" si="8">SUM(C123:D123)</f>
        <v>3639</v>
      </c>
    </row>
    <row r="124" spans="2:5" s="186" customFormat="1" x14ac:dyDescent="0.2">
      <c r="B124" s="182">
        <v>44440</v>
      </c>
      <c r="C124" s="190">
        <v>2275</v>
      </c>
      <c r="D124" s="189">
        <v>1293</v>
      </c>
      <c r="E124" s="189">
        <f t="shared" si="8"/>
        <v>3568</v>
      </c>
    </row>
    <row r="125" spans="2:5" s="186" customFormat="1" x14ac:dyDescent="0.2">
      <c r="B125" s="182">
        <v>44470</v>
      </c>
      <c r="C125" s="190">
        <v>1844</v>
      </c>
      <c r="D125" s="189">
        <v>901</v>
      </c>
      <c r="E125" s="189">
        <f t="shared" si="8"/>
        <v>2745</v>
      </c>
    </row>
    <row r="126" spans="2:5" s="186" customFormat="1" x14ac:dyDescent="0.2">
      <c r="B126" s="182">
        <v>44501</v>
      </c>
      <c r="C126" s="190">
        <v>1736</v>
      </c>
      <c r="D126" s="189">
        <v>897</v>
      </c>
      <c r="E126" s="189">
        <f t="shared" si="8"/>
        <v>2633</v>
      </c>
    </row>
    <row r="127" spans="2:5" s="186" customFormat="1" x14ac:dyDescent="0.2">
      <c r="B127" s="182">
        <v>44531</v>
      </c>
      <c r="C127" s="190">
        <v>1412</v>
      </c>
      <c r="D127" s="189">
        <v>755</v>
      </c>
      <c r="E127" s="189">
        <f t="shared" si="8"/>
        <v>2167</v>
      </c>
    </row>
    <row r="128" spans="2:5" s="186" customFormat="1" x14ac:dyDescent="0.2">
      <c r="B128" s="91">
        <f>'Contratación Solicitudes'!B132</f>
        <v>2021</v>
      </c>
      <c r="C128" s="92">
        <f>SUM(C116:C127)</f>
        <v>33108</v>
      </c>
      <c r="D128" s="92">
        <f>SUM(D116:D127)</f>
        <v>17657</v>
      </c>
      <c r="E128" s="92">
        <f>SUM(C128:D128)</f>
        <v>50765</v>
      </c>
    </row>
    <row r="129" spans="2:5" s="186" customFormat="1" x14ac:dyDescent="0.2">
      <c r="B129" s="182">
        <v>44562</v>
      </c>
      <c r="C129" s="190">
        <v>2120</v>
      </c>
      <c r="D129" s="189">
        <v>1047</v>
      </c>
      <c r="E129" s="189">
        <f t="shared" si="8"/>
        <v>3167</v>
      </c>
    </row>
    <row r="130" spans="2:5" s="186" customFormat="1" x14ac:dyDescent="0.2">
      <c r="B130" s="182">
        <v>44593</v>
      </c>
      <c r="C130" s="190">
        <v>1533</v>
      </c>
      <c r="D130" s="189">
        <v>678</v>
      </c>
      <c r="E130" s="189">
        <f t="shared" si="8"/>
        <v>2211</v>
      </c>
    </row>
    <row r="131" spans="2:5" s="186" customFormat="1" x14ac:dyDescent="0.2">
      <c r="B131" s="91" t="str">
        <f>'Contratación Solicitudes'!B135</f>
        <v>A feb-2022</v>
      </c>
      <c r="C131" s="92">
        <f>SUM(C129:C130)</f>
        <v>3653</v>
      </c>
      <c r="D131" s="92">
        <f>SUM(D129:D130)</f>
        <v>1725</v>
      </c>
      <c r="E131" s="92">
        <f>SUM(C131:D131)</f>
        <v>5378</v>
      </c>
    </row>
    <row r="132" spans="2:5" s="186" customFormat="1" x14ac:dyDescent="0.2">
      <c r="B132" s="439" t="s">
        <v>26</v>
      </c>
      <c r="C132" s="439"/>
      <c r="D132" s="439"/>
      <c r="E132" s="188">
        <f>E10+E11+E24+E37+E50+E63+E76+E89+E102+E115+E128+E131</f>
        <v>438916</v>
      </c>
    </row>
    <row r="133" spans="2:5" x14ac:dyDescent="0.2">
      <c r="B133" s="186" t="s">
        <v>471</v>
      </c>
      <c r="C133" s="186"/>
      <c r="D133" s="186"/>
      <c r="E133" s="186"/>
    </row>
    <row r="134" spans="2:5" s="186" customFormat="1" ht="52.5" customHeight="1" x14ac:dyDescent="0.2">
      <c r="B134" s="375" t="s">
        <v>544</v>
      </c>
      <c r="C134" s="375"/>
      <c r="D134" s="375"/>
      <c r="E134" s="375"/>
    </row>
    <row r="135" spans="2:5" s="186" customFormat="1" ht="52.5" customHeight="1" x14ac:dyDescent="0.2">
      <c r="B135" s="306"/>
      <c r="C135" s="306"/>
      <c r="D135" s="306"/>
      <c r="E135" s="306"/>
    </row>
    <row r="136" spans="2:5" x14ac:dyDescent="0.2">
      <c r="B136" s="25" t="s">
        <v>607</v>
      </c>
    </row>
  </sheetData>
  <mergeCells count="12">
    <mergeCell ref="B134:E134"/>
    <mergeCell ref="B5:E5"/>
    <mergeCell ref="B6:E6"/>
    <mergeCell ref="B8:B9"/>
    <mergeCell ref="C8:E8"/>
    <mergeCell ref="B10:D10"/>
    <mergeCell ref="B11:D11"/>
    <mergeCell ref="B24:D24"/>
    <mergeCell ref="B37:D37"/>
    <mergeCell ref="B50:D50"/>
    <mergeCell ref="B63:D63"/>
    <mergeCell ref="B132:D132"/>
  </mergeCells>
  <hyperlinks>
    <hyperlink ref="G5" location="'Índice STJ'!A1" display="'Índice STJ'!A1" xr:uid="{00000000-0004-0000-1E00-000000000000}"/>
  </hyperlinks>
  <pageMargins left="0.7" right="0.7" top="0.75" bottom="0.75" header="0.3" footer="0.3"/>
  <ignoredErrors>
    <ignoredError sqref="E103:E110" formulaRange="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N133"/>
  <sheetViews>
    <sheetView showGridLines="0" zoomScale="90" zoomScaleNormal="90" workbookViewId="0">
      <pane xSplit="2" ySplit="10" topLeftCell="C95" activePane="bottomRight" state="frozen"/>
      <selection activeCell="J33" sqref="J33"/>
      <selection pane="topRight" activeCell="J33" sqref="J33"/>
      <selection pane="bottomLeft" activeCell="J33" sqref="J33"/>
      <selection pane="bottomRight" activeCell="M138" sqref="M138"/>
    </sheetView>
  </sheetViews>
  <sheetFormatPr baseColWidth="10" defaultColWidth="11.42578125" defaultRowHeight="12" x14ac:dyDescent="0.2"/>
  <cols>
    <col min="1" max="1" width="6" style="25" customWidth="1"/>
    <col min="2" max="16384" width="11.42578125" style="25"/>
  </cols>
  <sheetData>
    <row r="2" spans="1:14" x14ac:dyDescent="0.2">
      <c r="A2" s="47" t="s">
        <v>99</v>
      </c>
    </row>
    <row r="3" spans="1:14" x14ac:dyDescent="0.2">
      <c r="A3" s="47" t="s">
        <v>100</v>
      </c>
    </row>
    <row r="5" spans="1:14" ht="12.75" x14ac:dyDescent="0.2">
      <c r="B5" s="368" t="s">
        <v>545</v>
      </c>
      <c r="C5" s="368"/>
      <c r="D5" s="368"/>
      <c r="E5" s="368"/>
      <c r="F5" s="368"/>
      <c r="G5" s="368"/>
      <c r="H5" s="368"/>
      <c r="I5" s="368"/>
      <c r="J5" s="368"/>
      <c r="K5" s="368"/>
      <c r="L5" s="368"/>
      <c r="N5" s="121" t="s">
        <v>573</v>
      </c>
    </row>
    <row r="6" spans="1:14" ht="12.75" x14ac:dyDescent="0.2">
      <c r="B6" s="368" t="s">
        <v>635</v>
      </c>
      <c r="C6" s="368"/>
      <c r="D6" s="368"/>
      <c r="E6" s="368"/>
      <c r="F6" s="368"/>
      <c r="G6" s="368"/>
      <c r="H6" s="368"/>
      <c r="I6" s="368"/>
      <c r="J6" s="368"/>
      <c r="K6" s="368"/>
      <c r="L6" s="368"/>
    </row>
    <row r="8" spans="1:14" ht="29.25" customHeight="1" x14ac:dyDescent="0.2">
      <c r="B8" s="440" t="s">
        <v>1</v>
      </c>
      <c r="C8" s="441" t="s">
        <v>546</v>
      </c>
      <c r="D8" s="441"/>
      <c r="E8" s="441"/>
      <c r="F8" s="441"/>
      <c r="G8" s="441"/>
      <c r="H8" s="441"/>
      <c r="I8" s="441"/>
      <c r="J8" s="441"/>
      <c r="K8" s="441"/>
      <c r="L8" s="441"/>
    </row>
    <row r="9" spans="1:14" ht="12.75" x14ac:dyDescent="0.2">
      <c r="B9" s="440"/>
      <c r="C9" s="440" t="s">
        <v>532</v>
      </c>
      <c r="D9" s="440"/>
      <c r="E9" s="440"/>
      <c r="F9" s="442" t="s">
        <v>533</v>
      </c>
      <c r="G9" s="442"/>
      <c r="H9" s="442"/>
      <c r="I9" s="442" t="s">
        <v>534</v>
      </c>
      <c r="J9" s="442"/>
      <c r="K9" s="442"/>
      <c r="L9" s="440" t="s">
        <v>26</v>
      </c>
    </row>
    <row r="10" spans="1:14" ht="12.75" x14ac:dyDescent="0.2">
      <c r="B10" s="440"/>
      <c r="C10" s="172" t="s">
        <v>526</v>
      </c>
      <c r="D10" s="172" t="s">
        <v>527</v>
      </c>
      <c r="E10" s="173" t="s">
        <v>485</v>
      </c>
      <c r="F10" s="172" t="s">
        <v>526</v>
      </c>
      <c r="G10" s="172" t="s">
        <v>527</v>
      </c>
      <c r="H10" s="173" t="s">
        <v>485</v>
      </c>
      <c r="I10" s="172" t="s">
        <v>526</v>
      </c>
      <c r="J10" s="172" t="s">
        <v>527</v>
      </c>
      <c r="K10" s="173" t="s">
        <v>485</v>
      </c>
      <c r="L10" s="440"/>
    </row>
    <row r="11" spans="1:14" ht="12.75" x14ac:dyDescent="0.2">
      <c r="B11" s="162" t="s">
        <v>543</v>
      </c>
      <c r="C11" s="162"/>
      <c r="D11" s="162"/>
      <c r="E11" s="163">
        <f>104069+4050+2362+2539+4084+2107</f>
        <v>119211</v>
      </c>
      <c r="F11" s="163"/>
      <c r="G11" s="163"/>
      <c r="H11" s="163">
        <f>1303+54+38+22+19+21</f>
        <v>1457</v>
      </c>
      <c r="I11" s="163"/>
      <c r="J11" s="163"/>
      <c r="K11" s="163">
        <f>6+498+437+328+454+259</f>
        <v>1982</v>
      </c>
      <c r="L11" s="163">
        <f t="shared" ref="L11:L24" si="0">E11+H11+K11</f>
        <v>122650</v>
      </c>
    </row>
    <row r="12" spans="1:14" ht="12.75" x14ac:dyDescent="0.2">
      <c r="B12" s="145">
        <v>2012</v>
      </c>
      <c r="C12" s="162"/>
      <c r="D12" s="162"/>
      <c r="E12" s="163">
        <v>24495</v>
      </c>
      <c r="F12" s="163"/>
      <c r="G12" s="163"/>
      <c r="H12" s="163">
        <v>248</v>
      </c>
      <c r="I12" s="163"/>
      <c r="J12" s="163"/>
      <c r="K12" s="163">
        <v>7862</v>
      </c>
      <c r="L12" s="163">
        <f t="shared" si="0"/>
        <v>32605</v>
      </c>
    </row>
    <row r="13" spans="1:14" ht="12.75" x14ac:dyDescent="0.2">
      <c r="B13" s="164">
        <v>41275</v>
      </c>
      <c r="C13" s="164"/>
      <c r="D13" s="164"/>
      <c r="E13" s="165">
        <v>1593</v>
      </c>
      <c r="F13" s="165"/>
      <c r="G13" s="165"/>
      <c r="H13" s="165">
        <v>15</v>
      </c>
      <c r="I13" s="165"/>
      <c r="J13" s="165"/>
      <c r="K13" s="165">
        <v>924</v>
      </c>
      <c r="L13" s="165">
        <f t="shared" si="0"/>
        <v>2532</v>
      </c>
    </row>
    <row r="14" spans="1:14" ht="12.75" x14ac:dyDescent="0.2">
      <c r="B14" s="164">
        <v>41306</v>
      </c>
      <c r="C14" s="164"/>
      <c r="D14" s="164"/>
      <c r="E14" s="165">
        <v>1468</v>
      </c>
      <c r="F14" s="165"/>
      <c r="G14" s="165"/>
      <c r="H14" s="165">
        <v>22</v>
      </c>
      <c r="I14" s="165"/>
      <c r="J14" s="165"/>
      <c r="K14" s="165">
        <v>949</v>
      </c>
      <c r="L14" s="165">
        <f t="shared" si="0"/>
        <v>2439</v>
      </c>
    </row>
    <row r="15" spans="1:14" ht="12.75" x14ac:dyDescent="0.2">
      <c r="B15" s="164">
        <v>41334</v>
      </c>
      <c r="C15" s="164"/>
      <c r="D15" s="164"/>
      <c r="E15" s="165">
        <v>1784</v>
      </c>
      <c r="F15" s="165"/>
      <c r="G15" s="165"/>
      <c r="H15" s="165">
        <v>16</v>
      </c>
      <c r="I15" s="165"/>
      <c r="J15" s="165"/>
      <c r="K15" s="165">
        <v>631</v>
      </c>
      <c r="L15" s="165">
        <f t="shared" si="0"/>
        <v>2431</v>
      </c>
    </row>
    <row r="16" spans="1:14" ht="12.75" x14ac:dyDescent="0.2">
      <c r="B16" s="164">
        <v>41365</v>
      </c>
      <c r="C16" s="164"/>
      <c r="D16" s="164"/>
      <c r="E16" s="166">
        <v>1305</v>
      </c>
      <c r="F16" s="166"/>
      <c r="G16" s="166"/>
      <c r="H16" s="167">
        <v>44</v>
      </c>
      <c r="I16" s="167"/>
      <c r="J16" s="167"/>
      <c r="K16" s="184">
        <v>502</v>
      </c>
      <c r="L16" s="165">
        <f t="shared" si="0"/>
        <v>1851</v>
      </c>
    </row>
    <row r="17" spans="2:12" ht="12.75" x14ac:dyDescent="0.2">
      <c r="B17" s="164">
        <v>41395</v>
      </c>
      <c r="C17" s="164"/>
      <c r="D17" s="164"/>
      <c r="E17" s="166">
        <v>1777</v>
      </c>
      <c r="F17" s="166"/>
      <c r="G17" s="166"/>
      <c r="H17" s="167">
        <v>10</v>
      </c>
      <c r="I17" s="167"/>
      <c r="J17" s="167"/>
      <c r="K17" s="184">
        <v>582</v>
      </c>
      <c r="L17" s="165">
        <f t="shared" si="0"/>
        <v>2369</v>
      </c>
    </row>
    <row r="18" spans="2:12" ht="12.75" x14ac:dyDescent="0.2">
      <c r="B18" s="164">
        <v>41426</v>
      </c>
      <c r="C18" s="164"/>
      <c r="D18" s="164"/>
      <c r="E18" s="166">
        <v>1540</v>
      </c>
      <c r="F18" s="166"/>
      <c r="G18" s="166"/>
      <c r="H18" s="167">
        <v>16</v>
      </c>
      <c r="I18" s="167"/>
      <c r="J18" s="167"/>
      <c r="K18" s="184">
        <v>725</v>
      </c>
      <c r="L18" s="165">
        <f t="shared" si="0"/>
        <v>2281</v>
      </c>
    </row>
    <row r="19" spans="2:12" ht="12.75" x14ac:dyDescent="0.2">
      <c r="B19" s="164">
        <v>41456</v>
      </c>
      <c r="C19" s="164"/>
      <c r="D19" s="164"/>
      <c r="E19" s="166">
        <v>1026</v>
      </c>
      <c r="F19" s="166"/>
      <c r="G19" s="166"/>
      <c r="H19" s="167">
        <v>10</v>
      </c>
      <c r="I19" s="167"/>
      <c r="J19" s="167"/>
      <c r="K19" s="184">
        <v>1261</v>
      </c>
      <c r="L19" s="165">
        <f t="shared" si="0"/>
        <v>2297</v>
      </c>
    </row>
    <row r="20" spans="2:12" ht="12.75" x14ac:dyDescent="0.2">
      <c r="B20" s="164">
        <v>41487</v>
      </c>
      <c r="C20" s="164"/>
      <c r="D20" s="164"/>
      <c r="E20" s="166">
        <v>610</v>
      </c>
      <c r="F20" s="166"/>
      <c r="G20" s="166"/>
      <c r="H20" s="167">
        <v>14</v>
      </c>
      <c r="I20" s="167"/>
      <c r="J20" s="167"/>
      <c r="K20" s="184">
        <v>854</v>
      </c>
      <c r="L20" s="165">
        <f t="shared" si="0"/>
        <v>1478</v>
      </c>
    </row>
    <row r="21" spans="2:12" ht="12.75" x14ac:dyDescent="0.2">
      <c r="B21" s="164">
        <v>41518</v>
      </c>
      <c r="C21" s="164"/>
      <c r="D21" s="164"/>
      <c r="E21" s="166">
        <v>816</v>
      </c>
      <c r="F21" s="166"/>
      <c r="G21" s="166"/>
      <c r="H21" s="167">
        <v>1</v>
      </c>
      <c r="I21" s="167"/>
      <c r="J21" s="167"/>
      <c r="K21" s="184">
        <v>493</v>
      </c>
      <c r="L21" s="165">
        <f t="shared" si="0"/>
        <v>1310</v>
      </c>
    </row>
    <row r="22" spans="2:12" ht="12.75" x14ac:dyDescent="0.2">
      <c r="B22" s="164">
        <v>41548</v>
      </c>
      <c r="C22" s="164"/>
      <c r="D22" s="164"/>
      <c r="E22" s="166">
        <v>485</v>
      </c>
      <c r="F22" s="166"/>
      <c r="G22" s="166"/>
      <c r="H22" s="167">
        <v>2</v>
      </c>
      <c r="I22" s="167"/>
      <c r="J22" s="167"/>
      <c r="K22" s="184">
        <v>654</v>
      </c>
      <c r="L22" s="165">
        <f t="shared" si="0"/>
        <v>1141</v>
      </c>
    </row>
    <row r="23" spans="2:12" ht="12.75" x14ac:dyDescent="0.2">
      <c r="B23" s="164">
        <v>41579</v>
      </c>
      <c r="C23" s="164"/>
      <c r="D23" s="164"/>
      <c r="E23" s="166">
        <v>480</v>
      </c>
      <c r="F23" s="166"/>
      <c r="G23" s="166"/>
      <c r="H23" s="167">
        <v>2</v>
      </c>
      <c r="I23" s="167"/>
      <c r="J23" s="167"/>
      <c r="K23" s="184">
        <v>443</v>
      </c>
      <c r="L23" s="165">
        <f t="shared" si="0"/>
        <v>925</v>
      </c>
    </row>
    <row r="24" spans="2:12" ht="12.75" x14ac:dyDescent="0.2">
      <c r="B24" s="164">
        <v>41609</v>
      </c>
      <c r="C24" s="164"/>
      <c r="D24" s="164"/>
      <c r="E24" s="166">
        <v>1157</v>
      </c>
      <c r="F24" s="166"/>
      <c r="G24" s="166"/>
      <c r="H24" s="167">
        <v>6</v>
      </c>
      <c r="I24" s="167"/>
      <c r="J24" s="167"/>
      <c r="K24" s="184">
        <v>1108</v>
      </c>
      <c r="L24" s="165">
        <f t="shared" si="0"/>
        <v>2271</v>
      </c>
    </row>
    <row r="25" spans="2:12" ht="12.75" x14ac:dyDescent="0.2">
      <c r="B25" s="145">
        <v>2013</v>
      </c>
      <c r="C25" s="162"/>
      <c r="D25" s="162"/>
      <c r="E25" s="168">
        <f>SUM(E13:E24)</f>
        <v>14041</v>
      </c>
      <c r="F25" s="168"/>
      <c r="G25" s="168"/>
      <c r="H25" s="168">
        <f t="shared" ref="H25:L25" si="1">SUM(H13:H24)</f>
        <v>158</v>
      </c>
      <c r="I25" s="168"/>
      <c r="J25" s="168"/>
      <c r="K25" s="168">
        <f t="shared" si="1"/>
        <v>9126</v>
      </c>
      <c r="L25" s="168">
        <f t="shared" si="1"/>
        <v>23325</v>
      </c>
    </row>
    <row r="26" spans="2:12" ht="12.75" x14ac:dyDescent="0.2">
      <c r="B26" s="164">
        <v>41640</v>
      </c>
      <c r="C26" s="164"/>
      <c r="D26" s="164"/>
      <c r="E26" s="166">
        <v>1358</v>
      </c>
      <c r="F26" s="166"/>
      <c r="G26" s="166"/>
      <c r="H26" s="184">
        <v>5</v>
      </c>
      <c r="I26" s="184"/>
      <c r="J26" s="184"/>
      <c r="K26" s="184">
        <v>1261</v>
      </c>
      <c r="L26" s="165">
        <f t="shared" ref="L26:L32" si="2">E26+H26+K26</f>
        <v>2624</v>
      </c>
    </row>
    <row r="27" spans="2:12" ht="12.75" x14ac:dyDescent="0.2">
      <c r="B27" s="164">
        <v>41671</v>
      </c>
      <c r="C27" s="164"/>
      <c r="D27" s="164"/>
      <c r="E27" s="166">
        <v>746</v>
      </c>
      <c r="F27" s="166"/>
      <c r="G27" s="166"/>
      <c r="H27" s="184">
        <v>4</v>
      </c>
      <c r="I27" s="184"/>
      <c r="J27" s="184"/>
      <c r="K27" s="184">
        <v>848</v>
      </c>
      <c r="L27" s="165">
        <f t="shared" si="2"/>
        <v>1598</v>
      </c>
    </row>
    <row r="28" spans="2:12" ht="12.75" x14ac:dyDescent="0.2">
      <c r="B28" s="169">
        <v>41699</v>
      </c>
      <c r="C28" s="169"/>
      <c r="D28" s="169"/>
      <c r="E28" s="166">
        <v>1052</v>
      </c>
      <c r="F28" s="166"/>
      <c r="G28" s="166"/>
      <c r="H28" s="184">
        <v>10</v>
      </c>
      <c r="I28" s="184"/>
      <c r="J28" s="184"/>
      <c r="K28" s="184">
        <v>852</v>
      </c>
      <c r="L28" s="165">
        <f t="shared" si="2"/>
        <v>1914</v>
      </c>
    </row>
    <row r="29" spans="2:12" ht="12.75" x14ac:dyDescent="0.2">
      <c r="B29" s="169">
        <v>41730</v>
      </c>
      <c r="C29" s="169"/>
      <c r="D29" s="169"/>
      <c r="E29" s="166">
        <v>549</v>
      </c>
      <c r="F29" s="166"/>
      <c r="G29" s="166"/>
      <c r="H29" s="184">
        <v>4</v>
      </c>
      <c r="I29" s="184"/>
      <c r="J29" s="184"/>
      <c r="K29" s="184">
        <v>512</v>
      </c>
      <c r="L29" s="165">
        <f t="shared" si="2"/>
        <v>1065</v>
      </c>
    </row>
    <row r="30" spans="2:12" ht="12.75" x14ac:dyDescent="0.2">
      <c r="B30" s="169">
        <v>41760</v>
      </c>
      <c r="C30" s="169"/>
      <c r="D30" s="169"/>
      <c r="E30" s="166">
        <v>773</v>
      </c>
      <c r="F30" s="166"/>
      <c r="G30" s="166"/>
      <c r="H30" s="184">
        <v>9</v>
      </c>
      <c r="I30" s="184"/>
      <c r="J30" s="184"/>
      <c r="K30" s="184">
        <v>1137</v>
      </c>
      <c r="L30" s="165">
        <f t="shared" si="2"/>
        <v>1919</v>
      </c>
    </row>
    <row r="31" spans="2:12" ht="12.75" x14ac:dyDescent="0.2">
      <c r="B31" s="169">
        <v>41791</v>
      </c>
      <c r="C31" s="169"/>
      <c r="D31" s="169"/>
      <c r="E31" s="166">
        <v>660</v>
      </c>
      <c r="F31" s="166"/>
      <c r="G31" s="166"/>
      <c r="H31" s="184">
        <v>15</v>
      </c>
      <c r="I31" s="184"/>
      <c r="J31" s="184"/>
      <c r="K31" s="184">
        <v>905</v>
      </c>
      <c r="L31" s="165">
        <f t="shared" si="2"/>
        <v>1580</v>
      </c>
    </row>
    <row r="32" spans="2:12" ht="12.75" x14ac:dyDescent="0.2">
      <c r="B32" s="169">
        <v>41821</v>
      </c>
      <c r="C32" s="169"/>
      <c r="D32" s="169"/>
      <c r="E32" s="166">
        <v>881</v>
      </c>
      <c r="F32" s="166"/>
      <c r="G32" s="166"/>
      <c r="H32" s="184">
        <v>15</v>
      </c>
      <c r="I32" s="184"/>
      <c r="J32" s="184"/>
      <c r="K32" s="184">
        <v>646</v>
      </c>
      <c r="L32" s="165">
        <f t="shared" si="2"/>
        <v>1542</v>
      </c>
    </row>
    <row r="33" spans="2:12" ht="12.75" x14ac:dyDescent="0.2">
      <c r="B33" s="164">
        <v>41852</v>
      </c>
      <c r="C33" s="164"/>
      <c r="D33" s="164"/>
      <c r="E33" s="166">
        <v>825</v>
      </c>
      <c r="F33" s="166"/>
      <c r="G33" s="166"/>
      <c r="H33" s="184">
        <v>28</v>
      </c>
      <c r="I33" s="184"/>
      <c r="J33" s="184"/>
      <c r="K33" s="184">
        <v>753</v>
      </c>
      <c r="L33" s="165">
        <f>E33+H33+K33</f>
        <v>1606</v>
      </c>
    </row>
    <row r="34" spans="2:12" ht="12.75" x14ac:dyDescent="0.2">
      <c r="B34" s="164">
        <v>41883</v>
      </c>
      <c r="C34" s="164"/>
      <c r="D34" s="164"/>
      <c r="E34" s="184">
        <v>1489</v>
      </c>
      <c r="F34" s="184"/>
      <c r="G34" s="184"/>
      <c r="H34" s="184">
        <v>41</v>
      </c>
      <c r="I34" s="184"/>
      <c r="J34" s="184"/>
      <c r="K34" s="184">
        <v>1146</v>
      </c>
      <c r="L34" s="184">
        <f>E34+H34+K34</f>
        <v>2676</v>
      </c>
    </row>
    <row r="35" spans="2:12" ht="12.75" x14ac:dyDescent="0.2">
      <c r="B35" s="133">
        <v>41913</v>
      </c>
      <c r="C35" s="133"/>
      <c r="D35" s="133"/>
      <c r="E35" s="184">
        <v>1667</v>
      </c>
      <c r="F35" s="184"/>
      <c r="G35" s="184"/>
      <c r="H35" s="184">
        <v>132</v>
      </c>
      <c r="I35" s="184"/>
      <c r="J35" s="184"/>
      <c r="K35" s="184">
        <v>827</v>
      </c>
      <c r="L35" s="184">
        <f>E35+H35+K35</f>
        <v>2626</v>
      </c>
    </row>
    <row r="36" spans="2:12" ht="12.75" x14ac:dyDescent="0.2">
      <c r="B36" s="133">
        <v>41944</v>
      </c>
      <c r="C36" s="133"/>
      <c r="D36" s="133"/>
      <c r="E36" s="184">
        <v>1332</v>
      </c>
      <c r="F36" s="184"/>
      <c r="G36" s="184"/>
      <c r="H36" s="184">
        <v>22</v>
      </c>
      <c r="I36" s="184"/>
      <c r="J36" s="184"/>
      <c r="K36" s="184">
        <v>1068</v>
      </c>
      <c r="L36" s="184">
        <f>E36+H36+K36</f>
        <v>2422</v>
      </c>
    </row>
    <row r="37" spans="2:12" ht="12.75" x14ac:dyDescent="0.2">
      <c r="B37" s="133">
        <v>41974</v>
      </c>
      <c r="C37" s="133"/>
      <c r="D37" s="133"/>
      <c r="E37" s="184">
        <v>500</v>
      </c>
      <c r="F37" s="184"/>
      <c r="G37" s="184"/>
      <c r="H37" s="184">
        <v>14</v>
      </c>
      <c r="I37" s="184"/>
      <c r="J37" s="184"/>
      <c r="K37" s="184">
        <v>835</v>
      </c>
      <c r="L37" s="184">
        <f>E37+H37+K37</f>
        <v>1349</v>
      </c>
    </row>
    <row r="38" spans="2:12" ht="12.75" x14ac:dyDescent="0.2">
      <c r="B38" s="145">
        <v>2014</v>
      </c>
      <c r="C38" s="162"/>
      <c r="D38" s="162"/>
      <c r="E38" s="170">
        <f>SUM(E26:E37)</f>
        <v>11832</v>
      </c>
      <c r="F38" s="170"/>
      <c r="G38" s="170"/>
      <c r="H38" s="170">
        <f t="shared" ref="H38:L38" si="3">SUM(H26:H37)</f>
        <v>299</v>
      </c>
      <c r="I38" s="170"/>
      <c r="J38" s="170"/>
      <c r="K38" s="170">
        <f t="shared" si="3"/>
        <v>10790</v>
      </c>
      <c r="L38" s="170">
        <f t="shared" si="3"/>
        <v>22921</v>
      </c>
    </row>
    <row r="39" spans="2:12" ht="12.75" x14ac:dyDescent="0.2">
      <c r="B39" s="133">
        <v>42005</v>
      </c>
      <c r="C39" s="133"/>
      <c r="D39" s="133"/>
      <c r="E39" s="184">
        <v>38</v>
      </c>
      <c r="F39" s="184"/>
      <c r="G39" s="184"/>
      <c r="H39" s="184">
        <v>896</v>
      </c>
      <c r="I39" s="184"/>
      <c r="J39" s="184"/>
      <c r="K39" s="184">
        <v>1448</v>
      </c>
      <c r="L39" s="184">
        <f t="shared" ref="L39:L50" si="4">E39+H39+K39</f>
        <v>2382</v>
      </c>
    </row>
    <row r="40" spans="2:12" ht="12.75" x14ac:dyDescent="0.2">
      <c r="B40" s="133">
        <v>42036</v>
      </c>
      <c r="C40" s="133"/>
      <c r="D40" s="133"/>
      <c r="E40" s="184">
        <v>1411</v>
      </c>
      <c r="F40" s="184"/>
      <c r="G40" s="184"/>
      <c r="H40" s="184">
        <v>90</v>
      </c>
      <c r="I40" s="184"/>
      <c r="J40" s="184"/>
      <c r="K40" s="184">
        <v>2461</v>
      </c>
      <c r="L40" s="184">
        <f t="shared" si="4"/>
        <v>3962</v>
      </c>
    </row>
    <row r="41" spans="2:12" ht="12.75" x14ac:dyDescent="0.2">
      <c r="B41" s="133">
        <v>42064</v>
      </c>
      <c r="C41" s="133"/>
      <c r="D41" s="133"/>
      <c r="E41" s="184">
        <v>1147</v>
      </c>
      <c r="F41" s="184"/>
      <c r="G41" s="184"/>
      <c r="H41" s="184">
        <v>78</v>
      </c>
      <c r="I41" s="184"/>
      <c r="J41" s="184"/>
      <c r="K41" s="184">
        <v>1427</v>
      </c>
      <c r="L41" s="184">
        <f t="shared" si="4"/>
        <v>2652</v>
      </c>
    </row>
    <row r="42" spans="2:12" ht="12.75" x14ac:dyDescent="0.2">
      <c r="B42" s="133">
        <v>42095</v>
      </c>
      <c r="C42" s="133"/>
      <c r="D42" s="133"/>
      <c r="E42" s="184">
        <v>1650</v>
      </c>
      <c r="F42" s="184"/>
      <c r="G42" s="184"/>
      <c r="H42" s="184">
        <v>172</v>
      </c>
      <c r="I42" s="184"/>
      <c r="J42" s="184"/>
      <c r="K42" s="184">
        <v>1480</v>
      </c>
      <c r="L42" s="184">
        <f t="shared" si="4"/>
        <v>3302</v>
      </c>
    </row>
    <row r="43" spans="2:12" ht="12.75" x14ac:dyDescent="0.2">
      <c r="B43" s="133">
        <v>42125</v>
      </c>
      <c r="C43" s="133"/>
      <c r="D43" s="133"/>
      <c r="E43" s="184">
        <v>1272</v>
      </c>
      <c r="F43" s="184"/>
      <c r="G43" s="184"/>
      <c r="H43" s="184">
        <v>123</v>
      </c>
      <c r="I43" s="184"/>
      <c r="J43" s="184"/>
      <c r="K43" s="184">
        <v>169</v>
      </c>
      <c r="L43" s="184">
        <f t="shared" si="4"/>
        <v>1564</v>
      </c>
    </row>
    <row r="44" spans="2:12" ht="12.75" x14ac:dyDescent="0.2">
      <c r="B44" s="133">
        <v>42156</v>
      </c>
      <c r="C44" s="133"/>
      <c r="D44" s="133"/>
      <c r="E44" s="184">
        <v>1877</v>
      </c>
      <c r="F44" s="184"/>
      <c r="G44" s="184"/>
      <c r="H44" s="184">
        <v>135</v>
      </c>
      <c r="I44" s="184"/>
      <c r="J44" s="184"/>
      <c r="K44" s="184">
        <v>447</v>
      </c>
      <c r="L44" s="184">
        <f t="shared" si="4"/>
        <v>2459</v>
      </c>
    </row>
    <row r="45" spans="2:12" ht="12.75" x14ac:dyDescent="0.2">
      <c r="B45" s="133">
        <v>42186</v>
      </c>
      <c r="C45" s="133"/>
      <c r="D45" s="133"/>
      <c r="E45" s="184">
        <v>1030</v>
      </c>
      <c r="F45" s="184"/>
      <c r="G45" s="184"/>
      <c r="H45" s="184">
        <v>110</v>
      </c>
      <c r="I45" s="184"/>
      <c r="J45" s="184"/>
      <c r="K45" s="184">
        <v>167</v>
      </c>
      <c r="L45" s="184">
        <f t="shared" si="4"/>
        <v>1307</v>
      </c>
    </row>
    <row r="46" spans="2:12" ht="12.75" x14ac:dyDescent="0.2">
      <c r="B46" s="133">
        <v>42217</v>
      </c>
      <c r="C46" s="133"/>
      <c r="D46" s="133"/>
      <c r="E46" s="184">
        <v>1674</v>
      </c>
      <c r="F46" s="184"/>
      <c r="G46" s="184"/>
      <c r="H46" s="184">
        <v>113</v>
      </c>
      <c r="I46" s="184"/>
      <c r="J46" s="184"/>
      <c r="K46" s="184">
        <v>218</v>
      </c>
      <c r="L46" s="184">
        <f t="shared" si="4"/>
        <v>2005</v>
      </c>
    </row>
    <row r="47" spans="2:12" ht="12.75" x14ac:dyDescent="0.2">
      <c r="B47" s="133">
        <v>42248</v>
      </c>
      <c r="C47" s="133"/>
      <c r="D47" s="133"/>
      <c r="E47" s="184">
        <v>1313</v>
      </c>
      <c r="F47" s="184"/>
      <c r="G47" s="184"/>
      <c r="H47" s="184">
        <v>136</v>
      </c>
      <c r="I47" s="184"/>
      <c r="J47" s="184"/>
      <c r="K47" s="184">
        <v>156</v>
      </c>
      <c r="L47" s="184">
        <f t="shared" si="4"/>
        <v>1605</v>
      </c>
    </row>
    <row r="48" spans="2:12" ht="12.75" x14ac:dyDescent="0.2">
      <c r="B48" s="133">
        <v>42278</v>
      </c>
      <c r="C48" s="133"/>
      <c r="D48" s="133"/>
      <c r="E48" s="184">
        <v>5045</v>
      </c>
      <c r="F48" s="184"/>
      <c r="G48" s="184"/>
      <c r="H48" s="184">
        <v>104</v>
      </c>
      <c r="I48" s="184"/>
      <c r="J48" s="184"/>
      <c r="K48" s="184">
        <v>21</v>
      </c>
      <c r="L48" s="184">
        <f t="shared" si="4"/>
        <v>5170</v>
      </c>
    </row>
    <row r="49" spans="2:12" ht="12.75" x14ac:dyDescent="0.2">
      <c r="B49" s="133">
        <v>42309</v>
      </c>
      <c r="C49" s="133"/>
      <c r="D49" s="133"/>
      <c r="E49" s="184">
        <v>1924</v>
      </c>
      <c r="F49" s="184"/>
      <c r="G49" s="184"/>
      <c r="H49" s="184">
        <v>764</v>
      </c>
      <c r="I49" s="184"/>
      <c r="J49" s="184"/>
      <c r="K49" s="184">
        <v>49</v>
      </c>
      <c r="L49" s="184">
        <f t="shared" si="4"/>
        <v>2737</v>
      </c>
    </row>
    <row r="50" spans="2:12" ht="12.75" x14ac:dyDescent="0.2">
      <c r="B50" s="133">
        <v>42339</v>
      </c>
      <c r="C50" s="133"/>
      <c r="D50" s="133"/>
      <c r="E50" s="184">
        <v>1346</v>
      </c>
      <c r="F50" s="184"/>
      <c r="G50" s="184"/>
      <c r="H50" s="184">
        <v>239</v>
      </c>
      <c r="I50" s="184"/>
      <c r="J50" s="184"/>
      <c r="K50" s="184">
        <v>217</v>
      </c>
      <c r="L50" s="184">
        <f t="shared" si="4"/>
        <v>1802</v>
      </c>
    </row>
    <row r="51" spans="2:12" ht="12.75" x14ac:dyDescent="0.2">
      <c r="B51" s="145">
        <v>2015</v>
      </c>
      <c r="C51" s="171"/>
      <c r="D51" s="171"/>
      <c r="E51" s="163">
        <f>SUM(E39:E50)</f>
        <v>19727</v>
      </c>
      <c r="F51" s="163"/>
      <c r="G51" s="163"/>
      <c r="H51" s="163">
        <f t="shared" ref="H51:K51" si="5">SUM(H39:H50)</f>
        <v>2960</v>
      </c>
      <c r="I51" s="163"/>
      <c r="J51" s="163"/>
      <c r="K51" s="163">
        <f t="shared" si="5"/>
        <v>8260</v>
      </c>
      <c r="L51" s="163">
        <f>SUM(L39:L50)</f>
        <v>30947</v>
      </c>
    </row>
    <row r="52" spans="2:12" ht="12.75" x14ac:dyDescent="0.2">
      <c r="B52" s="133">
        <v>42370</v>
      </c>
      <c r="C52" s="133"/>
      <c r="D52" s="133"/>
      <c r="E52" s="184">
        <v>3773</v>
      </c>
      <c r="F52" s="184"/>
      <c r="G52" s="184"/>
      <c r="H52" s="184">
        <v>149</v>
      </c>
      <c r="I52" s="184"/>
      <c r="J52" s="184"/>
      <c r="K52" s="184">
        <v>57</v>
      </c>
      <c r="L52" s="184">
        <f t="shared" ref="L52:L76" si="6">E52+H52+K52</f>
        <v>3979</v>
      </c>
    </row>
    <row r="53" spans="2:12" ht="12.75" x14ac:dyDescent="0.2">
      <c r="B53" s="133">
        <v>42401</v>
      </c>
      <c r="C53" s="133"/>
      <c r="D53" s="133"/>
      <c r="E53" s="184">
        <v>4253</v>
      </c>
      <c r="F53" s="184"/>
      <c r="G53" s="184"/>
      <c r="H53" s="184">
        <v>113</v>
      </c>
      <c r="I53" s="184"/>
      <c r="J53" s="184"/>
      <c r="K53" s="184">
        <v>0</v>
      </c>
      <c r="L53" s="184">
        <f t="shared" si="6"/>
        <v>4366</v>
      </c>
    </row>
    <row r="54" spans="2:12" ht="12.75" x14ac:dyDescent="0.2">
      <c r="B54" s="133">
        <v>42430</v>
      </c>
      <c r="C54" s="133"/>
      <c r="D54" s="133"/>
      <c r="E54" s="184">
        <v>2016</v>
      </c>
      <c r="F54" s="184"/>
      <c r="G54" s="184"/>
      <c r="H54" s="184">
        <v>25</v>
      </c>
      <c r="I54" s="184"/>
      <c r="J54" s="184"/>
      <c r="K54" s="184">
        <v>15</v>
      </c>
      <c r="L54" s="184">
        <f t="shared" si="6"/>
        <v>2056</v>
      </c>
    </row>
    <row r="55" spans="2:12" ht="12.75" x14ac:dyDescent="0.2">
      <c r="B55" s="133">
        <v>42461</v>
      </c>
      <c r="C55" s="133"/>
      <c r="D55" s="133"/>
      <c r="E55" s="184">
        <v>2405</v>
      </c>
      <c r="F55" s="184"/>
      <c r="G55" s="184"/>
      <c r="H55" s="184">
        <v>33</v>
      </c>
      <c r="I55" s="184"/>
      <c r="J55" s="184"/>
      <c r="K55" s="184">
        <v>16</v>
      </c>
      <c r="L55" s="184">
        <f t="shared" si="6"/>
        <v>2454</v>
      </c>
    </row>
    <row r="56" spans="2:12" ht="12.75" x14ac:dyDescent="0.2">
      <c r="B56" s="133">
        <v>42491</v>
      </c>
      <c r="C56" s="184">
        <v>996</v>
      </c>
      <c r="D56" s="184">
        <v>817</v>
      </c>
      <c r="E56" s="184">
        <f t="shared" ref="E56:E76" si="7">C56+D56</f>
        <v>1813</v>
      </c>
      <c r="F56" s="184">
        <v>17</v>
      </c>
      <c r="G56" s="184">
        <v>17</v>
      </c>
      <c r="H56" s="184">
        <f t="shared" ref="H56:H76" si="8">F56+G56</f>
        <v>34</v>
      </c>
      <c r="I56" s="184">
        <v>8</v>
      </c>
      <c r="J56" s="184">
        <v>0</v>
      </c>
      <c r="K56" s="184">
        <f t="shared" ref="K56:K76" si="9">I56+J56</f>
        <v>8</v>
      </c>
      <c r="L56" s="184">
        <f t="shared" si="6"/>
        <v>1855</v>
      </c>
    </row>
    <row r="57" spans="2:12" ht="12.75" x14ac:dyDescent="0.2">
      <c r="B57" s="133">
        <v>42522</v>
      </c>
      <c r="C57" s="184">
        <v>957</v>
      </c>
      <c r="D57" s="184">
        <v>898</v>
      </c>
      <c r="E57" s="184">
        <f t="shared" si="7"/>
        <v>1855</v>
      </c>
      <c r="F57" s="184">
        <v>15</v>
      </c>
      <c r="G57" s="184">
        <v>21</v>
      </c>
      <c r="H57" s="184">
        <f t="shared" si="8"/>
        <v>36</v>
      </c>
      <c r="I57" s="184">
        <v>11</v>
      </c>
      <c r="J57" s="184">
        <v>5</v>
      </c>
      <c r="K57" s="184">
        <f t="shared" si="9"/>
        <v>16</v>
      </c>
      <c r="L57" s="184">
        <f t="shared" si="6"/>
        <v>1907</v>
      </c>
    </row>
    <row r="58" spans="2:12" ht="12.75" x14ac:dyDescent="0.2">
      <c r="B58" s="133">
        <v>42552</v>
      </c>
      <c r="C58" s="184">
        <v>977</v>
      </c>
      <c r="D58" s="184">
        <v>835</v>
      </c>
      <c r="E58" s="184">
        <f t="shared" si="7"/>
        <v>1812</v>
      </c>
      <c r="F58" s="184">
        <v>24</v>
      </c>
      <c r="G58" s="184">
        <v>24</v>
      </c>
      <c r="H58" s="184">
        <f t="shared" si="8"/>
        <v>48</v>
      </c>
      <c r="I58" s="184">
        <v>10</v>
      </c>
      <c r="J58" s="184">
        <v>13</v>
      </c>
      <c r="K58" s="184">
        <f t="shared" si="9"/>
        <v>23</v>
      </c>
      <c r="L58" s="184">
        <f t="shared" si="6"/>
        <v>1883</v>
      </c>
    </row>
    <row r="59" spans="2:12" ht="12.75" x14ac:dyDescent="0.2">
      <c r="B59" s="133">
        <v>42583</v>
      </c>
      <c r="C59" s="184">
        <v>2266</v>
      </c>
      <c r="D59" s="184">
        <v>1640</v>
      </c>
      <c r="E59" s="184">
        <f t="shared" si="7"/>
        <v>3906</v>
      </c>
      <c r="F59" s="184">
        <v>90</v>
      </c>
      <c r="G59" s="184">
        <v>73</v>
      </c>
      <c r="H59" s="184">
        <f t="shared" si="8"/>
        <v>163</v>
      </c>
      <c r="I59" s="184">
        <v>19</v>
      </c>
      <c r="J59" s="184">
        <v>15</v>
      </c>
      <c r="K59" s="184">
        <f t="shared" si="9"/>
        <v>34</v>
      </c>
      <c r="L59" s="184">
        <f t="shared" si="6"/>
        <v>4103</v>
      </c>
    </row>
    <row r="60" spans="2:12" ht="12.75" x14ac:dyDescent="0.2">
      <c r="B60" s="133">
        <v>42614</v>
      </c>
      <c r="C60" s="184">
        <v>948</v>
      </c>
      <c r="D60" s="184">
        <v>779</v>
      </c>
      <c r="E60" s="184">
        <f t="shared" si="7"/>
        <v>1727</v>
      </c>
      <c r="F60" s="184">
        <v>42</v>
      </c>
      <c r="G60" s="184">
        <v>41</v>
      </c>
      <c r="H60" s="184">
        <f t="shared" si="8"/>
        <v>83</v>
      </c>
      <c r="I60" s="184">
        <v>3</v>
      </c>
      <c r="J60" s="184">
        <v>0</v>
      </c>
      <c r="K60" s="184">
        <f t="shared" si="9"/>
        <v>3</v>
      </c>
      <c r="L60" s="184">
        <f t="shared" si="6"/>
        <v>1813</v>
      </c>
    </row>
    <row r="61" spans="2:12" ht="12.75" x14ac:dyDescent="0.2">
      <c r="B61" s="133">
        <v>42644</v>
      </c>
      <c r="C61" s="184">
        <v>770</v>
      </c>
      <c r="D61" s="184">
        <v>832</v>
      </c>
      <c r="E61" s="184">
        <f t="shared" si="7"/>
        <v>1602</v>
      </c>
      <c r="F61" s="184">
        <v>13</v>
      </c>
      <c r="G61" s="184">
        <v>16</v>
      </c>
      <c r="H61" s="184">
        <f t="shared" si="8"/>
        <v>29</v>
      </c>
      <c r="I61" s="184">
        <v>0</v>
      </c>
      <c r="J61" s="184">
        <v>0</v>
      </c>
      <c r="K61" s="184">
        <f t="shared" si="9"/>
        <v>0</v>
      </c>
      <c r="L61" s="184">
        <f t="shared" si="6"/>
        <v>1631</v>
      </c>
    </row>
    <row r="62" spans="2:12" ht="12.75" x14ac:dyDescent="0.2">
      <c r="B62" s="133">
        <v>42675</v>
      </c>
      <c r="C62" s="184">
        <v>484</v>
      </c>
      <c r="D62" s="184">
        <v>317</v>
      </c>
      <c r="E62" s="184">
        <f t="shared" si="7"/>
        <v>801</v>
      </c>
      <c r="F62" s="184">
        <v>12</v>
      </c>
      <c r="G62" s="184">
        <v>9</v>
      </c>
      <c r="H62" s="184">
        <f t="shared" si="8"/>
        <v>21</v>
      </c>
      <c r="I62" s="184">
        <v>0</v>
      </c>
      <c r="J62" s="184">
        <v>0</v>
      </c>
      <c r="K62" s="184">
        <f t="shared" si="9"/>
        <v>0</v>
      </c>
      <c r="L62" s="184">
        <f t="shared" si="6"/>
        <v>822</v>
      </c>
    </row>
    <row r="63" spans="2:12" ht="12.75" x14ac:dyDescent="0.2">
      <c r="B63" s="133">
        <v>42705</v>
      </c>
      <c r="C63" s="184">
        <v>1057</v>
      </c>
      <c r="D63" s="184">
        <v>797</v>
      </c>
      <c r="E63" s="184">
        <f t="shared" si="7"/>
        <v>1854</v>
      </c>
      <c r="F63" s="184">
        <v>156</v>
      </c>
      <c r="G63" s="184">
        <v>126</v>
      </c>
      <c r="H63" s="184">
        <f t="shared" si="8"/>
        <v>282</v>
      </c>
      <c r="I63" s="184">
        <v>6</v>
      </c>
      <c r="J63" s="184">
        <v>0</v>
      </c>
      <c r="K63" s="184">
        <f t="shared" si="9"/>
        <v>6</v>
      </c>
      <c r="L63" s="184">
        <f t="shared" si="6"/>
        <v>2142</v>
      </c>
    </row>
    <row r="64" spans="2:12" ht="12.75" x14ac:dyDescent="0.2">
      <c r="B64" s="145">
        <v>2016</v>
      </c>
      <c r="C64" s="184"/>
      <c r="D64" s="184"/>
      <c r="E64" s="146">
        <f>SUM(E52:E63)</f>
        <v>27817</v>
      </c>
      <c r="F64" s="146"/>
      <c r="G64" s="146"/>
      <c r="H64" s="146">
        <f>SUM(H52:H63)</f>
        <v>1016</v>
      </c>
      <c r="I64" s="146"/>
      <c r="J64" s="146"/>
      <c r="K64" s="146">
        <f>SUM(K52:K63)</f>
        <v>178</v>
      </c>
      <c r="L64" s="146">
        <f>SUM(L52:L63)</f>
        <v>29011</v>
      </c>
    </row>
    <row r="65" spans="2:12" ht="12.75" x14ac:dyDescent="0.2">
      <c r="B65" s="133">
        <v>42736</v>
      </c>
      <c r="C65" s="184">
        <v>1709</v>
      </c>
      <c r="D65" s="184">
        <v>1188</v>
      </c>
      <c r="E65" s="184">
        <f t="shared" si="7"/>
        <v>2897</v>
      </c>
      <c r="F65" s="184">
        <v>87</v>
      </c>
      <c r="G65" s="184">
        <v>62</v>
      </c>
      <c r="H65" s="184">
        <f t="shared" si="8"/>
        <v>149</v>
      </c>
      <c r="I65" s="184">
        <v>21</v>
      </c>
      <c r="J65" s="184">
        <v>22</v>
      </c>
      <c r="K65" s="184">
        <f t="shared" si="9"/>
        <v>43</v>
      </c>
      <c r="L65" s="184">
        <f t="shared" si="6"/>
        <v>3089</v>
      </c>
    </row>
    <row r="66" spans="2:12" ht="12.75" x14ac:dyDescent="0.2">
      <c r="B66" s="133">
        <v>42767</v>
      </c>
      <c r="C66" s="184">
        <v>1599</v>
      </c>
      <c r="D66" s="184">
        <v>1237</v>
      </c>
      <c r="E66" s="184">
        <f t="shared" si="7"/>
        <v>2836</v>
      </c>
      <c r="F66" s="184">
        <v>35</v>
      </c>
      <c r="G66" s="184">
        <v>42</v>
      </c>
      <c r="H66" s="184">
        <f t="shared" si="8"/>
        <v>77</v>
      </c>
      <c r="I66" s="184">
        <v>11</v>
      </c>
      <c r="J66" s="184">
        <v>10</v>
      </c>
      <c r="K66" s="184">
        <f t="shared" si="9"/>
        <v>21</v>
      </c>
      <c r="L66" s="184">
        <f t="shared" si="6"/>
        <v>2934</v>
      </c>
    </row>
    <row r="67" spans="2:12" ht="12.75" x14ac:dyDescent="0.2">
      <c r="B67" s="133">
        <v>42795</v>
      </c>
      <c r="C67" s="184">
        <v>1281</v>
      </c>
      <c r="D67" s="184">
        <v>949</v>
      </c>
      <c r="E67" s="184">
        <f t="shared" si="7"/>
        <v>2230</v>
      </c>
      <c r="F67" s="184">
        <v>63</v>
      </c>
      <c r="G67" s="184">
        <v>47</v>
      </c>
      <c r="H67" s="184">
        <f t="shared" si="8"/>
        <v>110</v>
      </c>
      <c r="I67" s="184">
        <v>18</v>
      </c>
      <c r="J67" s="184">
        <v>10</v>
      </c>
      <c r="K67" s="184">
        <f t="shared" si="9"/>
        <v>28</v>
      </c>
      <c r="L67" s="184">
        <f t="shared" si="6"/>
        <v>2368</v>
      </c>
    </row>
    <row r="68" spans="2:12" ht="12.75" x14ac:dyDescent="0.2">
      <c r="B68" s="133">
        <v>42826</v>
      </c>
      <c r="C68" s="184">
        <v>694</v>
      </c>
      <c r="D68" s="184">
        <v>578</v>
      </c>
      <c r="E68" s="184">
        <f t="shared" si="7"/>
        <v>1272</v>
      </c>
      <c r="F68" s="184">
        <v>16</v>
      </c>
      <c r="G68" s="184">
        <v>19</v>
      </c>
      <c r="H68" s="184">
        <f t="shared" si="8"/>
        <v>35</v>
      </c>
      <c r="I68" s="184">
        <v>8</v>
      </c>
      <c r="J68" s="184">
        <v>7</v>
      </c>
      <c r="K68" s="184">
        <f t="shared" si="9"/>
        <v>15</v>
      </c>
      <c r="L68" s="184">
        <f t="shared" si="6"/>
        <v>1322</v>
      </c>
    </row>
    <row r="69" spans="2:12" ht="12.75" x14ac:dyDescent="0.2">
      <c r="B69" s="133">
        <v>42856</v>
      </c>
      <c r="C69" s="184">
        <v>698</v>
      </c>
      <c r="D69" s="184">
        <v>493</v>
      </c>
      <c r="E69" s="184">
        <f t="shared" si="7"/>
        <v>1191</v>
      </c>
      <c r="F69" s="184">
        <v>13</v>
      </c>
      <c r="G69" s="184">
        <v>3</v>
      </c>
      <c r="H69" s="184">
        <f t="shared" si="8"/>
        <v>16</v>
      </c>
      <c r="I69" s="184">
        <v>45</v>
      </c>
      <c r="J69" s="184">
        <v>41</v>
      </c>
      <c r="K69" s="184">
        <f t="shared" si="9"/>
        <v>86</v>
      </c>
      <c r="L69" s="184">
        <f t="shared" si="6"/>
        <v>1293</v>
      </c>
    </row>
    <row r="70" spans="2:12" ht="12.75" x14ac:dyDescent="0.2">
      <c r="B70" s="133">
        <v>42887</v>
      </c>
      <c r="C70" s="184">
        <v>891</v>
      </c>
      <c r="D70" s="184">
        <v>581</v>
      </c>
      <c r="E70" s="184">
        <f t="shared" si="7"/>
        <v>1472</v>
      </c>
      <c r="F70" s="184">
        <v>18</v>
      </c>
      <c r="G70" s="184">
        <v>18</v>
      </c>
      <c r="H70" s="184">
        <f t="shared" si="8"/>
        <v>36</v>
      </c>
      <c r="I70" s="184">
        <v>10</v>
      </c>
      <c r="J70" s="184">
        <v>12</v>
      </c>
      <c r="K70" s="184">
        <f t="shared" si="9"/>
        <v>22</v>
      </c>
      <c r="L70" s="184">
        <f t="shared" si="6"/>
        <v>1530</v>
      </c>
    </row>
    <row r="71" spans="2:12" ht="12.75" x14ac:dyDescent="0.2">
      <c r="B71" s="133">
        <v>42917</v>
      </c>
      <c r="C71" s="184">
        <v>857</v>
      </c>
      <c r="D71" s="184">
        <v>571</v>
      </c>
      <c r="E71" s="184">
        <f t="shared" si="7"/>
        <v>1428</v>
      </c>
      <c r="F71" s="184">
        <v>15</v>
      </c>
      <c r="G71" s="184">
        <v>14</v>
      </c>
      <c r="H71" s="184">
        <f t="shared" si="8"/>
        <v>29</v>
      </c>
      <c r="I71" s="184">
        <v>84</v>
      </c>
      <c r="J71" s="184">
        <v>54</v>
      </c>
      <c r="K71" s="184">
        <f t="shared" si="9"/>
        <v>138</v>
      </c>
      <c r="L71" s="184">
        <f t="shared" si="6"/>
        <v>1595</v>
      </c>
    </row>
    <row r="72" spans="2:12" ht="12.75" x14ac:dyDescent="0.2">
      <c r="B72" s="133">
        <v>42948</v>
      </c>
      <c r="C72" s="184">
        <v>697</v>
      </c>
      <c r="D72" s="184">
        <v>460</v>
      </c>
      <c r="E72" s="184">
        <f t="shared" si="7"/>
        <v>1157</v>
      </c>
      <c r="F72" s="184">
        <v>11</v>
      </c>
      <c r="G72" s="184">
        <v>9</v>
      </c>
      <c r="H72" s="184">
        <f t="shared" si="8"/>
        <v>20</v>
      </c>
      <c r="I72" s="184">
        <v>43</v>
      </c>
      <c r="J72" s="184">
        <v>34</v>
      </c>
      <c r="K72" s="184">
        <f t="shared" si="9"/>
        <v>77</v>
      </c>
      <c r="L72" s="184">
        <f t="shared" si="6"/>
        <v>1254</v>
      </c>
    </row>
    <row r="73" spans="2:12" ht="12.75" x14ac:dyDescent="0.2">
      <c r="B73" s="133">
        <v>42979</v>
      </c>
      <c r="C73" s="184">
        <v>850</v>
      </c>
      <c r="D73" s="184">
        <v>547</v>
      </c>
      <c r="E73" s="184">
        <f t="shared" si="7"/>
        <v>1397</v>
      </c>
      <c r="F73" s="184">
        <v>1</v>
      </c>
      <c r="G73" s="184">
        <v>3</v>
      </c>
      <c r="H73" s="184">
        <f t="shared" si="8"/>
        <v>4</v>
      </c>
      <c r="I73" s="184">
        <v>12</v>
      </c>
      <c r="J73" s="184">
        <v>14</v>
      </c>
      <c r="K73" s="184">
        <f t="shared" si="9"/>
        <v>26</v>
      </c>
      <c r="L73" s="184">
        <f t="shared" si="6"/>
        <v>1427</v>
      </c>
    </row>
    <row r="74" spans="2:12" ht="12.75" x14ac:dyDescent="0.2">
      <c r="B74" s="133">
        <v>43009</v>
      </c>
      <c r="C74" s="184">
        <v>305</v>
      </c>
      <c r="D74" s="184">
        <v>234</v>
      </c>
      <c r="E74" s="184">
        <f t="shared" si="7"/>
        <v>539</v>
      </c>
      <c r="F74" s="184">
        <v>11</v>
      </c>
      <c r="G74" s="184">
        <v>11</v>
      </c>
      <c r="H74" s="184">
        <f t="shared" si="8"/>
        <v>22</v>
      </c>
      <c r="I74" s="184">
        <v>36</v>
      </c>
      <c r="J74" s="184">
        <v>19</v>
      </c>
      <c r="K74" s="184">
        <f t="shared" si="9"/>
        <v>55</v>
      </c>
      <c r="L74" s="184">
        <f t="shared" si="6"/>
        <v>616</v>
      </c>
    </row>
    <row r="75" spans="2:12" ht="12.75" x14ac:dyDescent="0.2">
      <c r="B75" s="133">
        <v>43040</v>
      </c>
      <c r="C75" s="184">
        <v>524</v>
      </c>
      <c r="D75" s="184">
        <v>369</v>
      </c>
      <c r="E75" s="184">
        <f t="shared" si="7"/>
        <v>893</v>
      </c>
      <c r="F75" s="184">
        <v>15</v>
      </c>
      <c r="G75" s="184">
        <v>6</v>
      </c>
      <c r="H75" s="184">
        <f t="shared" si="8"/>
        <v>21</v>
      </c>
      <c r="I75" s="184">
        <v>22</v>
      </c>
      <c r="J75" s="184">
        <v>11</v>
      </c>
      <c r="K75" s="184">
        <f t="shared" si="9"/>
        <v>33</v>
      </c>
      <c r="L75" s="184">
        <f t="shared" si="6"/>
        <v>947</v>
      </c>
    </row>
    <row r="76" spans="2:12" ht="12.75" x14ac:dyDescent="0.2">
      <c r="B76" s="133">
        <v>43070</v>
      </c>
      <c r="C76" s="184">
        <v>638</v>
      </c>
      <c r="D76" s="184">
        <v>595</v>
      </c>
      <c r="E76" s="184">
        <f t="shared" si="7"/>
        <v>1233</v>
      </c>
      <c r="F76" s="184">
        <v>17</v>
      </c>
      <c r="G76" s="184">
        <v>15</v>
      </c>
      <c r="H76" s="184">
        <f t="shared" si="8"/>
        <v>32</v>
      </c>
      <c r="I76" s="184">
        <v>5</v>
      </c>
      <c r="J76" s="184">
        <v>5</v>
      </c>
      <c r="K76" s="184">
        <f t="shared" si="9"/>
        <v>10</v>
      </c>
      <c r="L76" s="184">
        <f t="shared" si="6"/>
        <v>1275</v>
      </c>
    </row>
    <row r="77" spans="2:12" ht="12.75" x14ac:dyDescent="0.2">
      <c r="B77" s="145">
        <v>2017</v>
      </c>
      <c r="C77" s="146"/>
      <c r="D77" s="146"/>
      <c r="E77" s="146">
        <f>SUM(E65:E76)</f>
        <v>18545</v>
      </c>
      <c r="F77" s="146"/>
      <c r="G77" s="146"/>
      <c r="H77" s="146">
        <f>SUM(H65:H76)</f>
        <v>551</v>
      </c>
      <c r="I77" s="146"/>
      <c r="J77" s="146"/>
      <c r="K77" s="146">
        <f>SUM(K65:K76)</f>
        <v>554</v>
      </c>
      <c r="L77" s="146">
        <f>SUM(L65:L76)</f>
        <v>19650</v>
      </c>
    </row>
    <row r="78" spans="2:12" ht="12.75" x14ac:dyDescent="0.2">
      <c r="B78" s="133">
        <v>43101</v>
      </c>
      <c r="C78" s="184">
        <v>755</v>
      </c>
      <c r="D78" s="184">
        <v>663</v>
      </c>
      <c r="E78" s="184">
        <f t="shared" ref="E78:E88" si="10">C78+D78</f>
        <v>1418</v>
      </c>
      <c r="F78" s="184">
        <v>14</v>
      </c>
      <c r="G78" s="184">
        <v>12</v>
      </c>
      <c r="H78" s="184">
        <f t="shared" ref="H78:H88" si="11">F78+G78</f>
        <v>26</v>
      </c>
      <c r="I78" s="184">
        <v>8</v>
      </c>
      <c r="J78" s="184">
        <v>3</v>
      </c>
      <c r="K78" s="184">
        <f t="shared" ref="K78:K88" si="12">I78+J78</f>
        <v>11</v>
      </c>
      <c r="L78" s="184">
        <f t="shared" ref="L78:L89" si="13">E78+H78+K78</f>
        <v>1455</v>
      </c>
    </row>
    <row r="79" spans="2:12" ht="12.75" x14ac:dyDescent="0.2">
      <c r="B79" s="133">
        <v>43132</v>
      </c>
      <c r="C79" s="184">
        <v>908</v>
      </c>
      <c r="D79" s="184">
        <v>778</v>
      </c>
      <c r="E79" s="184">
        <f t="shared" si="10"/>
        <v>1686</v>
      </c>
      <c r="F79" s="184">
        <v>16</v>
      </c>
      <c r="G79" s="184">
        <v>9</v>
      </c>
      <c r="H79" s="184">
        <f t="shared" si="11"/>
        <v>25</v>
      </c>
      <c r="I79" s="184">
        <v>55</v>
      </c>
      <c r="J79" s="184">
        <v>50</v>
      </c>
      <c r="K79" s="184">
        <f t="shared" si="12"/>
        <v>105</v>
      </c>
      <c r="L79" s="184">
        <f t="shared" si="13"/>
        <v>1816</v>
      </c>
    </row>
    <row r="80" spans="2:12" ht="12.75" x14ac:dyDescent="0.2">
      <c r="B80" s="133">
        <v>43160</v>
      </c>
      <c r="C80" s="184">
        <v>1306</v>
      </c>
      <c r="D80" s="184">
        <v>853</v>
      </c>
      <c r="E80" s="184">
        <f t="shared" si="10"/>
        <v>2159</v>
      </c>
      <c r="F80" s="184">
        <v>34</v>
      </c>
      <c r="G80" s="184">
        <v>26</v>
      </c>
      <c r="H80" s="184">
        <f t="shared" si="11"/>
        <v>60</v>
      </c>
      <c r="I80" s="184">
        <v>35</v>
      </c>
      <c r="J80" s="184">
        <v>15</v>
      </c>
      <c r="K80" s="184">
        <f t="shared" si="12"/>
        <v>50</v>
      </c>
      <c r="L80" s="184">
        <f t="shared" si="13"/>
        <v>2269</v>
      </c>
    </row>
    <row r="81" spans="2:12" ht="12.75" x14ac:dyDescent="0.2">
      <c r="B81" s="133">
        <v>43191</v>
      </c>
      <c r="C81" s="184">
        <v>1004</v>
      </c>
      <c r="D81" s="184">
        <v>564</v>
      </c>
      <c r="E81" s="184">
        <f t="shared" si="10"/>
        <v>1568</v>
      </c>
      <c r="F81" s="184">
        <v>19</v>
      </c>
      <c r="G81" s="184">
        <v>14</v>
      </c>
      <c r="H81" s="184">
        <f t="shared" si="11"/>
        <v>33</v>
      </c>
      <c r="I81" s="184">
        <v>20</v>
      </c>
      <c r="J81" s="184">
        <v>18</v>
      </c>
      <c r="K81" s="184">
        <f t="shared" si="12"/>
        <v>38</v>
      </c>
      <c r="L81" s="184">
        <f t="shared" si="13"/>
        <v>1639</v>
      </c>
    </row>
    <row r="82" spans="2:12" ht="12.75" x14ac:dyDescent="0.2">
      <c r="B82" s="133">
        <v>43221</v>
      </c>
      <c r="C82" s="184">
        <v>717</v>
      </c>
      <c r="D82" s="184">
        <v>410</v>
      </c>
      <c r="E82" s="184">
        <f t="shared" si="10"/>
        <v>1127</v>
      </c>
      <c r="F82" s="184">
        <v>17</v>
      </c>
      <c r="G82" s="184">
        <v>15</v>
      </c>
      <c r="H82" s="184">
        <f t="shared" si="11"/>
        <v>32</v>
      </c>
      <c r="I82" s="184">
        <v>26</v>
      </c>
      <c r="J82" s="184">
        <v>26</v>
      </c>
      <c r="K82" s="184">
        <f t="shared" si="12"/>
        <v>52</v>
      </c>
      <c r="L82" s="184">
        <f t="shared" si="13"/>
        <v>1211</v>
      </c>
    </row>
    <row r="83" spans="2:12" ht="12.75" x14ac:dyDescent="0.2">
      <c r="B83" s="133">
        <v>43252</v>
      </c>
      <c r="C83" s="184">
        <v>1018</v>
      </c>
      <c r="D83" s="184">
        <v>658</v>
      </c>
      <c r="E83" s="184">
        <f t="shared" si="10"/>
        <v>1676</v>
      </c>
      <c r="F83" s="184">
        <v>18</v>
      </c>
      <c r="G83" s="184">
        <v>12</v>
      </c>
      <c r="H83" s="184">
        <f t="shared" si="11"/>
        <v>30</v>
      </c>
      <c r="I83" s="184">
        <v>23</v>
      </c>
      <c r="J83" s="184">
        <v>10</v>
      </c>
      <c r="K83" s="184">
        <f t="shared" si="12"/>
        <v>33</v>
      </c>
      <c r="L83" s="184">
        <f t="shared" si="13"/>
        <v>1739</v>
      </c>
    </row>
    <row r="84" spans="2:12" ht="12.75" x14ac:dyDescent="0.2">
      <c r="B84" s="133">
        <v>43282</v>
      </c>
      <c r="C84" s="184">
        <v>845</v>
      </c>
      <c r="D84" s="184">
        <v>604</v>
      </c>
      <c r="E84" s="184">
        <f t="shared" si="10"/>
        <v>1449</v>
      </c>
      <c r="F84" s="184">
        <v>17</v>
      </c>
      <c r="G84" s="184">
        <v>33</v>
      </c>
      <c r="H84" s="184">
        <f t="shared" si="11"/>
        <v>50</v>
      </c>
      <c r="I84" s="184">
        <v>35</v>
      </c>
      <c r="J84" s="184">
        <v>31</v>
      </c>
      <c r="K84" s="184">
        <f t="shared" si="12"/>
        <v>66</v>
      </c>
      <c r="L84" s="184">
        <f t="shared" si="13"/>
        <v>1565</v>
      </c>
    </row>
    <row r="85" spans="2:12" ht="12.75" x14ac:dyDescent="0.2">
      <c r="B85" s="133">
        <v>43313</v>
      </c>
      <c r="C85" s="184">
        <v>1178</v>
      </c>
      <c r="D85" s="184">
        <v>821</v>
      </c>
      <c r="E85" s="184">
        <f t="shared" si="10"/>
        <v>1999</v>
      </c>
      <c r="F85" s="184">
        <v>20</v>
      </c>
      <c r="G85" s="184">
        <v>30</v>
      </c>
      <c r="H85" s="184">
        <f t="shared" si="11"/>
        <v>50</v>
      </c>
      <c r="I85" s="184">
        <v>33</v>
      </c>
      <c r="J85" s="184">
        <v>28</v>
      </c>
      <c r="K85" s="184">
        <f t="shared" si="12"/>
        <v>61</v>
      </c>
      <c r="L85" s="184">
        <f t="shared" si="13"/>
        <v>2110</v>
      </c>
    </row>
    <row r="86" spans="2:12" ht="12.75" x14ac:dyDescent="0.2">
      <c r="B86" s="133">
        <v>43344</v>
      </c>
      <c r="C86" s="184">
        <v>1529</v>
      </c>
      <c r="D86" s="184">
        <v>1059</v>
      </c>
      <c r="E86" s="184">
        <f t="shared" si="10"/>
        <v>2588</v>
      </c>
      <c r="F86" s="184">
        <v>40</v>
      </c>
      <c r="G86" s="184">
        <v>42</v>
      </c>
      <c r="H86" s="184">
        <f t="shared" si="11"/>
        <v>82</v>
      </c>
      <c r="I86" s="184">
        <v>45</v>
      </c>
      <c r="J86" s="184">
        <v>15</v>
      </c>
      <c r="K86" s="184">
        <f t="shared" si="12"/>
        <v>60</v>
      </c>
      <c r="L86" s="184">
        <f t="shared" si="13"/>
        <v>2730</v>
      </c>
    </row>
    <row r="87" spans="2:12" ht="12.75" x14ac:dyDescent="0.2">
      <c r="B87" s="133">
        <v>43374</v>
      </c>
      <c r="C87" s="184">
        <v>978</v>
      </c>
      <c r="D87" s="184">
        <v>757</v>
      </c>
      <c r="E87" s="184">
        <f t="shared" si="10"/>
        <v>1735</v>
      </c>
      <c r="F87" s="184">
        <v>21</v>
      </c>
      <c r="G87" s="184">
        <v>40</v>
      </c>
      <c r="H87" s="184">
        <f t="shared" si="11"/>
        <v>61</v>
      </c>
      <c r="I87" s="184">
        <v>27</v>
      </c>
      <c r="J87" s="184">
        <v>13</v>
      </c>
      <c r="K87" s="184">
        <f t="shared" si="12"/>
        <v>40</v>
      </c>
      <c r="L87" s="184">
        <f t="shared" si="13"/>
        <v>1836</v>
      </c>
    </row>
    <row r="88" spans="2:12" ht="12.75" x14ac:dyDescent="0.2">
      <c r="B88" s="133">
        <v>43405</v>
      </c>
      <c r="C88" s="184">
        <v>583</v>
      </c>
      <c r="D88" s="184">
        <v>278</v>
      </c>
      <c r="E88" s="184">
        <f t="shared" si="10"/>
        <v>861</v>
      </c>
      <c r="F88" s="184">
        <v>9</v>
      </c>
      <c r="G88" s="184">
        <v>8</v>
      </c>
      <c r="H88" s="184">
        <f t="shared" si="11"/>
        <v>17</v>
      </c>
      <c r="I88" s="184">
        <v>63</v>
      </c>
      <c r="J88" s="184">
        <v>44</v>
      </c>
      <c r="K88" s="184">
        <f t="shared" si="12"/>
        <v>107</v>
      </c>
      <c r="L88" s="184">
        <f t="shared" si="13"/>
        <v>985</v>
      </c>
    </row>
    <row r="89" spans="2:12" ht="12.75" x14ac:dyDescent="0.2">
      <c r="B89" s="133">
        <v>43435</v>
      </c>
      <c r="C89" s="184">
        <v>1471</v>
      </c>
      <c r="D89" s="184">
        <v>707</v>
      </c>
      <c r="E89" s="184">
        <v>2178</v>
      </c>
      <c r="F89" s="184">
        <v>34</v>
      </c>
      <c r="G89" s="184">
        <v>21</v>
      </c>
      <c r="H89" s="184">
        <v>55</v>
      </c>
      <c r="I89" s="184">
        <v>49</v>
      </c>
      <c r="J89" s="184">
        <v>38</v>
      </c>
      <c r="K89" s="184">
        <v>87</v>
      </c>
      <c r="L89" s="184">
        <f t="shared" si="13"/>
        <v>2320</v>
      </c>
    </row>
    <row r="90" spans="2:12" ht="12.75" x14ac:dyDescent="0.2">
      <c r="B90" s="145">
        <v>2018</v>
      </c>
      <c r="C90" s="146"/>
      <c r="D90" s="146"/>
      <c r="E90" s="146">
        <f>SUM(E78:E89)</f>
        <v>20444</v>
      </c>
      <c r="F90" s="146"/>
      <c r="G90" s="146"/>
      <c r="H90" s="146">
        <f>SUM(H78:H89)</f>
        <v>521</v>
      </c>
      <c r="I90" s="146"/>
      <c r="J90" s="146"/>
      <c r="K90" s="146">
        <f>SUM(K78:K89)</f>
        <v>710</v>
      </c>
      <c r="L90" s="146">
        <f>SUM(L78:L89)</f>
        <v>21675</v>
      </c>
    </row>
    <row r="91" spans="2:12" ht="12.75" x14ac:dyDescent="0.2">
      <c r="B91" s="133">
        <v>43466</v>
      </c>
      <c r="C91" s="184">
        <v>1585</v>
      </c>
      <c r="D91" s="184">
        <v>954</v>
      </c>
      <c r="E91" s="184">
        <v>2539</v>
      </c>
      <c r="F91" s="184">
        <v>44</v>
      </c>
      <c r="G91" s="184">
        <v>43</v>
      </c>
      <c r="H91" s="184">
        <v>87</v>
      </c>
      <c r="I91" s="184">
        <v>82</v>
      </c>
      <c r="J91" s="184">
        <v>27</v>
      </c>
      <c r="K91" s="184">
        <v>109</v>
      </c>
      <c r="L91" s="184">
        <f t="shared" ref="L91:L102" si="14">E91+H91+K91</f>
        <v>2735</v>
      </c>
    </row>
    <row r="92" spans="2:12" s="186" customFormat="1" ht="12.75" x14ac:dyDescent="0.2">
      <c r="B92" s="133">
        <v>43497</v>
      </c>
      <c r="C92" s="184">
        <v>1537</v>
      </c>
      <c r="D92" s="184">
        <v>762</v>
      </c>
      <c r="E92" s="184">
        <v>2299</v>
      </c>
      <c r="F92" s="184">
        <v>27</v>
      </c>
      <c r="G92" s="184">
        <v>19</v>
      </c>
      <c r="H92" s="184">
        <v>46</v>
      </c>
      <c r="I92" s="184">
        <v>54</v>
      </c>
      <c r="J92" s="184">
        <v>28</v>
      </c>
      <c r="K92" s="184">
        <v>82</v>
      </c>
      <c r="L92" s="184">
        <f t="shared" si="14"/>
        <v>2427</v>
      </c>
    </row>
    <row r="93" spans="2:12" ht="12.75" x14ac:dyDescent="0.2">
      <c r="B93" s="133">
        <v>43525</v>
      </c>
      <c r="C93" s="184">
        <v>454</v>
      </c>
      <c r="D93" s="184">
        <v>329</v>
      </c>
      <c r="E93" s="184">
        <v>783</v>
      </c>
      <c r="F93" s="184">
        <v>8</v>
      </c>
      <c r="G93" s="184">
        <v>7</v>
      </c>
      <c r="H93" s="184">
        <v>15</v>
      </c>
      <c r="I93" s="184">
        <v>5</v>
      </c>
      <c r="J93" s="184">
        <v>6</v>
      </c>
      <c r="K93" s="184">
        <v>11</v>
      </c>
      <c r="L93" s="184">
        <f t="shared" si="14"/>
        <v>809</v>
      </c>
    </row>
    <row r="94" spans="2:12" s="186" customFormat="1" ht="12.75" x14ac:dyDescent="0.2">
      <c r="B94" s="133">
        <v>43556</v>
      </c>
      <c r="C94" s="184">
        <v>988</v>
      </c>
      <c r="D94" s="184">
        <v>507</v>
      </c>
      <c r="E94" s="184">
        <v>1495</v>
      </c>
      <c r="F94" s="184">
        <v>20</v>
      </c>
      <c r="G94" s="184">
        <v>11</v>
      </c>
      <c r="H94" s="184">
        <v>31</v>
      </c>
      <c r="I94" s="184">
        <v>72</v>
      </c>
      <c r="J94" s="184">
        <v>46</v>
      </c>
      <c r="K94" s="184">
        <v>118</v>
      </c>
      <c r="L94" s="184">
        <f t="shared" si="14"/>
        <v>1644</v>
      </c>
    </row>
    <row r="95" spans="2:12" s="186" customFormat="1" ht="12.75" x14ac:dyDescent="0.2">
      <c r="B95" s="133">
        <v>43586</v>
      </c>
      <c r="C95" s="184">
        <v>995</v>
      </c>
      <c r="D95" s="184">
        <v>602</v>
      </c>
      <c r="E95" s="184">
        <v>1597</v>
      </c>
      <c r="F95" s="184">
        <v>30</v>
      </c>
      <c r="G95" s="184">
        <v>28</v>
      </c>
      <c r="H95" s="184">
        <v>58</v>
      </c>
      <c r="I95" s="184">
        <v>60</v>
      </c>
      <c r="J95" s="184">
        <v>33</v>
      </c>
      <c r="K95" s="184">
        <v>93</v>
      </c>
      <c r="L95" s="184">
        <f t="shared" si="14"/>
        <v>1748</v>
      </c>
    </row>
    <row r="96" spans="2:12" s="186" customFormat="1" ht="12.75" x14ac:dyDescent="0.2">
      <c r="B96" s="133">
        <v>43617</v>
      </c>
      <c r="C96" s="184">
        <v>1868</v>
      </c>
      <c r="D96" s="184">
        <v>1297</v>
      </c>
      <c r="E96" s="184">
        <v>3165</v>
      </c>
      <c r="F96" s="184">
        <v>86</v>
      </c>
      <c r="G96" s="184">
        <v>86</v>
      </c>
      <c r="H96" s="184">
        <v>172</v>
      </c>
      <c r="I96" s="184">
        <v>50</v>
      </c>
      <c r="J96" s="184">
        <v>30</v>
      </c>
      <c r="K96" s="184">
        <v>80</v>
      </c>
      <c r="L96" s="184">
        <f t="shared" si="14"/>
        <v>3417</v>
      </c>
    </row>
    <row r="97" spans="2:12" s="186" customFormat="1" ht="12.75" x14ac:dyDescent="0.2">
      <c r="B97" s="133">
        <v>43647</v>
      </c>
      <c r="C97" s="184">
        <v>2276</v>
      </c>
      <c r="D97" s="184">
        <v>1274</v>
      </c>
      <c r="E97" s="184">
        <v>3550</v>
      </c>
      <c r="F97" s="184">
        <v>43</v>
      </c>
      <c r="G97" s="184">
        <v>59</v>
      </c>
      <c r="H97" s="184">
        <v>102</v>
      </c>
      <c r="I97" s="184">
        <v>108</v>
      </c>
      <c r="J97" s="184">
        <v>70</v>
      </c>
      <c r="K97" s="184">
        <v>178</v>
      </c>
      <c r="L97" s="184">
        <f t="shared" si="14"/>
        <v>3830</v>
      </c>
    </row>
    <row r="98" spans="2:12" s="186" customFormat="1" ht="12.75" x14ac:dyDescent="0.2">
      <c r="B98" s="133">
        <v>43678</v>
      </c>
      <c r="C98" s="184">
        <v>1983</v>
      </c>
      <c r="D98" s="184">
        <v>1098</v>
      </c>
      <c r="E98" s="184">
        <v>3081</v>
      </c>
      <c r="F98" s="184">
        <v>57</v>
      </c>
      <c r="G98" s="184">
        <v>62</v>
      </c>
      <c r="H98" s="184">
        <v>119</v>
      </c>
      <c r="I98" s="184">
        <v>78</v>
      </c>
      <c r="J98" s="184">
        <v>37</v>
      </c>
      <c r="K98" s="184">
        <v>115</v>
      </c>
      <c r="L98" s="184">
        <f t="shared" si="14"/>
        <v>3315</v>
      </c>
    </row>
    <row r="99" spans="2:12" s="186" customFormat="1" ht="12.75" x14ac:dyDescent="0.2">
      <c r="B99" s="133">
        <v>43709</v>
      </c>
      <c r="C99" s="184">
        <v>1341</v>
      </c>
      <c r="D99" s="184">
        <v>990</v>
      </c>
      <c r="E99" s="184">
        <v>2331</v>
      </c>
      <c r="F99" s="184">
        <v>18</v>
      </c>
      <c r="G99" s="184">
        <v>11</v>
      </c>
      <c r="H99" s="184">
        <v>29</v>
      </c>
      <c r="I99" s="184">
        <v>23</v>
      </c>
      <c r="J99" s="184">
        <v>15</v>
      </c>
      <c r="K99" s="184">
        <v>38</v>
      </c>
      <c r="L99" s="184">
        <f t="shared" si="14"/>
        <v>2398</v>
      </c>
    </row>
    <row r="100" spans="2:12" s="186" customFormat="1" ht="12.75" x14ac:dyDescent="0.2">
      <c r="B100" s="133">
        <v>43739</v>
      </c>
      <c r="C100" s="184">
        <v>866</v>
      </c>
      <c r="D100" s="184">
        <v>575</v>
      </c>
      <c r="E100" s="184">
        <v>1441</v>
      </c>
      <c r="F100" s="184">
        <v>51</v>
      </c>
      <c r="G100" s="184">
        <v>40</v>
      </c>
      <c r="H100" s="184">
        <v>91</v>
      </c>
      <c r="I100" s="184">
        <v>31</v>
      </c>
      <c r="J100" s="184">
        <v>12</v>
      </c>
      <c r="K100" s="184">
        <v>43</v>
      </c>
      <c r="L100" s="184">
        <f t="shared" si="14"/>
        <v>1575</v>
      </c>
    </row>
    <row r="101" spans="2:12" s="186" customFormat="1" ht="12.75" x14ac:dyDescent="0.2">
      <c r="B101" s="133">
        <v>43770</v>
      </c>
      <c r="C101" s="184">
        <v>902</v>
      </c>
      <c r="D101" s="184">
        <v>489</v>
      </c>
      <c r="E101" s="184">
        <v>1391</v>
      </c>
      <c r="F101" s="184">
        <v>23</v>
      </c>
      <c r="G101" s="184">
        <v>20</v>
      </c>
      <c r="H101" s="184">
        <v>43</v>
      </c>
      <c r="I101" s="184">
        <v>24</v>
      </c>
      <c r="J101" s="184">
        <v>18</v>
      </c>
      <c r="K101" s="184">
        <v>42</v>
      </c>
      <c r="L101" s="184">
        <f t="shared" si="14"/>
        <v>1476</v>
      </c>
    </row>
    <row r="102" spans="2:12" s="186" customFormat="1" ht="12.75" x14ac:dyDescent="0.2">
      <c r="B102" s="133">
        <v>43800</v>
      </c>
      <c r="C102" s="184">
        <v>491</v>
      </c>
      <c r="D102" s="184">
        <v>410</v>
      </c>
      <c r="E102" s="184">
        <v>901</v>
      </c>
      <c r="F102" s="184">
        <v>12</v>
      </c>
      <c r="G102" s="184">
        <v>12</v>
      </c>
      <c r="H102" s="184">
        <v>24</v>
      </c>
      <c r="I102" s="184">
        <v>3</v>
      </c>
      <c r="J102" s="184">
        <v>1</v>
      </c>
      <c r="K102" s="184">
        <v>4</v>
      </c>
      <c r="L102" s="184">
        <f t="shared" si="14"/>
        <v>929</v>
      </c>
    </row>
    <row r="103" spans="2:12" ht="12.75" x14ac:dyDescent="0.2">
      <c r="B103" s="145">
        <v>2019</v>
      </c>
      <c r="C103" s="146"/>
      <c r="D103" s="146"/>
      <c r="E103" s="146">
        <f>SUM(E91:E102)</f>
        <v>24573</v>
      </c>
      <c r="F103" s="146"/>
      <c r="G103" s="146"/>
      <c r="H103" s="146">
        <f>SUM(H91:H102)</f>
        <v>817</v>
      </c>
      <c r="I103" s="146"/>
      <c r="J103" s="146"/>
      <c r="K103" s="146">
        <f>SUM(K91:K102)</f>
        <v>913</v>
      </c>
      <c r="L103" s="146">
        <f>SUM(L91:L102)</f>
        <v>26303</v>
      </c>
    </row>
    <row r="104" spans="2:12" ht="12.75" x14ac:dyDescent="0.2">
      <c r="B104" s="133">
        <v>43831</v>
      </c>
      <c r="C104" s="184">
        <v>1205</v>
      </c>
      <c r="D104" s="184">
        <v>702</v>
      </c>
      <c r="E104" s="184">
        <f>SUM(C104:D104)</f>
        <v>1907</v>
      </c>
      <c r="F104" s="184">
        <v>38</v>
      </c>
      <c r="G104" s="184">
        <v>19</v>
      </c>
      <c r="H104" s="184">
        <f>SUM(F104:G104)</f>
        <v>57</v>
      </c>
      <c r="I104" s="184">
        <v>54</v>
      </c>
      <c r="J104" s="184">
        <v>37</v>
      </c>
      <c r="K104" s="184">
        <f>SUM(I104:J104)</f>
        <v>91</v>
      </c>
      <c r="L104" s="184">
        <f t="shared" ref="L104:L115" si="15">E104+H104+K104</f>
        <v>2055</v>
      </c>
    </row>
    <row r="105" spans="2:12" ht="12.75" x14ac:dyDescent="0.2">
      <c r="B105" s="133">
        <v>43862</v>
      </c>
      <c r="C105" s="184">
        <v>1372</v>
      </c>
      <c r="D105" s="184">
        <v>1327</v>
      </c>
      <c r="E105" s="184">
        <f>SUM(C105:D105)</f>
        <v>2699</v>
      </c>
      <c r="F105" s="184">
        <v>81</v>
      </c>
      <c r="G105" s="184">
        <v>150</v>
      </c>
      <c r="H105" s="184">
        <f>SUM(F105:G105)</f>
        <v>231</v>
      </c>
      <c r="I105" s="184">
        <v>42</v>
      </c>
      <c r="J105" s="184">
        <v>28</v>
      </c>
      <c r="K105" s="184">
        <f>SUM(I105:J105)</f>
        <v>70</v>
      </c>
      <c r="L105" s="184">
        <f t="shared" si="15"/>
        <v>3000</v>
      </c>
    </row>
    <row r="106" spans="2:12" s="186" customFormat="1" ht="12.75" x14ac:dyDescent="0.2">
      <c r="B106" s="133">
        <v>43891</v>
      </c>
      <c r="C106" s="184">
        <v>1750</v>
      </c>
      <c r="D106" s="184">
        <v>1162</v>
      </c>
      <c r="E106" s="184">
        <f t="shared" ref="E106" si="16">SUM(C106:D106)</f>
        <v>2912</v>
      </c>
      <c r="F106" s="184">
        <v>73</v>
      </c>
      <c r="G106" s="184">
        <v>85</v>
      </c>
      <c r="H106" s="184">
        <f t="shared" ref="H106:H115" si="17">SUM(F106:G106)</f>
        <v>158</v>
      </c>
      <c r="I106" s="184">
        <v>60</v>
      </c>
      <c r="J106" s="184">
        <v>49</v>
      </c>
      <c r="K106" s="184">
        <f>SUM(I106:J106)</f>
        <v>109</v>
      </c>
      <c r="L106" s="184">
        <f t="shared" si="15"/>
        <v>3179</v>
      </c>
    </row>
    <row r="107" spans="2:12" s="186" customFormat="1" ht="12.75" x14ac:dyDescent="0.2">
      <c r="B107" s="133">
        <v>43922</v>
      </c>
      <c r="C107" s="184">
        <v>3482</v>
      </c>
      <c r="D107" s="184">
        <v>2096</v>
      </c>
      <c r="E107" s="184">
        <f t="shared" ref="E107" si="18">SUM(C107:D107)</f>
        <v>5578</v>
      </c>
      <c r="F107" s="184">
        <v>132</v>
      </c>
      <c r="G107" s="184">
        <v>116</v>
      </c>
      <c r="H107" s="184">
        <f t="shared" si="17"/>
        <v>248</v>
      </c>
      <c r="I107" s="184">
        <v>239</v>
      </c>
      <c r="J107" s="184">
        <v>157</v>
      </c>
      <c r="K107" s="184">
        <f>SUM(I107:J107)</f>
        <v>396</v>
      </c>
      <c r="L107" s="184">
        <f t="shared" si="15"/>
        <v>6222</v>
      </c>
    </row>
    <row r="108" spans="2:12" s="186" customFormat="1" ht="12.75" x14ac:dyDescent="0.2">
      <c r="B108" s="133">
        <v>43952</v>
      </c>
      <c r="C108" s="184">
        <v>3376</v>
      </c>
      <c r="D108" s="184">
        <v>1668</v>
      </c>
      <c r="E108" s="184">
        <f t="shared" ref="E108" si="19">SUM(C108:D108)</f>
        <v>5044</v>
      </c>
      <c r="F108" s="184">
        <v>71</v>
      </c>
      <c r="G108" s="184">
        <v>48</v>
      </c>
      <c r="H108" s="184">
        <f t="shared" si="17"/>
        <v>119</v>
      </c>
      <c r="I108" s="184">
        <v>238</v>
      </c>
      <c r="J108" s="184">
        <v>203</v>
      </c>
      <c r="K108" s="184">
        <f t="shared" ref="K108" si="20">SUM(I108:J108)</f>
        <v>441</v>
      </c>
      <c r="L108" s="184">
        <f t="shared" si="15"/>
        <v>5604</v>
      </c>
    </row>
    <row r="109" spans="2:12" s="186" customFormat="1" ht="12.75" x14ac:dyDescent="0.2">
      <c r="B109" s="133">
        <v>43983</v>
      </c>
      <c r="C109" s="184">
        <v>3453</v>
      </c>
      <c r="D109" s="184">
        <v>1719</v>
      </c>
      <c r="E109" s="184">
        <f t="shared" ref="E109" si="21">SUM(C109:D109)</f>
        <v>5172</v>
      </c>
      <c r="F109" s="184">
        <v>56</v>
      </c>
      <c r="G109" s="184">
        <v>45</v>
      </c>
      <c r="H109" s="184">
        <f t="shared" si="17"/>
        <v>101</v>
      </c>
      <c r="I109" s="184">
        <v>241</v>
      </c>
      <c r="J109" s="184">
        <v>217</v>
      </c>
      <c r="K109" s="184">
        <f t="shared" ref="K109" si="22">SUM(I109:J109)</f>
        <v>458</v>
      </c>
      <c r="L109" s="184">
        <f t="shared" si="15"/>
        <v>5731</v>
      </c>
    </row>
    <row r="110" spans="2:12" s="186" customFormat="1" ht="12.75" x14ac:dyDescent="0.2">
      <c r="B110" s="133">
        <v>44013</v>
      </c>
      <c r="C110" s="184">
        <v>4515</v>
      </c>
      <c r="D110" s="184">
        <v>2459</v>
      </c>
      <c r="E110" s="184">
        <f t="shared" ref="E110" si="23">SUM(C110:D110)</f>
        <v>6974</v>
      </c>
      <c r="F110" s="184">
        <v>191</v>
      </c>
      <c r="G110" s="184">
        <v>130</v>
      </c>
      <c r="H110" s="184">
        <f t="shared" si="17"/>
        <v>321</v>
      </c>
      <c r="I110" s="184">
        <v>497</v>
      </c>
      <c r="J110" s="184">
        <v>390</v>
      </c>
      <c r="K110" s="184">
        <f t="shared" ref="K110" si="24">SUM(I110:J110)</f>
        <v>887</v>
      </c>
      <c r="L110" s="184">
        <f t="shared" si="15"/>
        <v>8182</v>
      </c>
    </row>
    <row r="111" spans="2:12" s="186" customFormat="1" ht="12.75" x14ac:dyDescent="0.2">
      <c r="B111" s="133">
        <v>44044</v>
      </c>
      <c r="C111" s="184">
        <v>4543</v>
      </c>
      <c r="D111" s="184">
        <v>2497</v>
      </c>
      <c r="E111" s="184">
        <f t="shared" ref="E111" si="25">SUM(C111:D111)</f>
        <v>7040</v>
      </c>
      <c r="F111" s="184">
        <v>180</v>
      </c>
      <c r="G111" s="184">
        <v>146</v>
      </c>
      <c r="H111" s="184">
        <f t="shared" si="17"/>
        <v>326</v>
      </c>
      <c r="I111" s="184">
        <v>246</v>
      </c>
      <c r="J111" s="184">
        <v>221</v>
      </c>
      <c r="K111" s="184">
        <f t="shared" ref="K111" si="26">SUM(I111:J111)</f>
        <v>467</v>
      </c>
      <c r="L111" s="184">
        <f t="shared" si="15"/>
        <v>7833</v>
      </c>
    </row>
    <row r="112" spans="2:12" s="186" customFormat="1" ht="12.75" x14ac:dyDescent="0.2">
      <c r="B112" s="133">
        <v>44075</v>
      </c>
      <c r="C112" s="184">
        <v>2169</v>
      </c>
      <c r="D112" s="184">
        <v>1096</v>
      </c>
      <c r="E112" s="184">
        <f t="shared" ref="E112" si="27">SUM(C112:D112)</f>
        <v>3265</v>
      </c>
      <c r="F112" s="184">
        <v>93</v>
      </c>
      <c r="G112" s="184">
        <v>82</v>
      </c>
      <c r="H112" s="184">
        <f t="shared" si="17"/>
        <v>175</v>
      </c>
      <c r="I112" s="184">
        <v>123</v>
      </c>
      <c r="J112" s="184">
        <v>80</v>
      </c>
      <c r="K112" s="184">
        <f t="shared" ref="K112" si="28">SUM(I112:J112)</f>
        <v>203</v>
      </c>
      <c r="L112" s="184">
        <f t="shared" si="15"/>
        <v>3643</v>
      </c>
    </row>
    <row r="113" spans="2:13" s="186" customFormat="1" ht="12.75" x14ac:dyDescent="0.2">
      <c r="B113" s="133">
        <v>44105</v>
      </c>
      <c r="C113" s="184">
        <v>1870</v>
      </c>
      <c r="D113" s="184">
        <v>1040</v>
      </c>
      <c r="E113" s="184">
        <f t="shared" ref="E113" si="29">SUM(C113:D113)</f>
        <v>2910</v>
      </c>
      <c r="F113" s="184">
        <v>30</v>
      </c>
      <c r="G113" s="184">
        <v>43</v>
      </c>
      <c r="H113" s="184">
        <f t="shared" si="17"/>
        <v>73</v>
      </c>
      <c r="I113" s="184">
        <v>145</v>
      </c>
      <c r="J113" s="184">
        <v>90</v>
      </c>
      <c r="K113" s="184">
        <f t="shared" ref="K113" si="30">SUM(I113:J113)</f>
        <v>235</v>
      </c>
      <c r="L113" s="184">
        <f t="shared" si="15"/>
        <v>3218</v>
      </c>
    </row>
    <row r="114" spans="2:13" s="186" customFormat="1" ht="12.75" x14ac:dyDescent="0.2">
      <c r="B114" s="133">
        <v>44136</v>
      </c>
      <c r="C114" s="184">
        <v>1395</v>
      </c>
      <c r="D114" s="184">
        <v>773</v>
      </c>
      <c r="E114" s="184">
        <f t="shared" ref="E114" si="31">SUM(C114:D114)</f>
        <v>2168</v>
      </c>
      <c r="F114" s="184">
        <v>61</v>
      </c>
      <c r="G114" s="184">
        <v>54</v>
      </c>
      <c r="H114" s="184">
        <f t="shared" si="17"/>
        <v>115</v>
      </c>
      <c r="I114" s="184">
        <v>89</v>
      </c>
      <c r="J114" s="184">
        <v>79</v>
      </c>
      <c r="K114" s="184">
        <f t="shared" ref="K114" si="32">SUM(I114:J114)</f>
        <v>168</v>
      </c>
      <c r="L114" s="184">
        <f t="shared" si="15"/>
        <v>2451</v>
      </c>
    </row>
    <row r="115" spans="2:13" s="186" customFormat="1" ht="12.75" x14ac:dyDescent="0.2">
      <c r="B115" s="133">
        <v>44166</v>
      </c>
      <c r="C115" s="184">
        <v>1662</v>
      </c>
      <c r="D115" s="184">
        <v>710</v>
      </c>
      <c r="E115" s="184">
        <f t="shared" ref="E115" si="33">SUM(C115:D115)</f>
        <v>2372</v>
      </c>
      <c r="F115" s="184">
        <v>30</v>
      </c>
      <c r="G115" s="184">
        <v>31</v>
      </c>
      <c r="H115" s="184">
        <f t="shared" si="17"/>
        <v>61</v>
      </c>
      <c r="I115" s="184">
        <v>73</v>
      </c>
      <c r="J115" s="184">
        <v>61</v>
      </c>
      <c r="K115" s="184">
        <f t="shared" ref="K115" si="34">SUM(I115:J115)</f>
        <v>134</v>
      </c>
      <c r="L115" s="184">
        <f t="shared" si="15"/>
        <v>2567</v>
      </c>
    </row>
    <row r="116" spans="2:13" ht="12.75" x14ac:dyDescent="0.2">
      <c r="B116" s="145">
        <f>'Cotización Solicitudes'!B115</f>
        <v>2020</v>
      </c>
      <c r="C116" s="146"/>
      <c r="D116" s="146"/>
      <c r="E116" s="146">
        <f>SUM(E104:E115)</f>
        <v>48041</v>
      </c>
      <c r="F116" s="146"/>
      <c r="G116" s="146"/>
      <c r="H116" s="146">
        <f>SUM(H104:H115)</f>
        <v>1985</v>
      </c>
      <c r="I116" s="146"/>
      <c r="J116" s="146"/>
      <c r="K116" s="146">
        <f>SUM(K104:K115)</f>
        <v>3659</v>
      </c>
      <c r="L116" s="146">
        <f>SUM(L104:L115)</f>
        <v>53685</v>
      </c>
    </row>
    <row r="117" spans="2:13" ht="12.75" x14ac:dyDescent="0.2">
      <c r="B117" s="133">
        <v>44197</v>
      </c>
      <c r="C117" s="184">
        <v>2090</v>
      </c>
      <c r="D117" s="184">
        <v>934</v>
      </c>
      <c r="E117" s="184">
        <f>SUM(C117:D117)</f>
        <v>3024</v>
      </c>
      <c r="F117" s="184">
        <v>46</v>
      </c>
      <c r="G117" s="184">
        <v>31</v>
      </c>
      <c r="H117" s="184">
        <f>SUM(F117:G117)</f>
        <v>77</v>
      </c>
      <c r="I117" s="184">
        <v>112</v>
      </c>
      <c r="J117" s="184">
        <v>101</v>
      </c>
      <c r="K117" s="184">
        <f>SUM(I117:J117)</f>
        <v>213</v>
      </c>
      <c r="L117" s="184">
        <f t="shared" ref="L117:L119" si="35">E117+H117+K117</f>
        <v>3314</v>
      </c>
      <c r="M117" s="39"/>
    </row>
    <row r="118" spans="2:13" s="186" customFormat="1" ht="12.75" x14ac:dyDescent="0.2">
      <c r="B118" s="133">
        <v>44228</v>
      </c>
      <c r="C118" s="184">
        <v>2887</v>
      </c>
      <c r="D118" s="184">
        <v>1200</v>
      </c>
      <c r="E118" s="184">
        <f>SUM(C118:D118)</f>
        <v>4087</v>
      </c>
      <c r="F118" s="184">
        <v>78</v>
      </c>
      <c r="G118" s="184">
        <v>53</v>
      </c>
      <c r="H118" s="184">
        <f>SUM(F118:G118)</f>
        <v>131</v>
      </c>
      <c r="I118" s="184">
        <v>114</v>
      </c>
      <c r="J118" s="184">
        <v>90</v>
      </c>
      <c r="K118" s="184">
        <f>SUM(I118:J118)</f>
        <v>204</v>
      </c>
      <c r="L118" s="184">
        <f t="shared" si="35"/>
        <v>4422</v>
      </c>
      <c r="M118" s="39"/>
    </row>
    <row r="119" spans="2:13" s="186" customFormat="1" ht="12.75" x14ac:dyDescent="0.2">
      <c r="B119" s="133">
        <v>44256</v>
      </c>
      <c r="C119" s="184">
        <v>3264</v>
      </c>
      <c r="D119" s="184">
        <v>1514</v>
      </c>
      <c r="E119" s="184">
        <f t="shared" ref="E119:E120" si="36">SUM(C119:D119)</f>
        <v>4778</v>
      </c>
      <c r="F119" s="184">
        <v>49</v>
      </c>
      <c r="G119" s="184">
        <v>53</v>
      </c>
      <c r="H119" s="184">
        <f t="shared" ref="H119:H128" si="37">SUM(F119:G119)</f>
        <v>102</v>
      </c>
      <c r="I119" s="184">
        <v>308</v>
      </c>
      <c r="J119" s="184">
        <v>203</v>
      </c>
      <c r="K119" s="184">
        <f t="shared" ref="K119" si="38">SUM(I119:J119)</f>
        <v>511</v>
      </c>
      <c r="L119" s="184">
        <f t="shared" si="35"/>
        <v>5391</v>
      </c>
      <c r="M119" s="39"/>
    </row>
    <row r="120" spans="2:13" s="186" customFormat="1" ht="12.75" x14ac:dyDescent="0.2">
      <c r="B120" s="133">
        <v>44287</v>
      </c>
      <c r="C120" s="184">
        <v>4279</v>
      </c>
      <c r="D120" s="184">
        <v>2062</v>
      </c>
      <c r="E120" s="184">
        <f t="shared" si="36"/>
        <v>6341</v>
      </c>
      <c r="F120" s="184">
        <v>106</v>
      </c>
      <c r="G120" s="184">
        <v>82</v>
      </c>
      <c r="H120" s="184">
        <f t="shared" si="37"/>
        <v>188</v>
      </c>
      <c r="I120" s="184">
        <v>342</v>
      </c>
      <c r="J120" s="184">
        <v>272</v>
      </c>
      <c r="K120" s="184">
        <f t="shared" ref="K120:K121" si="39">SUM(I120:J120)</f>
        <v>614</v>
      </c>
      <c r="L120" s="184">
        <f t="shared" ref="L120:L129" si="40">E120+H120+K120</f>
        <v>7143</v>
      </c>
      <c r="M120" s="39"/>
    </row>
    <row r="121" spans="2:13" s="186" customFormat="1" ht="12.75" x14ac:dyDescent="0.2">
      <c r="B121" s="133">
        <v>44317</v>
      </c>
      <c r="C121" s="184">
        <v>3493</v>
      </c>
      <c r="D121" s="184">
        <v>1924</v>
      </c>
      <c r="E121" s="184">
        <f>SUM(C121:D121)</f>
        <v>5417</v>
      </c>
      <c r="F121" s="184">
        <v>95</v>
      </c>
      <c r="G121" s="184">
        <v>76</v>
      </c>
      <c r="H121" s="184">
        <f t="shared" si="37"/>
        <v>171</v>
      </c>
      <c r="I121" s="184">
        <v>260</v>
      </c>
      <c r="J121" s="184">
        <v>237</v>
      </c>
      <c r="K121" s="184">
        <f t="shared" si="39"/>
        <v>497</v>
      </c>
      <c r="L121" s="184">
        <f t="shared" si="40"/>
        <v>6085</v>
      </c>
      <c r="M121" s="39"/>
    </row>
    <row r="122" spans="2:13" s="186" customFormat="1" ht="12.75" x14ac:dyDescent="0.2">
      <c r="B122" s="133">
        <v>44348</v>
      </c>
      <c r="C122" s="184">
        <v>2836</v>
      </c>
      <c r="D122" s="184">
        <v>1991</v>
      </c>
      <c r="E122" s="184">
        <f>SUM(C122:D122)</f>
        <v>4827</v>
      </c>
      <c r="F122" s="184">
        <v>87</v>
      </c>
      <c r="G122" s="184">
        <v>140</v>
      </c>
      <c r="H122" s="184">
        <f t="shared" si="37"/>
        <v>227</v>
      </c>
      <c r="I122" s="184">
        <v>262</v>
      </c>
      <c r="J122" s="184">
        <v>199</v>
      </c>
      <c r="K122" s="184">
        <f t="shared" ref="K122:K124" si="41">SUM(I122:J122)</f>
        <v>461</v>
      </c>
      <c r="L122" s="184">
        <f t="shared" ref="L122:L124" si="42">E122+H122+K122</f>
        <v>5515</v>
      </c>
      <c r="M122" s="39"/>
    </row>
    <row r="123" spans="2:13" s="186" customFormat="1" x14ac:dyDescent="0.2">
      <c r="B123" s="182">
        <v>44378</v>
      </c>
      <c r="C123" s="313">
        <v>2343</v>
      </c>
      <c r="D123" s="313">
        <v>1233</v>
      </c>
      <c r="E123" s="313">
        <f t="shared" ref="E123" si="43">SUM(C123:D123)</f>
        <v>3576</v>
      </c>
      <c r="F123" s="313">
        <v>100</v>
      </c>
      <c r="G123" s="313">
        <v>93</v>
      </c>
      <c r="H123" s="313">
        <f t="shared" si="37"/>
        <v>193</v>
      </c>
      <c r="I123" s="313">
        <v>212</v>
      </c>
      <c r="J123" s="313">
        <v>162</v>
      </c>
      <c r="K123" s="313">
        <f t="shared" si="41"/>
        <v>374</v>
      </c>
      <c r="L123" s="313">
        <f t="shared" si="42"/>
        <v>4143</v>
      </c>
      <c r="M123" s="39"/>
    </row>
    <row r="124" spans="2:13" s="186" customFormat="1" x14ac:dyDescent="0.2">
      <c r="B124" s="182">
        <v>44409</v>
      </c>
      <c r="C124" s="313">
        <v>2201</v>
      </c>
      <c r="D124" s="313">
        <v>996</v>
      </c>
      <c r="E124" s="313">
        <f t="shared" ref="E124:E126" si="44">SUM(C124:D124)</f>
        <v>3197</v>
      </c>
      <c r="F124" s="313">
        <v>47</v>
      </c>
      <c r="G124" s="313">
        <v>37</v>
      </c>
      <c r="H124" s="313">
        <f t="shared" si="37"/>
        <v>84</v>
      </c>
      <c r="I124" s="313">
        <v>212</v>
      </c>
      <c r="J124" s="313">
        <v>146</v>
      </c>
      <c r="K124" s="313">
        <f t="shared" si="41"/>
        <v>358</v>
      </c>
      <c r="L124" s="313">
        <f t="shared" si="42"/>
        <v>3639</v>
      </c>
      <c r="M124" s="39"/>
    </row>
    <row r="125" spans="2:13" s="186" customFormat="1" ht="12.75" x14ac:dyDescent="0.2">
      <c r="B125" s="133">
        <v>44440</v>
      </c>
      <c r="C125" s="313">
        <v>1991</v>
      </c>
      <c r="D125" s="313">
        <v>1077</v>
      </c>
      <c r="E125" s="313">
        <f t="shared" si="44"/>
        <v>3068</v>
      </c>
      <c r="F125" s="313">
        <v>76</v>
      </c>
      <c r="G125" s="313">
        <v>70</v>
      </c>
      <c r="H125" s="313">
        <f t="shared" si="37"/>
        <v>146</v>
      </c>
      <c r="I125" s="313">
        <v>208</v>
      </c>
      <c r="J125" s="313">
        <v>146</v>
      </c>
      <c r="K125" s="313">
        <f t="shared" ref="K125" si="45">SUM(I125:J125)</f>
        <v>354</v>
      </c>
      <c r="L125" s="313">
        <f t="shared" ref="L125" si="46">E125+H125+K125</f>
        <v>3568</v>
      </c>
      <c r="M125" s="39"/>
    </row>
    <row r="126" spans="2:13" s="186" customFormat="1" x14ac:dyDescent="0.2">
      <c r="B126" s="182">
        <v>44470</v>
      </c>
      <c r="C126" s="313">
        <v>1639</v>
      </c>
      <c r="D126" s="313">
        <v>788</v>
      </c>
      <c r="E126" s="313">
        <f t="shared" si="44"/>
        <v>2427</v>
      </c>
      <c r="F126" s="313">
        <v>61</v>
      </c>
      <c r="G126" s="313">
        <v>34</v>
      </c>
      <c r="H126" s="313">
        <f t="shared" si="37"/>
        <v>95</v>
      </c>
      <c r="I126" s="313">
        <v>144</v>
      </c>
      <c r="J126" s="313">
        <v>79</v>
      </c>
      <c r="K126" s="313">
        <f t="shared" ref="K126:K128" si="47">SUM(I126:J126)</f>
        <v>223</v>
      </c>
      <c r="L126" s="313">
        <f t="shared" ref="L126:L128" si="48">E126+H126+K126</f>
        <v>2745</v>
      </c>
      <c r="M126" s="39"/>
    </row>
    <row r="127" spans="2:13" s="186" customFormat="1" x14ac:dyDescent="0.2">
      <c r="B127" s="182">
        <v>44501</v>
      </c>
      <c r="C127" s="313">
        <v>1532</v>
      </c>
      <c r="D127" s="313">
        <v>765</v>
      </c>
      <c r="E127" s="313">
        <f t="shared" ref="E127" si="49">SUM(C127:D127)</f>
        <v>2297</v>
      </c>
      <c r="F127" s="313">
        <v>25</v>
      </c>
      <c r="G127" s="313">
        <v>18</v>
      </c>
      <c r="H127" s="313">
        <f t="shared" si="37"/>
        <v>43</v>
      </c>
      <c r="I127" s="313">
        <v>179</v>
      </c>
      <c r="J127" s="313">
        <v>114</v>
      </c>
      <c r="K127" s="313">
        <f t="shared" si="47"/>
        <v>293</v>
      </c>
      <c r="L127" s="313">
        <f t="shared" si="48"/>
        <v>2633</v>
      </c>
      <c r="M127" s="39"/>
    </row>
    <row r="128" spans="2:13" s="186" customFormat="1" x14ac:dyDescent="0.2">
      <c r="B128" s="182">
        <v>44531</v>
      </c>
      <c r="C128" s="313">
        <v>1277</v>
      </c>
      <c r="D128" s="313">
        <v>646</v>
      </c>
      <c r="E128" s="313">
        <f t="shared" ref="E128" si="50">SUM(C128:D128)</f>
        <v>1923</v>
      </c>
      <c r="F128" s="313">
        <v>39</v>
      </c>
      <c r="G128" s="313">
        <v>24</v>
      </c>
      <c r="H128" s="313">
        <f t="shared" si="37"/>
        <v>63</v>
      </c>
      <c r="I128" s="313">
        <v>76</v>
      </c>
      <c r="J128" s="313">
        <v>105</v>
      </c>
      <c r="K128" s="313">
        <f t="shared" si="47"/>
        <v>181</v>
      </c>
      <c r="L128" s="313">
        <f t="shared" si="48"/>
        <v>2167</v>
      </c>
      <c r="M128" s="39"/>
    </row>
    <row r="129" spans="2:12" ht="12.75" x14ac:dyDescent="0.2">
      <c r="B129" s="145">
        <f>'Contratación Solicitudes'!B132</f>
        <v>2021</v>
      </c>
      <c r="C129" s="146"/>
      <c r="D129" s="146"/>
      <c r="E129" s="146">
        <f>SUM(E117:E128)</f>
        <v>44962</v>
      </c>
      <c r="F129" s="146"/>
      <c r="G129" s="146"/>
      <c r="H129" s="146">
        <f>SUM(H117:H128)</f>
        <v>1520</v>
      </c>
      <c r="I129" s="146"/>
      <c r="J129" s="146"/>
      <c r="K129" s="146">
        <f>SUM(K117:K128)</f>
        <v>4283</v>
      </c>
      <c r="L129" s="146">
        <f t="shared" si="40"/>
        <v>50765</v>
      </c>
    </row>
    <row r="130" spans="2:12" s="186" customFormat="1" x14ac:dyDescent="0.2">
      <c r="B130" s="182">
        <v>44562</v>
      </c>
      <c r="C130" s="313">
        <v>1886</v>
      </c>
      <c r="D130" s="313">
        <v>887</v>
      </c>
      <c r="E130" s="313">
        <v>2773</v>
      </c>
      <c r="F130" s="313">
        <v>53</v>
      </c>
      <c r="G130" s="313">
        <v>47</v>
      </c>
      <c r="H130" s="313">
        <v>100</v>
      </c>
      <c r="I130" s="313">
        <v>181</v>
      </c>
      <c r="J130" s="313">
        <v>113</v>
      </c>
      <c r="K130" s="313">
        <v>294</v>
      </c>
      <c r="L130" s="313">
        <v>3167</v>
      </c>
    </row>
    <row r="131" spans="2:12" s="186" customFormat="1" x14ac:dyDescent="0.2">
      <c r="B131" s="182">
        <v>44593</v>
      </c>
      <c r="C131" s="313">
        <v>1412</v>
      </c>
      <c r="D131" s="313">
        <v>595</v>
      </c>
      <c r="E131" s="313">
        <f>SUM(C131:D131)</f>
        <v>2007</v>
      </c>
      <c r="F131" s="313">
        <v>30</v>
      </c>
      <c r="G131" s="313">
        <v>18</v>
      </c>
      <c r="H131" s="313">
        <f t="shared" ref="H131" si="51">SUM(F131:G131)</f>
        <v>48</v>
      </c>
      <c r="I131" s="313">
        <v>91</v>
      </c>
      <c r="J131" s="313">
        <v>65</v>
      </c>
      <c r="K131" s="313">
        <f t="shared" ref="K131" si="52">SUM(I131:J131)</f>
        <v>156</v>
      </c>
      <c r="L131" s="313">
        <f t="shared" ref="L131:L132" si="53">E131+H131+K131</f>
        <v>2211</v>
      </c>
    </row>
    <row r="132" spans="2:12" s="186" customFormat="1" ht="12.75" x14ac:dyDescent="0.2">
      <c r="B132" s="145" t="str">
        <f>'Contratación Solicitudes'!B135</f>
        <v>A feb-2022</v>
      </c>
      <c r="C132" s="146"/>
      <c r="D132" s="146"/>
      <c r="E132" s="146">
        <f>SUM(E130:E131)</f>
        <v>4780</v>
      </c>
      <c r="F132" s="146"/>
      <c r="G132" s="146"/>
      <c r="H132" s="146">
        <f>SUM(H130:H131)</f>
        <v>148</v>
      </c>
      <c r="I132" s="146"/>
      <c r="J132" s="146"/>
      <c r="K132" s="146">
        <f>SUM(K130:K131)</f>
        <v>450</v>
      </c>
      <c r="L132" s="146">
        <f t="shared" si="53"/>
        <v>5378</v>
      </c>
    </row>
    <row r="133" spans="2:12" x14ac:dyDescent="0.2">
      <c r="B133" s="186" t="s">
        <v>471</v>
      </c>
    </row>
  </sheetData>
  <mergeCells count="8">
    <mergeCell ref="B5:L5"/>
    <mergeCell ref="B6:L6"/>
    <mergeCell ref="B8:B10"/>
    <mergeCell ref="C8:L8"/>
    <mergeCell ref="C9:E9"/>
    <mergeCell ref="F9:H9"/>
    <mergeCell ref="I9:K9"/>
    <mergeCell ref="L9:L10"/>
  </mergeCells>
  <hyperlinks>
    <hyperlink ref="N5" location="'Índice STJ'!A1" display="'Índice STJ'!A1" xr:uid="{00000000-0004-0000-1F00-000000000000}"/>
  </hyperlinks>
  <pageMargins left="0.7" right="0.7" top="0.75" bottom="0.75" header="0.3" footer="0.3"/>
  <pageSetup orientation="portrait" horizontalDpi="300" verticalDpi="300" r:id="rId1"/>
  <ignoredErrors>
    <ignoredError sqref="E25:K25 E104:E105 E106:E109 E110:E111" formulaRange="1"/>
    <ignoredError sqref="L103" formula="1"/>
    <ignoredError sqref="L25" formula="1" formulaRange="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K180"/>
  <sheetViews>
    <sheetView showGridLines="0" zoomScale="90" zoomScaleNormal="90" workbookViewId="0">
      <pane xSplit="2" ySplit="10" topLeftCell="C128" activePane="bottomRight" state="frozen"/>
      <selection activeCell="J33" sqref="J33"/>
      <selection pane="topRight" activeCell="J33" sqref="J33"/>
      <selection pane="bottomLeft" activeCell="J33" sqref="J33"/>
      <selection pane="bottomRight" activeCell="J161" sqref="J161"/>
    </sheetView>
  </sheetViews>
  <sheetFormatPr baseColWidth="10" defaultColWidth="11.42578125" defaultRowHeight="12" x14ac:dyDescent="0.2"/>
  <cols>
    <col min="1" max="1" width="6" style="25" customWidth="1"/>
    <col min="2" max="3" width="11.42578125" style="25"/>
    <col min="4" max="4" width="13.42578125" style="25" customWidth="1"/>
    <col min="5" max="16384" width="11.42578125" style="25"/>
  </cols>
  <sheetData>
    <row r="2" spans="1:11" x14ac:dyDescent="0.2">
      <c r="A2" s="47" t="s">
        <v>99</v>
      </c>
      <c r="K2" s="291"/>
    </row>
    <row r="3" spans="1:11" x14ac:dyDescent="0.2">
      <c r="A3" s="47" t="s">
        <v>100</v>
      </c>
    </row>
    <row r="5" spans="1:11" ht="12.75" x14ac:dyDescent="0.2">
      <c r="B5" s="368" t="s">
        <v>547</v>
      </c>
      <c r="C5" s="368"/>
      <c r="D5" s="368"/>
      <c r="E5" s="368"/>
      <c r="F5" s="368"/>
      <c r="G5" s="368"/>
      <c r="H5" s="368"/>
      <c r="J5" s="121" t="s">
        <v>573</v>
      </c>
    </row>
    <row r="6" spans="1:11" ht="12.75" x14ac:dyDescent="0.2">
      <c r="B6" s="443" t="s">
        <v>634</v>
      </c>
      <c r="C6" s="443"/>
      <c r="D6" s="443"/>
      <c r="E6" s="443"/>
      <c r="F6" s="443"/>
      <c r="G6" s="443"/>
      <c r="H6" s="443"/>
    </row>
    <row r="8" spans="1:11" x14ac:dyDescent="0.2">
      <c r="B8" s="444" t="s">
        <v>461</v>
      </c>
      <c r="C8" s="447" t="s">
        <v>548</v>
      </c>
      <c r="D8" s="448"/>
      <c r="E8" s="449" t="s">
        <v>549</v>
      </c>
      <c r="F8" s="450"/>
      <c r="G8" s="450"/>
      <c r="H8" s="451"/>
    </row>
    <row r="9" spans="1:11" ht="26.25" customHeight="1" x14ac:dyDescent="0.2">
      <c r="B9" s="445"/>
      <c r="C9" s="452" t="s">
        <v>550</v>
      </c>
      <c r="D9" s="452" t="s">
        <v>551</v>
      </c>
      <c r="E9" s="454" t="s">
        <v>550</v>
      </c>
      <c r="F9" s="456" t="s">
        <v>552</v>
      </c>
      <c r="G9" s="457"/>
      <c r="H9" s="458"/>
    </row>
    <row r="10" spans="1:11" ht="36" customHeight="1" x14ac:dyDescent="0.2">
      <c r="B10" s="446"/>
      <c r="C10" s="453"/>
      <c r="D10" s="453"/>
      <c r="E10" s="455"/>
      <c r="F10" s="174" t="s">
        <v>553</v>
      </c>
      <c r="G10" s="174" t="s">
        <v>554</v>
      </c>
      <c r="H10" s="307" t="s">
        <v>524</v>
      </c>
    </row>
    <row r="11" spans="1:11" x14ac:dyDescent="0.2">
      <c r="B11" s="187">
        <v>39873</v>
      </c>
      <c r="C11" s="93">
        <v>10625</v>
      </c>
      <c r="D11" s="94">
        <v>174</v>
      </c>
      <c r="E11" s="94" t="s">
        <v>555</v>
      </c>
      <c r="F11" s="94"/>
      <c r="G11" s="94"/>
      <c r="H11" s="94"/>
    </row>
    <row r="12" spans="1:11" x14ac:dyDescent="0.2">
      <c r="B12" s="187">
        <v>39904</v>
      </c>
      <c r="C12" s="93">
        <v>6095</v>
      </c>
      <c r="D12" s="94">
        <v>194</v>
      </c>
      <c r="E12" s="94" t="s">
        <v>555</v>
      </c>
      <c r="F12" s="94"/>
      <c r="G12" s="94"/>
      <c r="H12" s="94"/>
    </row>
    <row r="13" spans="1:11" x14ac:dyDescent="0.2">
      <c r="B13" s="187">
        <v>39934</v>
      </c>
      <c r="C13" s="93">
        <v>7497</v>
      </c>
      <c r="D13" s="94">
        <v>290</v>
      </c>
      <c r="E13" s="94" t="s">
        <v>555</v>
      </c>
      <c r="F13" s="94"/>
      <c r="G13" s="94"/>
      <c r="H13" s="94"/>
    </row>
    <row r="14" spans="1:11" x14ac:dyDescent="0.2">
      <c r="B14" s="187">
        <v>39965</v>
      </c>
      <c r="C14" s="93">
        <v>8878</v>
      </c>
      <c r="D14" s="94">
        <v>241</v>
      </c>
      <c r="E14" s="94" t="s">
        <v>555</v>
      </c>
      <c r="F14" s="94"/>
      <c r="G14" s="94"/>
      <c r="H14" s="94"/>
    </row>
    <row r="15" spans="1:11" x14ac:dyDescent="0.2">
      <c r="B15" s="187">
        <v>39995</v>
      </c>
      <c r="C15" s="93">
        <v>13580</v>
      </c>
      <c r="D15" s="94">
        <v>349</v>
      </c>
      <c r="E15" s="94" t="s">
        <v>555</v>
      </c>
      <c r="F15" s="94"/>
      <c r="G15" s="94"/>
      <c r="H15" s="94"/>
    </row>
    <row r="16" spans="1:11" x14ac:dyDescent="0.2">
      <c r="B16" s="187">
        <v>40026</v>
      </c>
      <c r="C16" s="93">
        <v>9451</v>
      </c>
      <c r="D16" s="94">
        <v>290</v>
      </c>
      <c r="E16" s="94" t="s">
        <v>555</v>
      </c>
      <c r="F16" s="94"/>
      <c r="G16" s="94"/>
      <c r="H16" s="94"/>
    </row>
    <row r="17" spans="2:8" x14ac:dyDescent="0.2">
      <c r="B17" s="187">
        <v>40057</v>
      </c>
      <c r="C17" s="93">
        <v>16175</v>
      </c>
      <c r="D17" s="94">
        <v>423</v>
      </c>
      <c r="E17" s="94" t="s">
        <v>555</v>
      </c>
      <c r="F17" s="94"/>
      <c r="G17" s="94"/>
      <c r="H17" s="94"/>
    </row>
    <row r="18" spans="2:8" x14ac:dyDescent="0.2">
      <c r="B18" s="187">
        <v>40087</v>
      </c>
      <c r="C18" s="93">
        <v>21738</v>
      </c>
      <c r="D18" s="94">
        <v>442</v>
      </c>
      <c r="E18" s="94" t="s">
        <v>555</v>
      </c>
      <c r="F18" s="94"/>
      <c r="G18" s="94"/>
      <c r="H18" s="94"/>
    </row>
    <row r="19" spans="2:8" x14ac:dyDescent="0.2">
      <c r="B19" s="187">
        <v>40118</v>
      </c>
      <c r="C19" s="93">
        <v>20687</v>
      </c>
      <c r="D19" s="94">
        <v>464</v>
      </c>
      <c r="E19" s="94" t="s">
        <v>555</v>
      </c>
      <c r="F19" s="94"/>
      <c r="G19" s="94"/>
      <c r="H19" s="94"/>
    </row>
    <row r="20" spans="2:8" x14ac:dyDescent="0.2">
      <c r="B20" s="187">
        <v>40148</v>
      </c>
      <c r="C20" s="93">
        <v>19925</v>
      </c>
      <c r="D20" s="94">
        <v>464</v>
      </c>
      <c r="E20" s="94" t="s">
        <v>555</v>
      </c>
      <c r="F20" s="94"/>
      <c r="G20" s="94"/>
      <c r="H20" s="94"/>
    </row>
    <row r="21" spans="2:8" x14ac:dyDescent="0.2">
      <c r="B21" s="187">
        <v>40179</v>
      </c>
      <c r="C21" s="93">
        <v>14517</v>
      </c>
      <c r="D21" s="94">
        <v>460</v>
      </c>
      <c r="E21" s="94" t="s">
        <v>555</v>
      </c>
      <c r="F21" s="94"/>
      <c r="G21" s="94"/>
      <c r="H21" s="94"/>
    </row>
    <row r="22" spans="2:8" x14ac:dyDescent="0.2">
      <c r="B22" s="187">
        <v>40210</v>
      </c>
      <c r="C22" s="93">
        <v>21073</v>
      </c>
      <c r="D22" s="94">
        <v>461</v>
      </c>
      <c r="E22" s="94" t="s">
        <v>555</v>
      </c>
      <c r="F22" s="94"/>
      <c r="G22" s="94"/>
      <c r="H22" s="94"/>
    </row>
    <row r="23" spans="2:8" x14ac:dyDescent="0.2">
      <c r="B23" s="187">
        <v>40238</v>
      </c>
      <c r="C23" s="93">
        <v>1853</v>
      </c>
      <c r="D23" s="94">
        <v>230</v>
      </c>
      <c r="E23" s="94" t="s">
        <v>555</v>
      </c>
      <c r="F23" s="94"/>
      <c r="G23" s="94"/>
      <c r="H23" s="94"/>
    </row>
    <row r="24" spans="2:8" x14ac:dyDescent="0.2">
      <c r="B24" s="187">
        <v>40269</v>
      </c>
      <c r="C24" s="93">
        <v>34023</v>
      </c>
      <c r="D24" s="94">
        <v>448</v>
      </c>
      <c r="E24" s="94" t="s">
        <v>555</v>
      </c>
      <c r="F24" s="94"/>
      <c r="G24" s="94"/>
      <c r="H24" s="94"/>
    </row>
    <row r="25" spans="2:8" x14ac:dyDescent="0.2">
      <c r="B25" s="187">
        <v>40299</v>
      </c>
      <c r="C25" s="93">
        <v>12204</v>
      </c>
      <c r="D25" s="94">
        <v>424</v>
      </c>
      <c r="E25" s="94" t="s">
        <v>555</v>
      </c>
      <c r="F25" s="94"/>
      <c r="G25" s="94"/>
      <c r="H25" s="94"/>
    </row>
    <row r="26" spans="2:8" x14ac:dyDescent="0.2">
      <c r="B26" s="187">
        <v>40330</v>
      </c>
      <c r="C26" s="93">
        <v>1575</v>
      </c>
      <c r="D26" s="94">
        <v>167</v>
      </c>
      <c r="E26" s="94" t="s">
        <v>555</v>
      </c>
      <c r="F26" s="94"/>
      <c r="G26" s="94"/>
      <c r="H26" s="94"/>
    </row>
    <row r="27" spans="2:8" x14ac:dyDescent="0.2">
      <c r="B27" s="187">
        <v>40360</v>
      </c>
      <c r="C27" s="93">
        <v>1875</v>
      </c>
      <c r="D27" s="94">
        <v>166</v>
      </c>
      <c r="E27" s="94" t="s">
        <v>555</v>
      </c>
      <c r="F27" s="94"/>
      <c r="G27" s="94"/>
      <c r="H27" s="94"/>
    </row>
    <row r="28" spans="2:8" x14ac:dyDescent="0.2">
      <c r="B28" s="187">
        <v>40391</v>
      </c>
      <c r="C28" s="93">
        <v>7627</v>
      </c>
      <c r="D28" s="94">
        <v>189</v>
      </c>
      <c r="E28" s="94" t="s">
        <v>555</v>
      </c>
      <c r="F28" s="94"/>
      <c r="G28" s="94"/>
      <c r="H28" s="94"/>
    </row>
    <row r="29" spans="2:8" x14ac:dyDescent="0.2">
      <c r="B29" s="187">
        <v>40422</v>
      </c>
      <c r="C29" s="93">
        <v>1802</v>
      </c>
      <c r="D29" s="94">
        <v>151</v>
      </c>
      <c r="E29" s="94" t="s">
        <v>555</v>
      </c>
      <c r="F29" s="94"/>
      <c r="G29" s="94"/>
      <c r="H29" s="94"/>
    </row>
    <row r="30" spans="2:8" x14ac:dyDescent="0.2">
      <c r="B30" s="187">
        <v>40452</v>
      </c>
      <c r="C30" s="93">
        <v>3251</v>
      </c>
      <c r="D30" s="94">
        <v>152</v>
      </c>
      <c r="E30" s="94" t="s">
        <v>555</v>
      </c>
      <c r="F30" s="94"/>
      <c r="G30" s="94"/>
      <c r="H30" s="94"/>
    </row>
    <row r="31" spans="2:8" x14ac:dyDescent="0.2">
      <c r="B31" s="187">
        <v>40483</v>
      </c>
      <c r="C31" s="94">
        <v>986</v>
      </c>
      <c r="D31" s="94">
        <v>122</v>
      </c>
      <c r="E31" s="94" t="s">
        <v>555</v>
      </c>
      <c r="F31" s="94"/>
      <c r="G31" s="94"/>
      <c r="H31" s="94"/>
    </row>
    <row r="32" spans="2:8" x14ac:dyDescent="0.2">
      <c r="B32" s="187">
        <v>40513</v>
      </c>
      <c r="C32" s="93">
        <v>1370</v>
      </c>
      <c r="D32" s="94">
        <v>102</v>
      </c>
      <c r="E32" s="94" t="s">
        <v>555</v>
      </c>
      <c r="F32" s="94"/>
      <c r="G32" s="94"/>
      <c r="H32" s="94"/>
    </row>
    <row r="33" spans="2:8" x14ac:dyDescent="0.2">
      <c r="B33" s="187">
        <v>40544</v>
      </c>
      <c r="C33" s="94">
        <v>547</v>
      </c>
      <c r="D33" s="94">
        <v>96</v>
      </c>
      <c r="E33" s="94" t="s">
        <v>555</v>
      </c>
      <c r="F33" s="94"/>
      <c r="G33" s="94"/>
      <c r="H33" s="94"/>
    </row>
    <row r="34" spans="2:8" x14ac:dyDescent="0.2">
      <c r="B34" s="187">
        <v>40575</v>
      </c>
      <c r="C34" s="94">
        <v>986</v>
      </c>
      <c r="D34" s="94">
        <v>105</v>
      </c>
      <c r="E34" s="94" t="s">
        <v>555</v>
      </c>
      <c r="F34" s="94"/>
      <c r="G34" s="94"/>
      <c r="H34" s="94"/>
    </row>
    <row r="35" spans="2:8" x14ac:dyDescent="0.2">
      <c r="B35" s="187">
        <v>40603</v>
      </c>
      <c r="C35" s="94">
        <v>531</v>
      </c>
      <c r="D35" s="94">
        <v>76</v>
      </c>
      <c r="E35" s="94" t="s">
        <v>555</v>
      </c>
      <c r="F35" s="94"/>
      <c r="G35" s="94"/>
      <c r="H35" s="94"/>
    </row>
    <row r="36" spans="2:8" x14ac:dyDescent="0.2">
      <c r="B36" s="187">
        <v>40634</v>
      </c>
      <c r="C36" s="93">
        <v>1064</v>
      </c>
      <c r="D36" s="94">
        <v>129</v>
      </c>
      <c r="E36" s="94" t="s">
        <v>555</v>
      </c>
      <c r="F36" s="94"/>
      <c r="G36" s="94"/>
      <c r="H36" s="94"/>
    </row>
    <row r="37" spans="2:8" x14ac:dyDescent="0.2">
      <c r="B37" s="187">
        <v>40664</v>
      </c>
      <c r="C37" s="93">
        <v>1100</v>
      </c>
      <c r="D37" s="94">
        <v>91</v>
      </c>
      <c r="E37" s="94" t="s">
        <v>555</v>
      </c>
      <c r="F37" s="94"/>
      <c r="G37" s="94"/>
      <c r="H37" s="94"/>
    </row>
    <row r="38" spans="2:8" x14ac:dyDescent="0.2">
      <c r="B38" s="187">
        <v>40695</v>
      </c>
      <c r="C38" s="93">
        <v>1238</v>
      </c>
      <c r="D38" s="94">
        <v>106</v>
      </c>
      <c r="E38" s="94" t="s">
        <v>555</v>
      </c>
      <c r="F38" s="94"/>
      <c r="G38" s="94"/>
      <c r="H38" s="94"/>
    </row>
    <row r="39" spans="2:8" x14ac:dyDescent="0.2">
      <c r="B39" s="187">
        <v>40725</v>
      </c>
      <c r="C39" s="94">
        <v>173</v>
      </c>
      <c r="D39" s="94">
        <v>25</v>
      </c>
      <c r="E39" s="94" t="s">
        <v>555</v>
      </c>
      <c r="F39" s="94"/>
      <c r="G39" s="94"/>
      <c r="H39" s="94"/>
    </row>
    <row r="40" spans="2:8" x14ac:dyDescent="0.2">
      <c r="B40" s="187">
        <v>40756</v>
      </c>
      <c r="C40" s="94">
        <v>810</v>
      </c>
      <c r="D40" s="94">
        <v>59</v>
      </c>
      <c r="E40" s="94" t="s">
        <v>555</v>
      </c>
      <c r="F40" s="94"/>
      <c r="G40" s="94"/>
      <c r="H40" s="94"/>
    </row>
    <row r="41" spans="2:8" x14ac:dyDescent="0.2">
      <c r="B41" s="187">
        <v>40787</v>
      </c>
      <c r="C41" s="94">
        <v>476</v>
      </c>
      <c r="D41" s="94">
        <v>65</v>
      </c>
      <c r="E41" s="93">
        <v>1634</v>
      </c>
      <c r="F41" s="93"/>
      <c r="G41" s="93"/>
      <c r="H41" s="93">
        <v>1620</v>
      </c>
    </row>
    <row r="42" spans="2:8" x14ac:dyDescent="0.2">
      <c r="B42" s="187">
        <v>40817</v>
      </c>
      <c r="C42" s="93">
        <v>1568</v>
      </c>
      <c r="D42" s="94">
        <v>75</v>
      </c>
      <c r="E42" s="93">
        <v>5036</v>
      </c>
      <c r="F42" s="93"/>
      <c r="G42" s="93"/>
      <c r="H42" s="93">
        <v>4518</v>
      </c>
    </row>
    <row r="43" spans="2:8" x14ac:dyDescent="0.2">
      <c r="B43" s="187">
        <v>40848</v>
      </c>
      <c r="C43" s="94">
        <v>906</v>
      </c>
      <c r="D43" s="94">
        <v>39</v>
      </c>
      <c r="E43" s="93">
        <v>12015</v>
      </c>
      <c r="F43" s="93"/>
      <c r="G43" s="93"/>
      <c r="H43" s="93">
        <v>10939</v>
      </c>
    </row>
    <row r="44" spans="2:8" x14ac:dyDescent="0.2">
      <c r="B44" s="187">
        <v>40878</v>
      </c>
      <c r="C44" s="93">
        <v>1270</v>
      </c>
      <c r="D44" s="94">
        <v>71</v>
      </c>
      <c r="E44" s="93">
        <v>22261</v>
      </c>
      <c r="F44" s="93"/>
      <c r="G44" s="93"/>
      <c r="H44" s="93">
        <v>21512</v>
      </c>
    </row>
    <row r="45" spans="2:8" x14ac:dyDescent="0.2">
      <c r="B45" s="187">
        <v>40909</v>
      </c>
      <c r="C45" s="93">
        <v>1221</v>
      </c>
      <c r="D45" s="94">
        <v>65</v>
      </c>
      <c r="E45" s="93">
        <v>24129</v>
      </c>
      <c r="F45" s="93"/>
      <c r="G45" s="93"/>
      <c r="H45" s="93">
        <v>20099</v>
      </c>
    </row>
    <row r="46" spans="2:8" x14ac:dyDescent="0.2">
      <c r="B46" s="187">
        <v>40940</v>
      </c>
      <c r="C46" s="94">
        <v>902</v>
      </c>
      <c r="D46" s="94">
        <v>58</v>
      </c>
      <c r="E46" s="93">
        <v>22063</v>
      </c>
      <c r="F46" s="93"/>
      <c r="G46" s="93"/>
      <c r="H46" s="93">
        <v>19781</v>
      </c>
    </row>
    <row r="47" spans="2:8" x14ac:dyDescent="0.2">
      <c r="B47" s="187">
        <v>40969</v>
      </c>
      <c r="C47" s="93">
        <v>2605</v>
      </c>
      <c r="D47" s="94">
        <v>58</v>
      </c>
      <c r="E47" s="93">
        <v>36966</v>
      </c>
      <c r="F47" s="93"/>
      <c r="G47" s="93"/>
      <c r="H47" s="93">
        <v>28773</v>
      </c>
    </row>
    <row r="48" spans="2:8" x14ac:dyDescent="0.2">
      <c r="B48" s="187">
        <v>41000</v>
      </c>
      <c r="C48" s="94">
        <v>982</v>
      </c>
      <c r="D48" s="94">
        <v>44</v>
      </c>
      <c r="E48" s="93">
        <v>16479</v>
      </c>
      <c r="F48" s="93"/>
      <c r="G48" s="93"/>
      <c r="H48" s="93">
        <v>16232</v>
      </c>
    </row>
    <row r="49" spans="2:8" x14ac:dyDescent="0.2">
      <c r="B49" s="187">
        <v>41030</v>
      </c>
      <c r="C49" s="93">
        <v>3220</v>
      </c>
      <c r="D49" s="94">
        <v>72</v>
      </c>
      <c r="E49" s="93">
        <v>28814</v>
      </c>
      <c r="F49" s="93"/>
      <c r="G49" s="93"/>
      <c r="H49" s="93">
        <v>23849</v>
      </c>
    </row>
    <row r="50" spans="2:8" x14ac:dyDescent="0.2">
      <c r="B50" s="187">
        <v>41061</v>
      </c>
      <c r="C50" s="93">
        <v>1267</v>
      </c>
      <c r="D50" s="94">
        <v>49</v>
      </c>
      <c r="E50" s="93">
        <v>25375</v>
      </c>
      <c r="F50" s="93"/>
      <c r="G50" s="93"/>
      <c r="H50" s="93">
        <v>22057</v>
      </c>
    </row>
    <row r="51" spans="2:8" x14ac:dyDescent="0.2">
      <c r="B51" s="187">
        <v>41091</v>
      </c>
      <c r="C51" s="93">
        <v>1000</v>
      </c>
      <c r="D51" s="94">
        <v>53</v>
      </c>
      <c r="E51" s="93">
        <v>23209</v>
      </c>
      <c r="F51" s="93"/>
      <c r="G51" s="93"/>
      <c r="H51" s="93">
        <v>21672</v>
      </c>
    </row>
    <row r="52" spans="2:8" x14ac:dyDescent="0.2">
      <c r="B52" s="187">
        <v>41122</v>
      </c>
      <c r="C52" s="93">
        <v>1130</v>
      </c>
      <c r="D52" s="94">
        <v>58</v>
      </c>
      <c r="E52" s="93">
        <v>21429</v>
      </c>
      <c r="F52" s="93"/>
      <c r="G52" s="93"/>
      <c r="H52" s="93">
        <v>20285</v>
      </c>
    </row>
    <row r="53" spans="2:8" x14ac:dyDescent="0.2">
      <c r="B53" s="187">
        <v>41153</v>
      </c>
      <c r="C53" s="93">
        <v>1082</v>
      </c>
      <c r="D53" s="94">
        <v>56</v>
      </c>
      <c r="E53" s="93">
        <v>26360</v>
      </c>
      <c r="F53" s="93"/>
      <c r="G53" s="93"/>
      <c r="H53" s="93">
        <v>23448</v>
      </c>
    </row>
    <row r="54" spans="2:8" x14ac:dyDescent="0.2">
      <c r="B54" s="187">
        <v>41183</v>
      </c>
      <c r="C54" s="93">
        <v>1205</v>
      </c>
      <c r="D54" s="94">
        <v>63</v>
      </c>
      <c r="E54" s="93">
        <v>24056</v>
      </c>
      <c r="F54" s="93"/>
      <c r="G54" s="93"/>
      <c r="H54" s="93">
        <v>22693</v>
      </c>
    </row>
    <row r="55" spans="2:8" x14ac:dyDescent="0.2">
      <c r="B55" s="187">
        <v>41214</v>
      </c>
      <c r="C55" s="94">
        <v>637</v>
      </c>
      <c r="D55" s="94">
        <v>47</v>
      </c>
      <c r="E55" s="93">
        <v>19225</v>
      </c>
      <c r="F55" s="93"/>
      <c r="G55" s="93"/>
      <c r="H55" s="93">
        <v>18399</v>
      </c>
    </row>
    <row r="56" spans="2:8" x14ac:dyDescent="0.2">
      <c r="B56" s="187">
        <v>41244</v>
      </c>
      <c r="C56" s="94">
        <v>840</v>
      </c>
      <c r="D56" s="94">
        <v>32</v>
      </c>
      <c r="E56" s="93">
        <v>11256</v>
      </c>
      <c r="F56" s="93"/>
      <c r="G56" s="93"/>
      <c r="H56" s="93">
        <v>10911</v>
      </c>
    </row>
    <row r="57" spans="2:8" x14ac:dyDescent="0.2">
      <c r="B57" s="187">
        <v>41275</v>
      </c>
      <c r="C57" s="94">
        <v>931</v>
      </c>
      <c r="D57" s="94">
        <v>56</v>
      </c>
      <c r="E57" s="93">
        <v>40005</v>
      </c>
      <c r="F57" s="93"/>
      <c r="G57" s="93"/>
      <c r="H57" s="93">
        <v>27853</v>
      </c>
    </row>
    <row r="58" spans="2:8" x14ac:dyDescent="0.2">
      <c r="B58" s="187">
        <v>41306</v>
      </c>
      <c r="C58" s="93">
        <v>1270</v>
      </c>
      <c r="D58" s="94">
        <v>64</v>
      </c>
      <c r="E58" s="93">
        <v>24170</v>
      </c>
      <c r="F58" s="93"/>
      <c r="G58" s="93"/>
      <c r="H58" s="93">
        <v>22694</v>
      </c>
    </row>
    <row r="59" spans="2:8" x14ac:dyDescent="0.2">
      <c r="B59" s="187">
        <v>41334</v>
      </c>
      <c r="C59" s="94">
        <v>826</v>
      </c>
      <c r="D59" s="94">
        <v>41</v>
      </c>
      <c r="E59" s="93">
        <v>23845</v>
      </c>
      <c r="F59" s="93"/>
      <c r="G59" s="93"/>
      <c r="H59" s="93">
        <v>22309</v>
      </c>
    </row>
    <row r="60" spans="2:8" x14ac:dyDescent="0.2">
      <c r="B60" s="187">
        <v>41365</v>
      </c>
      <c r="C60" s="93">
        <v>1037</v>
      </c>
      <c r="D60" s="94">
        <v>51</v>
      </c>
      <c r="E60" s="93">
        <v>26008</v>
      </c>
      <c r="F60" s="93"/>
      <c r="G60" s="93"/>
      <c r="H60" s="93">
        <v>23693</v>
      </c>
    </row>
    <row r="61" spans="2:8" x14ac:dyDescent="0.2">
      <c r="B61" s="187">
        <v>41395</v>
      </c>
      <c r="C61" s="94">
        <v>436</v>
      </c>
      <c r="D61" s="94">
        <v>34</v>
      </c>
      <c r="E61" s="93">
        <v>21038</v>
      </c>
      <c r="F61" s="93"/>
      <c r="G61" s="93"/>
      <c r="H61" s="93">
        <v>19845</v>
      </c>
    </row>
    <row r="62" spans="2:8" x14ac:dyDescent="0.2">
      <c r="B62" s="187">
        <v>41426</v>
      </c>
      <c r="C62" s="94">
        <v>848</v>
      </c>
      <c r="D62" s="94">
        <v>44</v>
      </c>
      <c r="E62" s="93">
        <v>22037</v>
      </c>
      <c r="F62" s="93"/>
      <c r="G62" s="93"/>
      <c r="H62" s="93">
        <v>20065</v>
      </c>
    </row>
    <row r="63" spans="2:8" x14ac:dyDescent="0.2">
      <c r="B63" s="187">
        <v>41456</v>
      </c>
      <c r="C63" s="94">
        <v>747</v>
      </c>
      <c r="D63" s="94">
        <v>36</v>
      </c>
      <c r="E63" s="93">
        <v>22506</v>
      </c>
      <c r="F63" s="93"/>
      <c r="G63" s="93"/>
      <c r="H63" s="93">
        <v>20780</v>
      </c>
    </row>
    <row r="64" spans="2:8" x14ac:dyDescent="0.2">
      <c r="B64" s="187">
        <v>41487</v>
      </c>
      <c r="C64" s="94">
        <v>719</v>
      </c>
      <c r="D64" s="94">
        <v>35</v>
      </c>
      <c r="E64" s="93">
        <v>23869</v>
      </c>
      <c r="F64" s="93"/>
      <c r="G64" s="93"/>
      <c r="H64" s="93">
        <v>21924</v>
      </c>
    </row>
    <row r="65" spans="2:8" x14ac:dyDescent="0.2">
      <c r="B65" s="187">
        <v>41518</v>
      </c>
      <c r="C65" s="94">
        <v>908</v>
      </c>
      <c r="D65" s="94">
        <v>30</v>
      </c>
      <c r="E65" s="93">
        <v>22797</v>
      </c>
      <c r="F65" s="93"/>
      <c r="G65" s="93"/>
      <c r="H65" s="93">
        <v>21715</v>
      </c>
    </row>
    <row r="66" spans="2:8" x14ac:dyDescent="0.2">
      <c r="B66" s="187">
        <v>41548</v>
      </c>
      <c r="C66" s="94">
        <v>907</v>
      </c>
      <c r="D66" s="94">
        <v>34</v>
      </c>
      <c r="E66" s="93">
        <v>23258</v>
      </c>
      <c r="F66" s="93"/>
      <c r="G66" s="93"/>
      <c r="H66" s="93">
        <v>22266</v>
      </c>
    </row>
    <row r="67" spans="2:8" x14ac:dyDescent="0.2">
      <c r="B67" s="187">
        <v>41579</v>
      </c>
      <c r="C67" s="94">
        <v>684</v>
      </c>
      <c r="D67" s="94">
        <v>32</v>
      </c>
      <c r="E67" s="93">
        <v>21758</v>
      </c>
      <c r="F67" s="93"/>
      <c r="G67" s="93"/>
      <c r="H67" s="93">
        <v>20561</v>
      </c>
    </row>
    <row r="68" spans="2:8" x14ac:dyDescent="0.2">
      <c r="B68" s="187">
        <v>41609</v>
      </c>
      <c r="C68" s="94">
        <v>731</v>
      </c>
      <c r="D68" s="94">
        <v>40</v>
      </c>
      <c r="E68" s="93">
        <v>21567</v>
      </c>
      <c r="F68" s="93"/>
      <c r="G68" s="93"/>
      <c r="H68" s="93">
        <v>20466</v>
      </c>
    </row>
    <row r="69" spans="2:8" x14ac:dyDescent="0.2">
      <c r="B69" s="187">
        <v>41640</v>
      </c>
      <c r="C69" s="94">
        <v>642</v>
      </c>
      <c r="D69" s="94">
        <v>27</v>
      </c>
      <c r="E69" s="93">
        <v>16702</v>
      </c>
      <c r="F69" s="93"/>
      <c r="G69" s="93"/>
      <c r="H69" s="93">
        <v>15794</v>
      </c>
    </row>
    <row r="70" spans="2:8" x14ac:dyDescent="0.2">
      <c r="B70" s="187">
        <v>41671</v>
      </c>
      <c r="C70" s="95">
        <v>687</v>
      </c>
      <c r="D70" s="95">
        <v>25</v>
      </c>
      <c r="E70" s="96">
        <v>23938</v>
      </c>
      <c r="F70" s="96"/>
      <c r="G70" s="96"/>
      <c r="H70" s="93">
        <v>20912</v>
      </c>
    </row>
    <row r="71" spans="2:8" x14ac:dyDescent="0.2">
      <c r="B71" s="187">
        <v>41699</v>
      </c>
      <c r="C71" s="93">
        <v>1022</v>
      </c>
      <c r="D71" s="94">
        <v>47</v>
      </c>
      <c r="E71" s="93">
        <v>28622</v>
      </c>
      <c r="F71" s="93"/>
      <c r="G71" s="93"/>
      <c r="H71" s="93">
        <v>24920</v>
      </c>
    </row>
    <row r="72" spans="2:8" x14ac:dyDescent="0.2">
      <c r="B72" s="187">
        <v>41730</v>
      </c>
      <c r="C72" s="94">
        <v>645</v>
      </c>
      <c r="D72" s="94">
        <v>29</v>
      </c>
      <c r="E72" s="93">
        <v>22470</v>
      </c>
      <c r="F72" s="93"/>
      <c r="G72" s="93"/>
      <c r="H72" s="93">
        <v>20858</v>
      </c>
    </row>
    <row r="73" spans="2:8" x14ac:dyDescent="0.2">
      <c r="B73" s="187">
        <v>41760</v>
      </c>
      <c r="C73" s="94">
        <v>697</v>
      </c>
      <c r="D73" s="94">
        <v>31</v>
      </c>
      <c r="E73" s="93">
        <v>14929</v>
      </c>
      <c r="F73" s="93"/>
      <c r="G73" s="93"/>
      <c r="H73" s="93">
        <v>13783</v>
      </c>
    </row>
    <row r="74" spans="2:8" x14ac:dyDescent="0.2">
      <c r="B74" s="187">
        <v>41791</v>
      </c>
      <c r="C74" s="94">
        <v>708</v>
      </c>
      <c r="D74" s="94">
        <v>29</v>
      </c>
      <c r="E74" s="93">
        <v>28107</v>
      </c>
      <c r="F74" s="93"/>
      <c r="G74" s="93"/>
      <c r="H74" s="93">
        <v>22029</v>
      </c>
    </row>
    <row r="75" spans="2:8" x14ac:dyDescent="0.2">
      <c r="B75" s="187">
        <v>41821</v>
      </c>
      <c r="C75" s="94">
        <v>848</v>
      </c>
      <c r="D75" s="94">
        <v>30</v>
      </c>
      <c r="E75" s="93">
        <v>20305</v>
      </c>
      <c r="F75" s="93"/>
      <c r="G75" s="93"/>
      <c r="H75" s="93">
        <v>18703</v>
      </c>
    </row>
    <row r="76" spans="2:8" x14ac:dyDescent="0.2">
      <c r="B76" s="187">
        <v>41852</v>
      </c>
      <c r="C76" s="94">
        <v>418</v>
      </c>
      <c r="D76" s="94">
        <v>21</v>
      </c>
      <c r="E76" s="93">
        <v>20026</v>
      </c>
      <c r="F76" s="93"/>
      <c r="G76" s="93"/>
      <c r="H76" s="93">
        <v>17896</v>
      </c>
    </row>
    <row r="77" spans="2:8" x14ac:dyDescent="0.2">
      <c r="B77" s="187">
        <v>41883</v>
      </c>
      <c r="C77" s="94">
        <v>449</v>
      </c>
      <c r="D77" s="94">
        <v>20</v>
      </c>
      <c r="E77" s="93">
        <v>17518</v>
      </c>
      <c r="F77" s="93"/>
      <c r="G77" s="93"/>
      <c r="H77" s="93">
        <v>15614</v>
      </c>
    </row>
    <row r="78" spans="2:8" x14ac:dyDescent="0.2">
      <c r="B78" s="187">
        <v>41913</v>
      </c>
      <c r="C78" s="94">
        <v>386</v>
      </c>
      <c r="D78" s="94">
        <v>21</v>
      </c>
      <c r="E78" s="93">
        <v>25867</v>
      </c>
      <c r="F78" s="93"/>
      <c r="G78" s="93"/>
      <c r="H78" s="93">
        <v>21002</v>
      </c>
    </row>
    <row r="79" spans="2:8" x14ac:dyDescent="0.2">
      <c r="B79" s="187">
        <v>41944</v>
      </c>
      <c r="C79" s="94">
        <v>614</v>
      </c>
      <c r="D79" s="94">
        <v>17</v>
      </c>
      <c r="E79" s="93">
        <v>16769</v>
      </c>
      <c r="F79" s="93"/>
      <c r="G79" s="93"/>
      <c r="H79" s="93">
        <v>15842</v>
      </c>
    </row>
    <row r="80" spans="2:8" x14ac:dyDescent="0.2">
      <c r="B80" s="187">
        <v>41974</v>
      </c>
      <c r="C80" s="94">
        <v>534</v>
      </c>
      <c r="D80" s="94">
        <v>22</v>
      </c>
      <c r="E80" s="93">
        <v>23318</v>
      </c>
      <c r="F80" s="93"/>
      <c r="G80" s="93"/>
      <c r="H80" s="93">
        <v>20226</v>
      </c>
    </row>
    <row r="81" spans="2:8" x14ac:dyDescent="0.2">
      <c r="B81" s="187">
        <v>42005</v>
      </c>
      <c r="C81" s="94">
        <v>478</v>
      </c>
      <c r="D81" s="94">
        <v>21</v>
      </c>
      <c r="E81" s="93">
        <v>23056</v>
      </c>
      <c r="F81" s="93"/>
      <c r="G81" s="93"/>
      <c r="H81" s="93">
        <v>21061</v>
      </c>
    </row>
    <row r="82" spans="2:8" x14ac:dyDescent="0.2">
      <c r="B82" s="187">
        <v>42036</v>
      </c>
      <c r="C82" s="94">
        <v>361</v>
      </c>
      <c r="D82" s="94">
        <v>24</v>
      </c>
      <c r="E82" s="93">
        <v>18524</v>
      </c>
      <c r="F82" s="93"/>
      <c r="G82" s="93"/>
      <c r="H82" s="93">
        <v>17192</v>
      </c>
    </row>
    <row r="83" spans="2:8" x14ac:dyDescent="0.2">
      <c r="B83" s="187">
        <v>42064</v>
      </c>
      <c r="C83" s="94">
        <v>712</v>
      </c>
      <c r="D83" s="94">
        <v>28</v>
      </c>
      <c r="E83" s="93">
        <v>26002</v>
      </c>
      <c r="F83" s="93"/>
      <c r="G83" s="93"/>
      <c r="H83" s="93">
        <v>22027</v>
      </c>
    </row>
    <row r="84" spans="2:8" x14ac:dyDescent="0.2">
      <c r="B84" s="187">
        <v>42095</v>
      </c>
      <c r="C84" s="94">
        <v>255</v>
      </c>
      <c r="D84" s="94">
        <v>22</v>
      </c>
      <c r="E84" s="93">
        <v>23093</v>
      </c>
      <c r="F84" s="93"/>
      <c r="G84" s="93"/>
      <c r="H84" s="93">
        <v>21546</v>
      </c>
    </row>
    <row r="85" spans="2:8" x14ac:dyDescent="0.2">
      <c r="B85" s="187">
        <v>42125</v>
      </c>
      <c r="C85" s="94">
        <v>891</v>
      </c>
      <c r="D85" s="94">
        <v>21</v>
      </c>
      <c r="E85" s="93">
        <v>22362</v>
      </c>
      <c r="F85" s="93"/>
      <c r="G85" s="93"/>
      <c r="H85" s="93">
        <v>20850</v>
      </c>
    </row>
    <row r="86" spans="2:8" x14ac:dyDescent="0.2">
      <c r="B86" s="187">
        <v>42156</v>
      </c>
      <c r="C86" s="94">
        <v>117</v>
      </c>
      <c r="D86" s="94">
        <v>14</v>
      </c>
      <c r="E86" s="93">
        <v>12627</v>
      </c>
      <c r="F86" s="93"/>
      <c r="G86" s="93"/>
      <c r="H86" s="93">
        <v>11681</v>
      </c>
    </row>
    <row r="87" spans="2:8" x14ac:dyDescent="0.2">
      <c r="B87" s="187">
        <v>42186</v>
      </c>
      <c r="C87" s="94">
        <v>181</v>
      </c>
      <c r="D87" s="94">
        <v>18</v>
      </c>
      <c r="E87" s="93">
        <v>19638</v>
      </c>
      <c r="F87" s="93"/>
      <c r="G87" s="93"/>
      <c r="H87" s="93">
        <v>18282</v>
      </c>
    </row>
    <row r="88" spans="2:8" x14ac:dyDescent="0.2">
      <c r="B88" s="187">
        <v>42217</v>
      </c>
      <c r="C88" s="94">
        <v>128</v>
      </c>
      <c r="D88" s="94">
        <v>14</v>
      </c>
      <c r="E88" s="93">
        <v>21146</v>
      </c>
      <c r="F88" s="93"/>
      <c r="G88" s="93"/>
      <c r="H88" s="93">
        <v>19598</v>
      </c>
    </row>
    <row r="89" spans="2:8" x14ac:dyDescent="0.2">
      <c r="B89" s="187">
        <v>42248</v>
      </c>
      <c r="C89" s="94">
        <v>161</v>
      </c>
      <c r="D89" s="94">
        <v>18</v>
      </c>
      <c r="E89" s="93">
        <v>27499</v>
      </c>
      <c r="F89" s="93"/>
      <c r="G89" s="93"/>
      <c r="H89" s="93">
        <v>21738</v>
      </c>
    </row>
    <row r="90" spans="2:8" x14ac:dyDescent="0.2">
      <c r="B90" s="187">
        <v>42278</v>
      </c>
      <c r="C90" s="94">
        <v>195</v>
      </c>
      <c r="D90" s="94">
        <v>21</v>
      </c>
      <c r="E90" s="93">
        <v>25195</v>
      </c>
      <c r="F90" s="93"/>
      <c r="G90" s="93"/>
      <c r="H90" s="93">
        <v>20911</v>
      </c>
    </row>
    <row r="91" spans="2:8" x14ac:dyDescent="0.2">
      <c r="B91" s="187">
        <v>42309</v>
      </c>
      <c r="C91" s="94">
        <v>225</v>
      </c>
      <c r="D91" s="94">
        <v>20</v>
      </c>
      <c r="E91" s="93">
        <v>22695</v>
      </c>
      <c r="F91" s="93"/>
      <c r="G91" s="93"/>
      <c r="H91" s="93">
        <v>19610</v>
      </c>
    </row>
    <row r="92" spans="2:8" x14ac:dyDescent="0.2">
      <c r="B92" s="187">
        <v>42339</v>
      </c>
      <c r="C92" s="94">
        <v>212</v>
      </c>
      <c r="D92" s="94">
        <v>27</v>
      </c>
      <c r="E92" s="93">
        <v>22984</v>
      </c>
      <c r="F92" s="93"/>
      <c r="G92" s="93"/>
      <c r="H92" s="93">
        <v>20973</v>
      </c>
    </row>
    <row r="93" spans="2:8" x14ac:dyDescent="0.2">
      <c r="B93" s="187">
        <v>42370</v>
      </c>
      <c r="C93" s="94">
        <v>352</v>
      </c>
      <c r="D93" s="94">
        <v>37</v>
      </c>
      <c r="E93" s="93">
        <v>22006</v>
      </c>
      <c r="F93" s="93"/>
      <c r="G93" s="93"/>
      <c r="H93" s="93">
        <v>20462</v>
      </c>
    </row>
    <row r="94" spans="2:8" x14ac:dyDescent="0.2">
      <c r="B94" s="187">
        <v>42401</v>
      </c>
      <c r="C94" s="94">
        <v>370</v>
      </c>
      <c r="D94" s="94">
        <v>34</v>
      </c>
      <c r="E94" s="93">
        <v>21509</v>
      </c>
      <c r="F94" s="93"/>
      <c r="G94" s="93"/>
      <c r="H94" s="93">
        <v>20333</v>
      </c>
    </row>
    <row r="95" spans="2:8" x14ac:dyDescent="0.2">
      <c r="B95" s="187">
        <v>42430</v>
      </c>
      <c r="C95" s="94">
        <v>389</v>
      </c>
      <c r="D95" s="94">
        <v>23</v>
      </c>
      <c r="E95" s="93">
        <v>21336</v>
      </c>
      <c r="F95" s="93"/>
      <c r="G95" s="93"/>
      <c r="H95" s="93">
        <v>19910</v>
      </c>
    </row>
    <row r="96" spans="2:8" x14ac:dyDescent="0.2">
      <c r="B96" s="187">
        <v>42461</v>
      </c>
      <c r="C96" s="94">
        <v>285</v>
      </c>
      <c r="D96" s="94">
        <v>18</v>
      </c>
      <c r="E96" s="93">
        <v>5659</v>
      </c>
      <c r="F96" s="93"/>
      <c r="G96" s="93"/>
      <c r="H96" s="93">
        <v>5480</v>
      </c>
    </row>
    <row r="97" spans="2:8" x14ac:dyDescent="0.2">
      <c r="B97" s="187">
        <v>42491</v>
      </c>
      <c r="C97" s="94">
        <v>288</v>
      </c>
      <c r="D97" s="94">
        <v>16</v>
      </c>
      <c r="E97" s="93">
        <v>6651</v>
      </c>
      <c r="F97" s="308">
        <v>3426</v>
      </c>
      <c r="G97" s="308">
        <v>2372</v>
      </c>
      <c r="H97" s="93">
        <f t="shared" ref="H97:H126" si="0">F97+G97</f>
        <v>5798</v>
      </c>
    </row>
    <row r="98" spans="2:8" x14ac:dyDescent="0.2">
      <c r="B98" s="187" t="s">
        <v>556</v>
      </c>
      <c r="C98" s="94">
        <v>21</v>
      </c>
      <c r="D98" s="94">
        <v>15</v>
      </c>
      <c r="E98" s="93">
        <v>5426</v>
      </c>
      <c r="F98" s="308">
        <v>2014</v>
      </c>
      <c r="G98" s="308">
        <v>2742</v>
      </c>
      <c r="H98" s="93">
        <f t="shared" si="0"/>
        <v>4756</v>
      </c>
    </row>
    <row r="99" spans="2:8" x14ac:dyDescent="0.2">
      <c r="B99" s="187">
        <v>42552</v>
      </c>
      <c r="C99" s="94">
        <v>9</v>
      </c>
      <c r="D99" s="94">
        <v>9</v>
      </c>
      <c r="E99" s="93">
        <v>3253</v>
      </c>
      <c r="F99" s="308">
        <v>1416</v>
      </c>
      <c r="G99" s="308">
        <v>1620</v>
      </c>
      <c r="H99" s="93">
        <f t="shared" si="0"/>
        <v>3036</v>
      </c>
    </row>
    <row r="100" spans="2:8" x14ac:dyDescent="0.2">
      <c r="B100" s="187">
        <v>42583</v>
      </c>
      <c r="C100" s="94">
        <v>13</v>
      </c>
      <c r="D100" s="94">
        <v>10</v>
      </c>
      <c r="E100" s="93">
        <v>3343</v>
      </c>
      <c r="F100" s="308">
        <v>1336</v>
      </c>
      <c r="G100" s="308">
        <v>1688</v>
      </c>
      <c r="H100" s="93">
        <f t="shared" si="0"/>
        <v>3024</v>
      </c>
    </row>
    <row r="101" spans="2:8" x14ac:dyDescent="0.2">
      <c r="B101" s="187">
        <v>42614</v>
      </c>
      <c r="C101" s="94">
        <v>16</v>
      </c>
      <c r="D101" s="94">
        <v>11</v>
      </c>
      <c r="E101" s="93">
        <v>3298</v>
      </c>
      <c r="F101" s="308">
        <v>1358</v>
      </c>
      <c r="G101" s="308">
        <v>1715</v>
      </c>
      <c r="H101" s="93">
        <f t="shared" si="0"/>
        <v>3073</v>
      </c>
    </row>
    <row r="102" spans="2:8" x14ac:dyDescent="0.2">
      <c r="B102" s="187">
        <v>42644</v>
      </c>
      <c r="C102" s="94">
        <v>28</v>
      </c>
      <c r="D102" s="94">
        <v>12</v>
      </c>
      <c r="E102" s="93">
        <v>3465</v>
      </c>
      <c r="F102" s="308">
        <v>1455</v>
      </c>
      <c r="G102" s="308">
        <v>1819</v>
      </c>
      <c r="H102" s="93">
        <f t="shared" si="0"/>
        <v>3274</v>
      </c>
    </row>
    <row r="103" spans="2:8" x14ac:dyDescent="0.2">
      <c r="B103" s="187">
        <v>42675</v>
      </c>
      <c r="C103" s="94">
        <v>38</v>
      </c>
      <c r="D103" s="94">
        <v>13</v>
      </c>
      <c r="E103" s="93">
        <v>3225</v>
      </c>
      <c r="F103" s="308">
        <v>1369</v>
      </c>
      <c r="G103" s="308">
        <v>1699</v>
      </c>
      <c r="H103" s="93">
        <f t="shared" si="0"/>
        <v>3068</v>
      </c>
    </row>
    <row r="104" spans="2:8" x14ac:dyDescent="0.2">
      <c r="B104" s="187">
        <v>42705</v>
      </c>
      <c r="C104" s="94">
        <v>48</v>
      </c>
      <c r="D104" s="94">
        <v>20</v>
      </c>
      <c r="E104" s="93">
        <v>2951</v>
      </c>
      <c r="F104" s="308">
        <v>1273</v>
      </c>
      <c r="G104" s="308">
        <v>1530</v>
      </c>
      <c r="H104" s="93">
        <f t="shared" si="0"/>
        <v>2803</v>
      </c>
    </row>
    <row r="105" spans="2:8" x14ac:dyDescent="0.2">
      <c r="B105" s="187">
        <v>42736</v>
      </c>
      <c r="C105" s="94">
        <v>28</v>
      </c>
      <c r="D105" s="94">
        <v>16</v>
      </c>
      <c r="E105" s="93">
        <v>4231</v>
      </c>
      <c r="F105" s="308">
        <v>1377</v>
      </c>
      <c r="G105" s="308">
        <v>2288</v>
      </c>
      <c r="H105" s="93">
        <f t="shared" si="0"/>
        <v>3665</v>
      </c>
    </row>
    <row r="106" spans="2:8" x14ac:dyDescent="0.2">
      <c r="B106" s="187">
        <v>42767</v>
      </c>
      <c r="C106" s="94">
        <v>40</v>
      </c>
      <c r="D106" s="94">
        <v>21</v>
      </c>
      <c r="E106" s="93">
        <v>2725</v>
      </c>
      <c r="F106" s="308">
        <v>1152</v>
      </c>
      <c r="G106" s="308">
        <v>1411</v>
      </c>
      <c r="H106" s="93">
        <f t="shared" si="0"/>
        <v>2563</v>
      </c>
    </row>
    <row r="107" spans="2:8" x14ac:dyDescent="0.2">
      <c r="B107" s="187">
        <v>42795</v>
      </c>
      <c r="C107" s="94">
        <v>51</v>
      </c>
      <c r="D107" s="94">
        <v>19</v>
      </c>
      <c r="E107" s="93">
        <v>2482</v>
      </c>
      <c r="F107" s="308">
        <v>1042</v>
      </c>
      <c r="G107" s="308">
        <v>1321</v>
      </c>
      <c r="H107" s="93">
        <f t="shared" si="0"/>
        <v>2363</v>
      </c>
    </row>
    <row r="108" spans="2:8" x14ac:dyDescent="0.2">
      <c r="B108" s="187">
        <v>42826</v>
      </c>
      <c r="C108" s="94">
        <v>52</v>
      </c>
      <c r="D108" s="94">
        <v>16</v>
      </c>
      <c r="E108" s="93">
        <v>2908</v>
      </c>
      <c r="F108" s="308">
        <v>1301</v>
      </c>
      <c r="G108" s="308">
        <v>1304</v>
      </c>
      <c r="H108" s="93">
        <f t="shared" si="0"/>
        <v>2605</v>
      </c>
    </row>
    <row r="109" spans="2:8" x14ac:dyDescent="0.2">
      <c r="B109" s="187">
        <v>42856</v>
      </c>
      <c r="C109" s="94">
        <v>33</v>
      </c>
      <c r="D109" s="94">
        <v>11</v>
      </c>
      <c r="E109" s="93">
        <v>2762</v>
      </c>
      <c r="F109" s="308">
        <v>1203</v>
      </c>
      <c r="G109" s="308">
        <v>1396</v>
      </c>
      <c r="H109" s="93">
        <f t="shared" si="0"/>
        <v>2599</v>
      </c>
    </row>
    <row r="110" spans="2:8" x14ac:dyDescent="0.2">
      <c r="B110" s="187" t="s">
        <v>557</v>
      </c>
      <c r="C110" s="93">
        <v>4096</v>
      </c>
      <c r="D110" s="94">
        <v>40</v>
      </c>
      <c r="E110" s="93">
        <v>176735</v>
      </c>
      <c r="F110" s="308">
        <v>21206</v>
      </c>
      <c r="G110" s="308">
        <v>29918</v>
      </c>
      <c r="H110" s="93">
        <f t="shared" si="0"/>
        <v>51124</v>
      </c>
    </row>
    <row r="111" spans="2:8" x14ac:dyDescent="0.2">
      <c r="B111" s="187">
        <v>42917</v>
      </c>
      <c r="C111" s="93">
        <v>6517</v>
      </c>
      <c r="D111" s="94">
        <v>46</v>
      </c>
      <c r="E111" s="93">
        <v>93102</v>
      </c>
      <c r="F111" s="308">
        <v>16060</v>
      </c>
      <c r="G111" s="308">
        <v>22383</v>
      </c>
      <c r="H111" s="93">
        <f t="shared" si="0"/>
        <v>38443</v>
      </c>
    </row>
    <row r="112" spans="2:8" x14ac:dyDescent="0.2">
      <c r="B112" s="187">
        <v>42948</v>
      </c>
      <c r="C112" s="93">
        <v>7909</v>
      </c>
      <c r="D112" s="94">
        <v>49</v>
      </c>
      <c r="E112" s="93">
        <v>2314</v>
      </c>
      <c r="F112" s="308">
        <v>1181</v>
      </c>
      <c r="G112" s="308">
        <v>999</v>
      </c>
      <c r="H112" s="93">
        <f t="shared" si="0"/>
        <v>2180</v>
      </c>
    </row>
    <row r="113" spans="2:8" x14ac:dyDescent="0.2">
      <c r="B113" s="187">
        <v>42979</v>
      </c>
      <c r="C113" s="93">
        <v>2045</v>
      </c>
      <c r="D113" s="94">
        <v>33</v>
      </c>
      <c r="E113" s="93">
        <v>37486</v>
      </c>
      <c r="F113" s="308">
        <v>9638</v>
      </c>
      <c r="G113" s="308">
        <v>14569</v>
      </c>
      <c r="H113" s="93">
        <f t="shared" si="0"/>
        <v>24207</v>
      </c>
    </row>
    <row r="114" spans="2:8" x14ac:dyDescent="0.2">
      <c r="B114" s="187">
        <v>43009</v>
      </c>
      <c r="C114" s="93">
        <v>1138</v>
      </c>
      <c r="D114" s="94">
        <v>31</v>
      </c>
      <c r="E114" s="93">
        <v>33256</v>
      </c>
      <c r="F114" s="308">
        <v>9130</v>
      </c>
      <c r="G114" s="308">
        <v>15883</v>
      </c>
      <c r="H114" s="93">
        <f t="shared" si="0"/>
        <v>25013</v>
      </c>
    </row>
    <row r="115" spans="2:8" x14ac:dyDescent="0.2">
      <c r="B115" s="187">
        <v>43040</v>
      </c>
      <c r="C115" s="93">
        <v>989</v>
      </c>
      <c r="D115" s="94">
        <v>32</v>
      </c>
      <c r="E115" s="93">
        <v>26590</v>
      </c>
      <c r="F115" s="308">
        <v>8080</v>
      </c>
      <c r="G115" s="308">
        <v>12842</v>
      </c>
      <c r="H115" s="93">
        <f t="shared" si="0"/>
        <v>20922</v>
      </c>
    </row>
    <row r="116" spans="2:8" x14ac:dyDescent="0.2">
      <c r="B116" s="187">
        <v>43070</v>
      </c>
      <c r="C116" s="93">
        <v>1027</v>
      </c>
      <c r="D116" s="94">
        <v>26</v>
      </c>
      <c r="E116" s="93">
        <v>18586</v>
      </c>
      <c r="F116" s="308">
        <v>7147</v>
      </c>
      <c r="G116" s="308">
        <v>10315</v>
      </c>
      <c r="H116" s="93">
        <f t="shared" si="0"/>
        <v>17462</v>
      </c>
    </row>
    <row r="117" spans="2:8" x14ac:dyDescent="0.2">
      <c r="B117" s="187">
        <v>43101</v>
      </c>
      <c r="C117" s="93">
        <v>1354</v>
      </c>
      <c r="D117" s="94">
        <v>30</v>
      </c>
      <c r="E117" s="93">
        <v>18570</v>
      </c>
      <c r="F117" s="308">
        <v>7039</v>
      </c>
      <c r="G117" s="308">
        <v>10476</v>
      </c>
      <c r="H117" s="93">
        <f t="shared" si="0"/>
        <v>17515</v>
      </c>
    </row>
    <row r="118" spans="2:8" x14ac:dyDescent="0.2">
      <c r="B118" s="187">
        <v>43132</v>
      </c>
      <c r="C118" s="93">
        <v>1044</v>
      </c>
      <c r="D118" s="130">
        <v>26</v>
      </c>
      <c r="E118" s="93">
        <v>12624</v>
      </c>
      <c r="F118" s="308">
        <v>7245</v>
      </c>
      <c r="G118" s="308">
        <v>4546</v>
      </c>
      <c r="H118" s="93">
        <f t="shared" si="0"/>
        <v>11791</v>
      </c>
    </row>
    <row r="119" spans="2:8" x14ac:dyDescent="0.2">
      <c r="B119" s="187">
        <v>43160</v>
      </c>
      <c r="C119" s="93">
        <v>923</v>
      </c>
      <c r="D119" s="130">
        <v>42</v>
      </c>
      <c r="E119" s="93">
        <v>19233</v>
      </c>
      <c r="F119" s="308">
        <v>7306</v>
      </c>
      <c r="G119" s="308">
        <v>10727</v>
      </c>
      <c r="H119" s="93">
        <f t="shared" si="0"/>
        <v>18033</v>
      </c>
    </row>
    <row r="120" spans="2:8" x14ac:dyDescent="0.2">
      <c r="B120" s="187">
        <v>43191</v>
      </c>
      <c r="C120" s="93">
        <v>1496</v>
      </c>
      <c r="D120" s="130">
        <v>53</v>
      </c>
      <c r="E120" s="93">
        <v>27469</v>
      </c>
      <c r="F120" s="308">
        <v>12706</v>
      </c>
      <c r="G120" s="308">
        <v>9262</v>
      </c>
      <c r="H120" s="93">
        <f t="shared" si="0"/>
        <v>21968</v>
      </c>
    </row>
    <row r="121" spans="2:8" x14ac:dyDescent="0.2">
      <c r="B121" s="187">
        <v>43221</v>
      </c>
      <c r="C121" s="93">
        <v>1099</v>
      </c>
      <c r="D121" s="93">
        <v>44</v>
      </c>
      <c r="E121" s="93">
        <v>19923</v>
      </c>
      <c r="F121" s="308">
        <v>7814</v>
      </c>
      <c r="G121" s="308">
        <v>11003</v>
      </c>
      <c r="H121" s="93">
        <f t="shared" si="0"/>
        <v>18817</v>
      </c>
    </row>
    <row r="122" spans="2:8" x14ac:dyDescent="0.2">
      <c r="B122" s="187">
        <v>43252</v>
      </c>
      <c r="C122" s="93">
        <v>2919</v>
      </c>
      <c r="D122" s="131">
        <v>53</v>
      </c>
      <c r="E122" s="93">
        <v>33135</v>
      </c>
      <c r="F122" s="308">
        <v>8927</v>
      </c>
      <c r="G122" s="308">
        <v>12977</v>
      </c>
      <c r="H122" s="93">
        <f t="shared" si="0"/>
        <v>21904</v>
      </c>
    </row>
    <row r="123" spans="2:8" x14ac:dyDescent="0.2">
      <c r="B123" s="187">
        <v>43282</v>
      </c>
      <c r="C123" s="93">
        <v>643</v>
      </c>
      <c r="D123" s="131">
        <v>53</v>
      </c>
      <c r="E123" s="93">
        <v>16559</v>
      </c>
      <c r="F123" s="308">
        <v>6259</v>
      </c>
      <c r="G123" s="308">
        <v>9397</v>
      </c>
      <c r="H123" s="93">
        <f t="shared" si="0"/>
        <v>15656</v>
      </c>
    </row>
    <row r="124" spans="2:8" s="186" customFormat="1" x14ac:dyDescent="0.2">
      <c r="B124" s="187">
        <v>43313</v>
      </c>
      <c r="C124" s="93">
        <v>542</v>
      </c>
      <c r="D124" s="131">
        <v>55</v>
      </c>
      <c r="E124" s="93">
        <v>16468</v>
      </c>
      <c r="F124" s="308">
        <v>9380</v>
      </c>
      <c r="G124" s="308">
        <v>6293</v>
      </c>
      <c r="H124" s="93">
        <f t="shared" si="0"/>
        <v>15673</v>
      </c>
    </row>
    <row r="125" spans="2:8" x14ac:dyDescent="0.2">
      <c r="B125" s="187">
        <v>43344</v>
      </c>
      <c r="C125" s="93">
        <v>542</v>
      </c>
      <c r="D125" s="131">
        <v>47</v>
      </c>
      <c r="E125" s="93">
        <v>20636</v>
      </c>
      <c r="F125" s="308">
        <v>10966</v>
      </c>
      <c r="G125" s="308">
        <v>7467</v>
      </c>
      <c r="H125" s="93">
        <f t="shared" si="0"/>
        <v>18433</v>
      </c>
    </row>
    <row r="126" spans="2:8" x14ac:dyDescent="0.2">
      <c r="B126" s="187">
        <v>43374</v>
      </c>
      <c r="C126" s="93">
        <v>1166</v>
      </c>
      <c r="D126" s="131">
        <v>64</v>
      </c>
      <c r="E126" s="93">
        <v>18153</v>
      </c>
      <c r="F126" s="308">
        <v>6728</v>
      </c>
      <c r="G126" s="308">
        <v>9884</v>
      </c>
      <c r="H126" s="93">
        <f t="shared" si="0"/>
        <v>16612</v>
      </c>
    </row>
    <row r="127" spans="2:8" x14ac:dyDescent="0.2">
      <c r="B127" s="187">
        <v>43405</v>
      </c>
      <c r="C127" s="93">
        <v>684</v>
      </c>
      <c r="D127" s="131">
        <v>59</v>
      </c>
      <c r="E127" s="93">
        <v>22023</v>
      </c>
      <c r="F127" s="308">
        <v>10985</v>
      </c>
      <c r="G127" s="308">
        <v>7542</v>
      </c>
      <c r="H127" s="93">
        <f>F127+G127</f>
        <v>18527</v>
      </c>
    </row>
    <row r="128" spans="2:8" x14ac:dyDescent="0.2">
      <c r="B128" s="187">
        <v>43435</v>
      </c>
      <c r="C128" s="191">
        <v>1306</v>
      </c>
      <c r="D128" s="192">
        <v>51</v>
      </c>
      <c r="E128" s="193">
        <v>25922</v>
      </c>
      <c r="F128" s="304">
        <v>12754</v>
      </c>
      <c r="G128" s="304">
        <v>8814</v>
      </c>
      <c r="H128" s="191">
        <v>21568</v>
      </c>
    </row>
    <row r="129" spans="2:8" x14ac:dyDescent="0.2">
      <c r="B129" s="187">
        <v>43466</v>
      </c>
      <c r="C129" s="191">
        <v>800</v>
      </c>
      <c r="D129" s="192">
        <v>51</v>
      </c>
      <c r="E129" s="193">
        <v>28255</v>
      </c>
      <c r="F129" s="304">
        <v>13972</v>
      </c>
      <c r="G129" s="304">
        <v>9596</v>
      </c>
      <c r="H129" s="191">
        <v>23568</v>
      </c>
    </row>
    <row r="130" spans="2:8" x14ac:dyDescent="0.2">
      <c r="B130" s="187">
        <v>43497</v>
      </c>
      <c r="C130" s="191">
        <v>819</v>
      </c>
      <c r="D130" s="192">
        <v>47</v>
      </c>
      <c r="E130" s="193">
        <v>24473</v>
      </c>
      <c r="F130" s="304">
        <v>12346</v>
      </c>
      <c r="G130" s="304">
        <v>8362</v>
      </c>
      <c r="H130" s="191">
        <v>20708</v>
      </c>
    </row>
    <row r="131" spans="2:8" s="186" customFormat="1" x14ac:dyDescent="0.2">
      <c r="B131" s="187">
        <v>43525</v>
      </c>
      <c r="C131" s="191">
        <v>1105</v>
      </c>
      <c r="D131" s="192">
        <v>42</v>
      </c>
      <c r="E131" s="193">
        <v>20396</v>
      </c>
      <c r="F131" s="304">
        <v>11217</v>
      </c>
      <c r="G131" s="304">
        <v>7436</v>
      </c>
      <c r="H131" s="191">
        <v>18653</v>
      </c>
    </row>
    <row r="132" spans="2:8" s="186" customFormat="1" x14ac:dyDescent="0.2">
      <c r="B132" s="187">
        <v>43556</v>
      </c>
      <c r="C132" s="191">
        <v>1016</v>
      </c>
      <c r="D132" s="192">
        <v>35</v>
      </c>
      <c r="E132" s="193">
        <v>17319</v>
      </c>
      <c r="F132" s="304">
        <v>9829</v>
      </c>
      <c r="G132" s="304">
        <v>6577</v>
      </c>
      <c r="H132" s="191">
        <v>16406</v>
      </c>
    </row>
    <row r="133" spans="2:8" s="186" customFormat="1" x14ac:dyDescent="0.2">
      <c r="B133" s="187">
        <v>43586</v>
      </c>
      <c r="C133" s="191">
        <v>1094</v>
      </c>
      <c r="D133" s="131">
        <v>44</v>
      </c>
      <c r="E133" s="193">
        <v>26936</v>
      </c>
      <c r="F133" s="304">
        <v>8619</v>
      </c>
      <c r="G133" s="304">
        <v>12910</v>
      </c>
      <c r="H133" s="191">
        <v>21529</v>
      </c>
    </row>
    <row r="134" spans="2:8" x14ac:dyDescent="0.2">
      <c r="B134" s="187">
        <v>43617</v>
      </c>
      <c r="C134" s="216">
        <v>962</v>
      </c>
      <c r="D134" s="192">
        <v>41</v>
      </c>
      <c r="E134" s="217">
        <v>17186</v>
      </c>
      <c r="F134" s="309">
        <v>6205</v>
      </c>
      <c r="G134" s="309">
        <v>9829</v>
      </c>
      <c r="H134" s="216">
        <v>16034</v>
      </c>
    </row>
    <row r="135" spans="2:8" s="186" customFormat="1" x14ac:dyDescent="0.2">
      <c r="B135" s="187">
        <v>43647</v>
      </c>
      <c r="C135" s="216">
        <v>1148</v>
      </c>
      <c r="D135" s="192">
        <v>41</v>
      </c>
      <c r="E135" s="217">
        <v>17113</v>
      </c>
      <c r="F135" s="309">
        <v>9788</v>
      </c>
      <c r="G135" s="309">
        <v>6179</v>
      </c>
      <c r="H135" s="216">
        <v>15967</v>
      </c>
    </row>
    <row r="136" spans="2:8" s="186" customFormat="1" x14ac:dyDescent="0.2">
      <c r="B136" s="187">
        <v>43678</v>
      </c>
      <c r="C136" s="216">
        <v>896</v>
      </c>
      <c r="D136" s="192">
        <v>34</v>
      </c>
      <c r="E136" s="217">
        <v>17644</v>
      </c>
      <c r="F136" s="309">
        <v>10151</v>
      </c>
      <c r="G136" s="309">
        <v>6422</v>
      </c>
      <c r="H136" s="216">
        <v>16573</v>
      </c>
    </row>
    <row r="137" spans="2:8" s="186" customFormat="1" x14ac:dyDescent="0.2">
      <c r="B137" s="187">
        <v>43709</v>
      </c>
      <c r="C137" s="216">
        <v>926</v>
      </c>
      <c r="D137" s="192">
        <v>31</v>
      </c>
      <c r="E137" s="217">
        <v>17905</v>
      </c>
      <c r="F137" s="309">
        <v>10281</v>
      </c>
      <c r="G137" s="309">
        <v>6541</v>
      </c>
      <c r="H137" s="216">
        <v>16573</v>
      </c>
    </row>
    <row r="138" spans="2:8" s="186" customFormat="1" x14ac:dyDescent="0.2">
      <c r="B138" s="187">
        <v>43739</v>
      </c>
      <c r="C138" s="216">
        <v>1371</v>
      </c>
      <c r="D138" s="192">
        <v>30</v>
      </c>
      <c r="E138" s="217">
        <v>18586</v>
      </c>
      <c r="F138" s="309">
        <v>6769</v>
      </c>
      <c r="G138" s="309">
        <v>10563</v>
      </c>
      <c r="H138" s="216">
        <v>17332</v>
      </c>
    </row>
    <row r="139" spans="2:8" s="186" customFormat="1" x14ac:dyDescent="0.2">
      <c r="B139" s="187">
        <v>43770</v>
      </c>
      <c r="C139" s="216">
        <v>1269</v>
      </c>
      <c r="D139" s="131">
        <v>37</v>
      </c>
      <c r="E139" s="217">
        <v>18254</v>
      </c>
      <c r="F139" s="309">
        <v>10266</v>
      </c>
      <c r="G139" s="309">
        <v>6534</v>
      </c>
      <c r="H139" s="216">
        <v>16800</v>
      </c>
    </row>
    <row r="140" spans="2:8" s="186" customFormat="1" x14ac:dyDescent="0.2">
      <c r="B140" s="187">
        <v>43800</v>
      </c>
      <c r="C140" s="216">
        <v>819</v>
      </c>
      <c r="D140" s="131">
        <v>36</v>
      </c>
      <c r="E140" s="217">
        <v>18254</v>
      </c>
      <c r="F140" s="309">
        <v>10460</v>
      </c>
      <c r="G140" s="309">
        <v>6540</v>
      </c>
      <c r="H140" s="216">
        <v>17000</v>
      </c>
    </row>
    <row r="141" spans="2:8" s="186" customFormat="1" x14ac:dyDescent="0.2">
      <c r="B141" s="187">
        <v>43831</v>
      </c>
      <c r="C141" s="191">
        <v>834</v>
      </c>
      <c r="D141" s="192">
        <v>42</v>
      </c>
      <c r="E141" s="193">
        <v>18617</v>
      </c>
      <c r="F141" s="304">
        <v>6664</v>
      </c>
      <c r="G141" s="304">
        <v>10715</v>
      </c>
      <c r="H141" s="191">
        <v>17379</v>
      </c>
    </row>
    <row r="142" spans="2:8" s="186" customFormat="1" x14ac:dyDescent="0.2">
      <c r="B142" s="187">
        <v>43862</v>
      </c>
      <c r="C142" s="191">
        <v>698</v>
      </c>
      <c r="D142" s="289">
        <v>37</v>
      </c>
      <c r="E142" s="193">
        <v>18087</v>
      </c>
      <c r="F142" s="304">
        <v>6398</v>
      </c>
      <c r="G142" s="304">
        <v>10470</v>
      </c>
      <c r="H142" s="191">
        <v>16868</v>
      </c>
    </row>
    <row r="143" spans="2:8" x14ac:dyDescent="0.2">
      <c r="B143" s="187" t="s">
        <v>597</v>
      </c>
      <c r="C143" s="191">
        <v>335</v>
      </c>
      <c r="D143" s="289">
        <v>11</v>
      </c>
      <c r="E143" s="193">
        <v>2479</v>
      </c>
      <c r="F143" s="304">
        <v>833</v>
      </c>
      <c r="G143" s="304">
        <v>1333</v>
      </c>
      <c r="H143" s="191">
        <v>2166</v>
      </c>
    </row>
    <row r="144" spans="2:8" s="186" customFormat="1" x14ac:dyDescent="0.2">
      <c r="B144" s="187" t="s">
        <v>599</v>
      </c>
      <c r="C144" s="191">
        <v>1807</v>
      </c>
      <c r="D144" s="289">
        <v>46</v>
      </c>
      <c r="E144" s="193">
        <v>35380</v>
      </c>
      <c r="F144" s="304">
        <v>8953</v>
      </c>
      <c r="G144" s="304">
        <v>13726</v>
      </c>
      <c r="H144" s="191">
        <f>SUM(F144:G144)</f>
        <v>22679</v>
      </c>
    </row>
    <row r="145" spans="2:8" s="186" customFormat="1" x14ac:dyDescent="0.2">
      <c r="B145" s="187">
        <v>43952</v>
      </c>
      <c r="C145" s="191">
        <v>812</v>
      </c>
      <c r="D145" s="289">
        <v>43</v>
      </c>
      <c r="E145" s="193">
        <v>19198</v>
      </c>
      <c r="F145" s="304">
        <v>7081</v>
      </c>
      <c r="G145" s="304">
        <v>10993</v>
      </c>
      <c r="H145" s="191">
        <f>SUM(F145:G145)</f>
        <v>18074</v>
      </c>
    </row>
    <row r="146" spans="2:8" s="186" customFormat="1" x14ac:dyDescent="0.2">
      <c r="B146" s="187">
        <v>43983</v>
      </c>
      <c r="C146" s="191">
        <v>717</v>
      </c>
      <c r="D146" s="289">
        <v>40</v>
      </c>
      <c r="E146" s="193">
        <v>21037</v>
      </c>
      <c r="F146" s="304">
        <v>6751</v>
      </c>
      <c r="G146" s="304">
        <v>10650</v>
      </c>
      <c r="H146" s="191">
        <f t="shared" ref="H146:H164" si="1">SUM(F146:G146)</f>
        <v>17401</v>
      </c>
    </row>
    <row r="147" spans="2:8" s="186" customFormat="1" x14ac:dyDescent="0.2">
      <c r="B147" s="310" t="s">
        <v>602</v>
      </c>
      <c r="C147" s="191">
        <v>403</v>
      </c>
      <c r="D147" s="289">
        <v>40</v>
      </c>
      <c r="E147" s="193">
        <v>15217</v>
      </c>
      <c r="F147" s="304">
        <v>5506</v>
      </c>
      <c r="G147" s="304">
        <v>8781</v>
      </c>
      <c r="H147" s="191">
        <f t="shared" si="1"/>
        <v>14287</v>
      </c>
    </row>
    <row r="148" spans="2:8" s="186" customFormat="1" x14ac:dyDescent="0.2">
      <c r="B148" s="187">
        <v>44044</v>
      </c>
      <c r="C148" s="191">
        <v>226</v>
      </c>
      <c r="D148" s="289">
        <v>29</v>
      </c>
      <c r="E148" s="193">
        <v>16560</v>
      </c>
      <c r="F148" s="304">
        <v>9684</v>
      </c>
      <c r="G148" s="304">
        <v>6022</v>
      </c>
      <c r="H148" s="191">
        <f t="shared" si="1"/>
        <v>15706</v>
      </c>
    </row>
    <row r="149" spans="2:8" s="186" customFormat="1" x14ac:dyDescent="0.2">
      <c r="B149" s="187">
        <v>44075</v>
      </c>
      <c r="C149" s="191">
        <v>130</v>
      </c>
      <c r="D149" s="289">
        <v>26</v>
      </c>
      <c r="E149" s="193">
        <v>17807</v>
      </c>
      <c r="F149" s="304">
        <v>6374</v>
      </c>
      <c r="G149" s="304">
        <v>10337</v>
      </c>
      <c r="H149" s="191">
        <f t="shared" si="1"/>
        <v>16711</v>
      </c>
    </row>
    <row r="150" spans="2:8" s="186" customFormat="1" x14ac:dyDescent="0.2">
      <c r="B150" s="187">
        <v>44105</v>
      </c>
      <c r="C150" s="191">
        <v>85</v>
      </c>
      <c r="D150" s="289">
        <v>26</v>
      </c>
      <c r="E150" s="193">
        <v>19642</v>
      </c>
      <c r="F150" s="304">
        <v>7053</v>
      </c>
      <c r="G150" s="304">
        <v>11284</v>
      </c>
      <c r="H150" s="191">
        <f t="shared" si="1"/>
        <v>18337</v>
      </c>
    </row>
    <row r="151" spans="2:8" s="186" customFormat="1" x14ac:dyDescent="0.2">
      <c r="B151" s="187">
        <v>44136</v>
      </c>
      <c r="C151" s="191">
        <v>64</v>
      </c>
      <c r="D151" s="289">
        <v>27</v>
      </c>
      <c r="E151" s="193">
        <v>20331</v>
      </c>
      <c r="F151" s="304">
        <v>7299</v>
      </c>
      <c r="G151" s="304">
        <v>11518</v>
      </c>
      <c r="H151" s="191">
        <f t="shared" si="1"/>
        <v>18817</v>
      </c>
    </row>
    <row r="152" spans="2:8" s="186" customFormat="1" x14ac:dyDescent="0.2">
      <c r="B152" s="187">
        <v>44166</v>
      </c>
      <c r="C152" s="191">
        <v>61</v>
      </c>
      <c r="D152" s="289">
        <v>28</v>
      </c>
      <c r="E152" s="193">
        <v>22733</v>
      </c>
      <c r="F152" s="304">
        <v>8214</v>
      </c>
      <c r="G152" s="304">
        <v>12811</v>
      </c>
      <c r="H152" s="191">
        <f t="shared" si="1"/>
        <v>21025</v>
      </c>
    </row>
    <row r="153" spans="2:8" s="186" customFormat="1" x14ac:dyDescent="0.2">
      <c r="B153" s="187">
        <v>44197</v>
      </c>
      <c r="C153" s="191">
        <v>61</v>
      </c>
      <c r="D153" s="289">
        <v>23</v>
      </c>
      <c r="E153" s="193">
        <v>24914</v>
      </c>
      <c r="F153" s="304">
        <v>8732</v>
      </c>
      <c r="G153" s="304">
        <v>14109</v>
      </c>
      <c r="H153" s="191">
        <f t="shared" si="1"/>
        <v>22841</v>
      </c>
    </row>
    <row r="154" spans="2:8" s="186" customFormat="1" x14ac:dyDescent="0.2">
      <c r="B154" s="187">
        <v>44228</v>
      </c>
      <c r="C154" s="191">
        <v>52</v>
      </c>
      <c r="D154" s="289">
        <v>18</v>
      </c>
      <c r="E154" s="193">
        <v>25495</v>
      </c>
      <c r="F154" s="304">
        <v>8692</v>
      </c>
      <c r="G154" s="304">
        <v>14503</v>
      </c>
      <c r="H154" s="191">
        <f t="shared" si="1"/>
        <v>23195</v>
      </c>
    </row>
    <row r="155" spans="2:8" s="186" customFormat="1" x14ac:dyDescent="0.2">
      <c r="B155" s="187">
        <v>44256</v>
      </c>
      <c r="C155" s="191">
        <v>89</v>
      </c>
      <c r="D155" s="289">
        <v>22</v>
      </c>
      <c r="E155" s="193">
        <v>26451</v>
      </c>
      <c r="F155" s="304">
        <v>9196</v>
      </c>
      <c r="G155" s="304">
        <v>14960</v>
      </c>
      <c r="H155" s="191">
        <f t="shared" si="1"/>
        <v>24156</v>
      </c>
    </row>
    <row r="156" spans="2:8" s="186" customFormat="1" x14ac:dyDescent="0.2">
      <c r="B156" s="187">
        <v>44287</v>
      </c>
      <c r="C156" s="191">
        <v>35</v>
      </c>
      <c r="D156" s="289">
        <v>19</v>
      </c>
      <c r="E156" s="304">
        <v>27062</v>
      </c>
      <c r="F156" s="304">
        <v>9299</v>
      </c>
      <c r="G156" s="304">
        <v>15603</v>
      </c>
      <c r="H156" s="191">
        <f t="shared" si="1"/>
        <v>24902</v>
      </c>
    </row>
    <row r="157" spans="2:8" s="186" customFormat="1" x14ac:dyDescent="0.2">
      <c r="B157" s="187">
        <v>44317</v>
      </c>
      <c r="C157" s="191">
        <v>43</v>
      </c>
      <c r="D157" s="289">
        <v>18</v>
      </c>
      <c r="E157" s="193">
        <v>30323</v>
      </c>
      <c r="F157" s="304">
        <v>9912</v>
      </c>
      <c r="G157" s="304">
        <v>16497</v>
      </c>
      <c r="H157" s="191">
        <f t="shared" si="1"/>
        <v>26409</v>
      </c>
    </row>
    <row r="158" spans="2:8" s="186" customFormat="1" x14ac:dyDescent="0.2">
      <c r="B158" s="311">
        <v>44348</v>
      </c>
      <c r="C158" s="191">
        <v>49</v>
      </c>
      <c r="D158" s="289">
        <v>20</v>
      </c>
      <c r="E158" s="304">
        <v>25728</v>
      </c>
      <c r="F158" s="304">
        <v>8894</v>
      </c>
      <c r="G158" s="304">
        <v>14936</v>
      </c>
      <c r="H158" s="191">
        <f t="shared" si="1"/>
        <v>23830</v>
      </c>
    </row>
    <row r="159" spans="2:8" s="186" customFormat="1" x14ac:dyDescent="0.2">
      <c r="B159" s="187">
        <v>44378</v>
      </c>
      <c r="C159" s="191">
        <v>54</v>
      </c>
      <c r="D159" s="289">
        <v>25</v>
      </c>
      <c r="E159" s="193">
        <v>27581</v>
      </c>
      <c r="F159" s="193">
        <v>9481</v>
      </c>
      <c r="G159" s="193">
        <v>16038</v>
      </c>
      <c r="H159" s="191">
        <f t="shared" si="1"/>
        <v>25519</v>
      </c>
    </row>
    <row r="160" spans="2:8" s="186" customFormat="1" x14ac:dyDescent="0.2">
      <c r="B160" s="187">
        <v>44409</v>
      </c>
      <c r="C160" s="191">
        <v>36</v>
      </c>
      <c r="D160" s="289">
        <v>24</v>
      </c>
      <c r="E160" s="193">
        <v>28456</v>
      </c>
      <c r="F160" s="193">
        <v>9849</v>
      </c>
      <c r="G160" s="193">
        <v>16277</v>
      </c>
      <c r="H160" s="191">
        <f t="shared" si="1"/>
        <v>26126</v>
      </c>
    </row>
    <row r="161" spans="2:8" s="186" customFormat="1" x14ac:dyDescent="0.2">
      <c r="B161" s="187">
        <v>44440</v>
      </c>
      <c r="C161" s="191">
        <v>35</v>
      </c>
      <c r="D161" s="289">
        <v>24</v>
      </c>
      <c r="E161" s="193">
        <v>29198</v>
      </c>
      <c r="F161" s="193">
        <v>9726</v>
      </c>
      <c r="G161" s="193">
        <v>16702</v>
      </c>
      <c r="H161" s="191">
        <f t="shared" si="1"/>
        <v>26428</v>
      </c>
    </row>
    <row r="162" spans="2:8" s="186" customFormat="1" x14ac:dyDescent="0.2">
      <c r="B162" s="187">
        <v>44470</v>
      </c>
      <c r="C162" s="191">
        <v>55</v>
      </c>
      <c r="D162" s="289">
        <v>24</v>
      </c>
      <c r="E162" s="193">
        <v>31131</v>
      </c>
      <c r="F162" s="193">
        <v>10352</v>
      </c>
      <c r="G162" s="193">
        <v>18028</v>
      </c>
      <c r="H162" s="191">
        <f t="shared" si="1"/>
        <v>28380</v>
      </c>
    </row>
    <row r="163" spans="2:8" s="186" customFormat="1" x14ac:dyDescent="0.2">
      <c r="B163" s="187">
        <v>44501</v>
      </c>
      <c r="C163" s="191">
        <v>45</v>
      </c>
      <c r="D163" s="289">
        <v>18</v>
      </c>
      <c r="E163" s="193">
        <v>30171</v>
      </c>
      <c r="F163" s="193">
        <v>9798</v>
      </c>
      <c r="G163" s="193">
        <v>17755</v>
      </c>
      <c r="H163" s="191">
        <f t="shared" si="1"/>
        <v>27553</v>
      </c>
    </row>
    <row r="164" spans="2:8" s="186" customFormat="1" x14ac:dyDescent="0.2">
      <c r="B164" s="187">
        <v>44531</v>
      </c>
      <c r="C164" s="191">
        <v>26</v>
      </c>
      <c r="D164" s="289">
        <v>17</v>
      </c>
      <c r="E164" s="193">
        <v>30869</v>
      </c>
      <c r="F164" s="193">
        <v>10052</v>
      </c>
      <c r="G164" s="193">
        <v>18529</v>
      </c>
      <c r="H164" s="191">
        <f t="shared" si="1"/>
        <v>28581</v>
      </c>
    </row>
    <row r="165" spans="2:8" s="186" customFormat="1" x14ac:dyDescent="0.2">
      <c r="B165" s="187">
        <v>44562</v>
      </c>
      <c r="C165" s="191">
        <v>46</v>
      </c>
      <c r="D165" s="289">
        <v>20</v>
      </c>
      <c r="E165" s="193">
        <v>32712</v>
      </c>
      <c r="F165" s="193">
        <v>10458</v>
      </c>
      <c r="G165" s="193">
        <v>19591</v>
      </c>
      <c r="H165" s="191">
        <v>30049</v>
      </c>
    </row>
    <row r="166" spans="2:8" s="186" customFormat="1" x14ac:dyDescent="0.2">
      <c r="B166" s="187">
        <v>44593</v>
      </c>
      <c r="C166" s="191">
        <v>63</v>
      </c>
      <c r="D166" s="289">
        <v>28</v>
      </c>
      <c r="E166" s="193">
        <v>31230</v>
      </c>
      <c r="F166" s="193">
        <v>9626</v>
      </c>
      <c r="G166" s="193">
        <v>18893</v>
      </c>
      <c r="H166" s="191">
        <f t="shared" ref="H166" si="2">SUM(F166:G166)</f>
        <v>28519</v>
      </c>
    </row>
    <row r="167" spans="2:8" s="186" customFormat="1" x14ac:dyDescent="0.2">
      <c r="B167" s="300" t="s">
        <v>471</v>
      </c>
      <c r="C167" s="301"/>
      <c r="D167" s="302"/>
      <c r="E167" s="305"/>
      <c r="F167" s="303"/>
      <c r="G167" s="303"/>
      <c r="H167" s="301"/>
    </row>
    <row r="168" spans="2:8" s="97" customFormat="1" x14ac:dyDescent="0.2">
      <c r="B168" s="251" t="s">
        <v>558</v>
      </c>
      <c r="C168" s="251"/>
      <c r="D168" s="251"/>
      <c r="E168" s="251"/>
      <c r="F168" s="251"/>
      <c r="G168" s="251"/>
      <c r="H168" s="258"/>
    </row>
    <row r="169" spans="2:8" s="97" customFormat="1" x14ac:dyDescent="0.2">
      <c r="B169" s="258" t="s">
        <v>559</v>
      </c>
      <c r="C169" s="258"/>
      <c r="D169" s="258"/>
      <c r="E169" s="258"/>
      <c r="F169" s="258"/>
      <c r="G169" s="258"/>
    </row>
    <row r="170" spans="2:8" s="97" customFormat="1" x14ac:dyDescent="0.2">
      <c r="B170" s="251" t="s">
        <v>560</v>
      </c>
    </row>
    <row r="171" spans="2:8" s="97" customFormat="1" x14ac:dyDescent="0.2">
      <c r="B171" s="126" t="s">
        <v>596</v>
      </c>
      <c r="H171" s="259"/>
    </row>
    <row r="172" spans="2:8" s="97" customFormat="1" x14ac:dyDescent="0.2">
      <c r="B172" s="259" t="s">
        <v>561</v>
      </c>
      <c r="C172" s="259"/>
      <c r="D172" s="259"/>
      <c r="E172" s="259"/>
      <c r="F172" s="259"/>
      <c r="G172" s="259"/>
      <c r="H172" s="259"/>
    </row>
    <row r="173" spans="2:8" s="97" customFormat="1" x14ac:dyDescent="0.2">
      <c r="B173" s="259" t="s">
        <v>562</v>
      </c>
      <c r="C173" s="259"/>
      <c r="D173" s="259"/>
      <c r="E173" s="259"/>
      <c r="F173" s="259"/>
      <c r="G173" s="259"/>
    </row>
    <row r="174" spans="2:8" s="97" customFormat="1" x14ac:dyDescent="0.2">
      <c r="B174" s="284" t="s">
        <v>600</v>
      </c>
    </row>
    <row r="175" spans="2:8" s="97" customFormat="1" x14ac:dyDescent="0.2">
      <c r="B175" s="97" t="s">
        <v>601</v>
      </c>
    </row>
    <row r="176" spans="2:8" s="97" customFormat="1" x14ac:dyDescent="0.2"/>
    <row r="177" spans="4:4" s="97" customFormat="1" x14ac:dyDescent="0.2"/>
    <row r="178" spans="4:4" s="97" customFormat="1" x14ac:dyDescent="0.2"/>
    <row r="179" spans="4:4" x14ac:dyDescent="0.2">
      <c r="D179" s="292"/>
    </row>
    <row r="180" spans="4:4" x14ac:dyDescent="0.2">
      <c r="D180" s="293"/>
    </row>
  </sheetData>
  <mergeCells count="9">
    <mergeCell ref="B5:H5"/>
    <mergeCell ref="B6:H6"/>
    <mergeCell ref="B8:B10"/>
    <mergeCell ref="C8:D8"/>
    <mergeCell ref="E8:H8"/>
    <mergeCell ref="C9:C10"/>
    <mergeCell ref="D9:D10"/>
    <mergeCell ref="E9:E10"/>
    <mergeCell ref="F9:H9"/>
  </mergeCells>
  <hyperlinks>
    <hyperlink ref="J5" location="'Índice STJ'!A1" display="'Índice STJ'!A1" xr:uid="{00000000-0004-0000-2000-000000000000}"/>
  </hyperlinks>
  <pageMargins left="0.7" right="0.7" top="0.75" bottom="0.75" header="0.3" footer="0.3"/>
  <pageSetup orientation="portrait" verticalDpi="0" r:id="rId1"/>
  <ignoredErrors>
    <ignoredError sqref="H167 H150:H16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dimension ref="A2:S67"/>
  <sheetViews>
    <sheetView showGridLines="0" zoomScale="90" zoomScaleNormal="90" workbookViewId="0">
      <pane xSplit="2" ySplit="10" topLeftCell="C26" activePane="bottomRight" state="frozen"/>
      <selection activeCell="B6" sqref="B6:R6"/>
      <selection pane="topRight" activeCell="B6" sqref="B6:R6"/>
      <selection pane="bottomLeft" activeCell="B6" sqref="B6:R6"/>
      <selection pane="bottomRight" activeCell="B68" sqref="B68"/>
    </sheetView>
  </sheetViews>
  <sheetFormatPr baseColWidth="10" defaultColWidth="11.42578125" defaultRowHeight="12" x14ac:dyDescent="0.2"/>
  <cols>
    <col min="1" max="1" width="6" style="25" customWidth="1"/>
    <col min="2" max="2" width="13.42578125" style="25" customWidth="1"/>
    <col min="3" max="9" width="11.42578125" style="25"/>
    <col min="10" max="11" width="11.42578125" style="186"/>
    <col min="12" max="16384" width="11.42578125" style="25"/>
  </cols>
  <sheetData>
    <row r="2" spans="1:19" s="112" customFormat="1" ht="12.75" x14ac:dyDescent="0.2">
      <c r="A2" s="47" t="s">
        <v>99</v>
      </c>
    </row>
    <row r="3" spans="1:19" s="112" customFormat="1" ht="12.75" x14ac:dyDescent="0.2">
      <c r="A3" s="47" t="s">
        <v>100</v>
      </c>
    </row>
    <row r="4" spans="1:19" s="112" customFormat="1" ht="12.75" x14ac:dyDescent="0.2"/>
    <row r="5" spans="1:19" s="112" customFormat="1" ht="12.75" x14ac:dyDescent="0.2">
      <c r="B5" s="368" t="s">
        <v>52</v>
      </c>
      <c r="C5" s="368"/>
      <c r="D5" s="368"/>
      <c r="E5" s="368"/>
      <c r="F5" s="368"/>
      <c r="G5" s="368"/>
      <c r="H5" s="368"/>
      <c r="I5" s="368"/>
      <c r="J5" s="368"/>
      <c r="K5" s="368"/>
      <c r="L5" s="368"/>
      <c r="M5" s="368"/>
      <c r="N5" s="368"/>
      <c r="O5" s="368"/>
      <c r="P5" s="368"/>
      <c r="Q5" s="368"/>
      <c r="S5" s="129" t="s">
        <v>572</v>
      </c>
    </row>
    <row r="6" spans="1:19" s="112" customFormat="1" ht="12.75" x14ac:dyDescent="0.2">
      <c r="B6" s="368" t="s">
        <v>621</v>
      </c>
      <c r="C6" s="368"/>
      <c r="D6" s="368"/>
      <c r="E6" s="368"/>
      <c r="F6" s="368"/>
      <c r="G6" s="368"/>
      <c r="H6" s="368"/>
      <c r="I6" s="368"/>
      <c r="J6" s="368"/>
      <c r="K6" s="368"/>
      <c r="L6" s="368"/>
      <c r="M6" s="368"/>
      <c r="N6" s="368"/>
      <c r="O6" s="368"/>
      <c r="P6" s="368"/>
      <c r="Q6" s="368"/>
    </row>
    <row r="7" spans="1:19" ht="12.75" thickBot="1" x14ac:dyDescent="0.25"/>
    <row r="8" spans="1:19" ht="15.75" customHeight="1" thickBot="1" x14ac:dyDescent="0.25">
      <c r="B8" s="371" t="s">
        <v>0</v>
      </c>
      <c r="C8" s="372"/>
      <c r="D8" s="372"/>
      <c r="E8" s="372"/>
      <c r="F8" s="372"/>
      <c r="G8" s="372"/>
      <c r="H8" s="372"/>
      <c r="I8" s="372"/>
      <c r="J8" s="374"/>
      <c r="K8" s="374"/>
      <c r="L8" s="372"/>
      <c r="M8" s="372"/>
      <c r="N8" s="372"/>
      <c r="O8" s="372"/>
      <c r="P8" s="372"/>
      <c r="Q8" s="372"/>
      <c r="R8" s="373"/>
    </row>
    <row r="9" spans="1:19" ht="15.75" customHeight="1" thickBot="1" x14ac:dyDescent="0.25">
      <c r="B9" s="369" t="s">
        <v>1</v>
      </c>
      <c r="C9" s="371" t="s">
        <v>2</v>
      </c>
      <c r="D9" s="372"/>
      <c r="E9" s="372"/>
      <c r="F9" s="372"/>
      <c r="G9" s="372"/>
      <c r="H9" s="372"/>
      <c r="I9" s="372"/>
      <c r="J9" s="371" t="s">
        <v>26</v>
      </c>
      <c r="K9" s="372"/>
      <c r="L9" s="371" t="s">
        <v>611</v>
      </c>
      <c r="M9" s="373"/>
      <c r="N9" s="371" t="s">
        <v>612</v>
      </c>
      <c r="O9" s="372"/>
      <c r="P9" s="372"/>
      <c r="Q9" s="372"/>
      <c r="R9" s="373"/>
    </row>
    <row r="10" spans="1:19" ht="24.75" thickBot="1" x14ac:dyDescent="0.25">
      <c r="B10" s="370"/>
      <c r="C10" s="16" t="s">
        <v>3</v>
      </c>
      <c r="D10" s="7" t="s">
        <v>4</v>
      </c>
      <c r="E10" s="330" t="s">
        <v>5</v>
      </c>
      <c r="F10" s="336" t="s">
        <v>6</v>
      </c>
      <c r="G10" s="7" t="s">
        <v>7</v>
      </c>
      <c r="H10" s="330" t="s">
        <v>8</v>
      </c>
      <c r="I10" s="12" t="s">
        <v>9</v>
      </c>
      <c r="J10" s="268" t="s">
        <v>591</v>
      </c>
      <c r="K10" s="330" t="s">
        <v>592</v>
      </c>
      <c r="L10" s="268" t="s">
        <v>10</v>
      </c>
      <c r="M10" s="11" t="s">
        <v>11</v>
      </c>
      <c r="N10" s="10" t="s">
        <v>12</v>
      </c>
      <c r="O10" s="10" t="s">
        <v>13</v>
      </c>
      <c r="P10" s="10" t="s">
        <v>14</v>
      </c>
      <c r="Q10" s="10" t="s">
        <v>15</v>
      </c>
      <c r="R10" s="269" t="s">
        <v>593</v>
      </c>
    </row>
    <row r="11" spans="1:19" x14ac:dyDescent="0.2">
      <c r="B11" s="4" t="s">
        <v>16</v>
      </c>
      <c r="C11" s="329">
        <v>84576</v>
      </c>
      <c r="D11" s="329">
        <v>37258</v>
      </c>
      <c r="E11" s="329">
        <v>121834</v>
      </c>
      <c r="F11" s="329">
        <v>12800</v>
      </c>
      <c r="G11" s="329">
        <v>6052</v>
      </c>
      <c r="H11" s="329">
        <v>18852</v>
      </c>
      <c r="I11" s="332">
        <v>140686</v>
      </c>
      <c r="J11" s="328">
        <v>0</v>
      </c>
      <c r="K11" s="329">
        <v>140686</v>
      </c>
      <c r="L11" s="328">
        <v>108633</v>
      </c>
      <c r="M11" s="335">
        <v>32053</v>
      </c>
      <c r="N11" s="1">
        <v>96799</v>
      </c>
      <c r="O11" s="1">
        <v>1029</v>
      </c>
      <c r="P11" s="1">
        <v>0</v>
      </c>
      <c r="Q11" s="1">
        <v>42858</v>
      </c>
      <c r="R11" s="201">
        <v>0</v>
      </c>
    </row>
    <row r="12" spans="1:19" x14ac:dyDescent="0.2">
      <c r="B12" s="4" t="s">
        <v>17</v>
      </c>
      <c r="C12" s="200">
        <v>59319</v>
      </c>
      <c r="D12" s="200">
        <v>35533</v>
      </c>
      <c r="E12" s="200">
        <v>94852</v>
      </c>
      <c r="F12" s="200">
        <v>298185</v>
      </c>
      <c r="G12" s="200">
        <v>11725</v>
      </c>
      <c r="H12" s="200">
        <v>309910</v>
      </c>
      <c r="I12" s="322">
        <v>404762</v>
      </c>
      <c r="J12" s="287">
        <v>0</v>
      </c>
      <c r="K12" s="200">
        <v>404762</v>
      </c>
      <c r="L12" s="287">
        <v>256315</v>
      </c>
      <c r="M12" s="201">
        <v>148447</v>
      </c>
      <c r="N12" s="1">
        <v>300173</v>
      </c>
      <c r="O12" s="1">
        <v>30362</v>
      </c>
      <c r="P12" s="1">
        <v>0</v>
      </c>
      <c r="Q12" s="1">
        <v>74227</v>
      </c>
      <c r="R12" s="201">
        <v>0</v>
      </c>
    </row>
    <row r="13" spans="1:19" x14ac:dyDescent="0.2">
      <c r="B13" s="4" t="s">
        <v>18</v>
      </c>
      <c r="C13" s="200">
        <v>40738</v>
      </c>
      <c r="D13" s="200">
        <v>24967</v>
      </c>
      <c r="E13" s="200">
        <v>65705</v>
      </c>
      <c r="F13" s="200">
        <v>168077</v>
      </c>
      <c r="G13" s="200">
        <v>11931</v>
      </c>
      <c r="H13" s="200">
        <v>180008</v>
      </c>
      <c r="I13" s="322">
        <v>245713</v>
      </c>
      <c r="J13" s="287">
        <v>0</v>
      </c>
      <c r="K13" s="200">
        <v>245713</v>
      </c>
      <c r="L13" s="287">
        <v>152809</v>
      </c>
      <c r="M13" s="201">
        <v>92904</v>
      </c>
      <c r="N13" s="1">
        <v>148067</v>
      </c>
      <c r="O13" s="1">
        <v>32918</v>
      </c>
      <c r="P13" s="1">
        <v>5334</v>
      </c>
      <c r="Q13" s="1">
        <v>59394</v>
      </c>
      <c r="R13" s="201">
        <v>0</v>
      </c>
    </row>
    <row r="14" spans="1:19" x14ac:dyDescent="0.2">
      <c r="B14" s="4" t="s">
        <v>19</v>
      </c>
      <c r="C14" s="200">
        <v>37423</v>
      </c>
      <c r="D14" s="200">
        <v>20938</v>
      </c>
      <c r="E14" s="200">
        <v>58361</v>
      </c>
      <c r="F14" s="200">
        <v>126076</v>
      </c>
      <c r="G14" s="200">
        <v>10368</v>
      </c>
      <c r="H14" s="200">
        <v>136444</v>
      </c>
      <c r="I14" s="322">
        <v>194805</v>
      </c>
      <c r="J14" s="287">
        <v>0</v>
      </c>
      <c r="K14" s="200">
        <v>194805</v>
      </c>
      <c r="L14" s="287">
        <v>123383</v>
      </c>
      <c r="M14" s="201">
        <v>71422</v>
      </c>
      <c r="N14" s="1">
        <v>114406</v>
      </c>
      <c r="O14" s="1">
        <v>25990</v>
      </c>
      <c r="P14" s="1">
        <v>11383</v>
      </c>
      <c r="Q14" s="1">
        <v>43026</v>
      </c>
      <c r="R14" s="201">
        <v>0</v>
      </c>
    </row>
    <row r="15" spans="1:19" x14ac:dyDescent="0.2">
      <c r="B15" s="4" t="s">
        <v>20</v>
      </c>
      <c r="C15" s="200">
        <v>34194</v>
      </c>
      <c r="D15" s="200">
        <v>19594</v>
      </c>
      <c r="E15" s="200">
        <v>53788</v>
      </c>
      <c r="F15" s="200">
        <v>130347</v>
      </c>
      <c r="G15" s="200">
        <v>8226</v>
      </c>
      <c r="H15" s="200">
        <v>138573</v>
      </c>
      <c r="I15" s="322">
        <v>192361</v>
      </c>
      <c r="J15" s="287">
        <v>0</v>
      </c>
      <c r="K15" s="200">
        <v>192361</v>
      </c>
      <c r="L15" s="287">
        <v>118837</v>
      </c>
      <c r="M15" s="201">
        <v>73524</v>
      </c>
      <c r="N15" s="1">
        <v>126931</v>
      </c>
      <c r="O15" s="1">
        <v>24058</v>
      </c>
      <c r="P15" s="1">
        <v>9228</v>
      </c>
      <c r="Q15" s="1">
        <v>32144</v>
      </c>
      <c r="R15" s="201">
        <v>0</v>
      </c>
    </row>
    <row r="16" spans="1:19" x14ac:dyDescent="0.2">
      <c r="B16" s="4" t="s">
        <v>21</v>
      </c>
      <c r="C16" s="200">
        <v>32773</v>
      </c>
      <c r="D16" s="200">
        <v>17032</v>
      </c>
      <c r="E16" s="200">
        <v>49805</v>
      </c>
      <c r="F16" s="200">
        <v>76994</v>
      </c>
      <c r="G16" s="200">
        <v>7295</v>
      </c>
      <c r="H16" s="200">
        <v>84289</v>
      </c>
      <c r="I16" s="322">
        <v>134094</v>
      </c>
      <c r="J16" s="287">
        <v>0</v>
      </c>
      <c r="K16" s="200">
        <v>134094</v>
      </c>
      <c r="L16" s="287">
        <v>82092</v>
      </c>
      <c r="M16" s="201">
        <v>52002</v>
      </c>
      <c r="N16" s="1">
        <v>83802</v>
      </c>
      <c r="O16" s="1">
        <v>22686</v>
      </c>
      <c r="P16" s="1">
        <v>6357</v>
      </c>
      <c r="Q16" s="1">
        <v>21249</v>
      </c>
      <c r="R16" s="201">
        <v>0</v>
      </c>
    </row>
    <row r="17" spans="2:18" x14ac:dyDescent="0.2">
      <c r="B17" s="4" t="s">
        <v>22</v>
      </c>
      <c r="C17" s="200">
        <v>39393</v>
      </c>
      <c r="D17" s="200">
        <v>17573</v>
      </c>
      <c r="E17" s="200">
        <v>56966</v>
      </c>
      <c r="F17" s="200">
        <v>88545</v>
      </c>
      <c r="G17" s="200">
        <v>6054</v>
      </c>
      <c r="H17" s="200">
        <v>94599</v>
      </c>
      <c r="I17" s="322">
        <v>151565</v>
      </c>
      <c r="J17" s="287">
        <v>0</v>
      </c>
      <c r="K17" s="200">
        <v>151565</v>
      </c>
      <c r="L17" s="287">
        <v>92858</v>
      </c>
      <c r="M17" s="201">
        <v>58707</v>
      </c>
      <c r="N17" s="1">
        <v>94144</v>
      </c>
      <c r="O17" s="1">
        <v>27044</v>
      </c>
      <c r="P17" s="1">
        <v>6542</v>
      </c>
      <c r="Q17" s="1">
        <v>23835</v>
      </c>
      <c r="R17" s="201">
        <v>0</v>
      </c>
    </row>
    <row r="18" spans="2:18" x14ac:dyDescent="0.2">
      <c r="B18" s="4" t="s">
        <v>23</v>
      </c>
      <c r="C18" s="200">
        <v>31043</v>
      </c>
      <c r="D18" s="200">
        <v>18557</v>
      </c>
      <c r="E18" s="200">
        <v>49600</v>
      </c>
      <c r="F18" s="200">
        <v>88878</v>
      </c>
      <c r="G18" s="200">
        <v>2501</v>
      </c>
      <c r="H18" s="200">
        <v>91379</v>
      </c>
      <c r="I18" s="322">
        <v>140979</v>
      </c>
      <c r="J18" s="287">
        <v>0</v>
      </c>
      <c r="K18" s="200">
        <v>140979</v>
      </c>
      <c r="L18" s="287">
        <v>86238</v>
      </c>
      <c r="M18" s="201">
        <v>54741</v>
      </c>
      <c r="N18" s="1">
        <v>84140</v>
      </c>
      <c r="O18" s="1">
        <v>29604</v>
      </c>
      <c r="P18" s="1">
        <v>5381</v>
      </c>
      <c r="Q18" s="1">
        <v>21854</v>
      </c>
      <c r="R18" s="201">
        <v>0</v>
      </c>
    </row>
    <row r="19" spans="2:18" x14ac:dyDescent="0.2">
      <c r="B19" s="4" t="s">
        <v>24</v>
      </c>
      <c r="C19" s="200">
        <v>27624</v>
      </c>
      <c r="D19" s="200">
        <v>18094</v>
      </c>
      <c r="E19" s="200">
        <v>45718</v>
      </c>
      <c r="F19" s="200">
        <v>85022</v>
      </c>
      <c r="G19" s="200">
        <v>2577</v>
      </c>
      <c r="H19" s="200">
        <v>87599</v>
      </c>
      <c r="I19" s="322">
        <v>133317</v>
      </c>
      <c r="J19" s="287">
        <v>0</v>
      </c>
      <c r="K19" s="200">
        <v>133317</v>
      </c>
      <c r="L19" s="287">
        <v>82738</v>
      </c>
      <c r="M19" s="201">
        <v>50579</v>
      </c>
      <c r="N19" s="1">
        <v>78827</v>
      </c>
      <c r="O19" s="1">
        <v>29016</v>
      </c>
      <c r="P19" s="1">
        <v>4531</v>
      </c>
      <c r="Q19" s="1">
        <v>20905</v>
      </c>
      <c r="R19" s="201">
        <v>38</v>
      </c>
    </row>
    <row r="20" spans="2:18" x14ac:dyDescent="0.2">
      <c r="B20" s="4" t="s">
        <v>25</v>
      </c>
      <c r="C20" s="151">
        <v>27467</v>
      </c>
      <c r="D20" s="151">
        <v>18335</v>
      </c>
      <c r="E20" s="264">
        <v>45802</v>
      </c>
      <c r="F20" s="151">
        <v>100168</v>
      </c>
      <c r="G20" s="151">
        <v>3167</v>
      </c>
      <c r="H20" s="151">
        <v>103335</v>
      </c>
      <c r="I20" s="285">
        <v>149137</v>
      </c>
      <c r="J20" s="324">
        <v>0</v>
      </c>
      <c r="K20" s="6">
        <v>149137</v>
      </c>
      <c r="L20" s="266">
        <v>89905</v>
      </c>
      <c r="M20" s="270">
        <v>59232</v>
      </c>
      <c r="N20" s="151">
        <v>87059</v>
      </c>
      <c r="O20" s="151">
        <v>34398</v>
      </c>
      <c r="P20" s="151">
        <v>4540</v>
      </c>
      <c r="Q20" s="151">
        <v>22825</v>
      </c>
      <c r="R20" s="151">
        <v>315</v>
      </c>
    </row>
    <row r="21" spans="2:18" x14ac:dyDescent="0.2">
      <c r="B21" s="2" t="s">
        <v>585</v>
      </c>
      <c r="C21" s="151">
        <v>27800</v>
      </c>
      <c r="D21" s="151">
        <v>16994</v>
      </c>
      <c r="E21" s="264">
        <v>44793</v>
      </c>
      <c r="F21" s="151">
        <v>120070</v>
      </c>
      <c r="G21" s="151">
        <v>6272</v>
      </c>
      <c r="H21" s="151">
        <v>126343</v>
      </c>
      <c r="I21" s="285">
        <v>171136</v>
      </c>
      <c r="J21" s="324">
        <v>0</v>
      </c>
      <c r="K21" s="6">
        <v>171136</v>
      </c>
      <c r="L21" s="266">
        <v>102498</v>
      </c>
      <c r="M21" s="270">
        <v>68638</v>
      </c>
      <c r="N21" s="151">
        <v>98969</v>
      </c>
      <c r="O21" s="151">
        <v>43518</v>
      </c>
      <c r="P21" s="151">
        <v>4894</v>
      </c>
      <c r="Q21" s="151">
        <v>22940</v>
      </c>
      <c r="R21" s="151">
        <v>815</v>
      </c>
    </row>
    <row r="22" spans="2:18" x14ac:dyDescent="0.2">
      <c r="B22" s="3" t="s">
        <v>640</v>
      </c>
      <c r="C22" s="5">
        <v>2413</v>
      </c>
      <c r="D22" s="5">
        <v>1462</v>
      </c>
      <c r="E22" s="265">
        <v>3875</v>
      </c>
      <c r="F22" s="5">
        <v>9943</v>
      </c>
      <c r="G22" s="5">
        <v>565</v>
      </c>
      <c r="H22" s="152">
        <v>10508</v>
      </c>
      <c r="I22" s="286">
        <v>14383</v>
      </c>
      <c r="J22" s="325">
        <v>0</v>
      </c>
      <c r="K22" s="323">
        <v>14383</v>
      </c>
      <c r="L22" s="267">
        <v>8587</v>
      </c>
      <c r="M22" s="272">
        <v>5796</v>
      </c>
      <c r="N22" s="5">
        <v>8023</v>
      </c>
      <c r="O22" s="5">
        <v>4044</v>
      </c>
      <c r="P22" s="5">
        <v>339</v>
      </c>
      <c r="Q22" s="5">
        <v>1910</v>
      </c>
      <c r="R22" s="5">
        <v>67</v>
      </c>
    </row>
    <row r="23" spans="2:18" x14ac:dyDescent="0.2">
      <c r="B23" s="3" t="s">
        <v>641</v>
      </c>
      <c r="C23" s="5">
        <v>1841</v>
      </c>
      <c r="D23" s="5">
        <v>1293</v>
      </c>
      <c r="E23" s="265">
        <v>3134</v>
      </c>
      <c r="F23" s="5">
        <v>8328</v>
      </c>
      <c r="G23" s="5">
        <v>685</v>
      </c>
      <c r="H23" s="152">
        <v>9013</v>
      </c>
      <c r="I23" s="286">
        <v>12147</v>
      </c>
      <c r="J23" s="325">
        <v>0</v>
      </c>
      <c r="K23" s="323">
        <v>12147</v>
      </c>
      <c r="L23" s="267">
        <v>7173</v>
      </c>
      <c r="M23" s="272">
        <v>4974</v>
      </c>
      <c r="N23" s="5">
        <v>6713</v>
      </c>
      <c r="O23" s="5">
        <v>3594</v>
      </c>
      <c r="P23" s="5">
        <v>294</v>
      </c>
      <c r="Q23" s="5">
        <v>1482</v>
      </c>
      <c r="R23" s="5">
        <v>64</v>
      </c>
    </row>
    <row r="24" spans="2:18" x14ac:dyDescent="0.2">
      <c r="B24" s="3" t="s">
        <v>642</v>
      </c>
      <c r="C24" s="5">
        <v>2138</v>
      </c>
      <c r="D24" s="5">
        <v>1471</v>
      </c>
      <c r="E24" s="265">
        <v>3609</v>
      </c>
      <c r="F24" s="5">
        <v>9131</v>
      </c>
      <c r="G24" s="5">
        <v>638</v>
      </c>
      <c r="H24" s="152">
        <v>9769</v>
      </c>
      <c r="I24" s="286">
        <v>13378</v>
      </c>
      <c r="J24" s="325">
        <v>0</v>
      </c>
      <c r="K24" s="323">
        <v>13378</v>
      </c>
      <c r="L24" s="267">
        <v>7993</v>
      </c>
      <c r="M24" s="272">
        <v>5385</v>
      </c>
      <c r="N24" s="5">
        <v>7386</v>
      </c>
      <c r="O24" s="5">
        <v>3742</v>
      </c>
      <c r="P24" s="5">
        <v>350</v>
      </c>
      <c r="Q24" s="5">
        <v>1818</v>
      </c>
      <c r="R24" s="5">
        <v>82</v>
      </c>
    </row>
    <row r="25" spans="2:18" x14ac:dyDescent="0.2">
      <c r="B25" s="3" t="s">
        <v>643</v>
      </c>
      <c r="C25" s="5">
        <v>2050</v>
      </c>
      <c r="D25" s="5">
        <v>1544</v>
      </c>
      <c r="E25" s="265">
        <v>3594</v>
      </c>
      <c r="F25" s="5">
        <v>8924</v>
      </c>
      <c r="G25" s="5">
        <v>584</v>
      </c>
      <c r="H25" s="152">
        <v>9508</v>
      </c>
      <c r="I25" s="286">
        <v>13102</v>
      </c>
      <c r="J25" s="325">
        <v>0</v>
      </c>
      <c r="K25" s="323">
        <v>13102</v>
      </c>
      <c r="L25" s="267">
        <v>7759</v>
      </c>
      <c r="M25" s="272">
        <v>5343</v>
      </c>
      <c r="N25" s="5">
        <v>7057</v>
      </c>
      <c r="O25" s="5">
        <v>3751</v>
      </c>
      <c r="P25" s="5">
        <v>317</v>
      </c>
      <c r="Q25" s="5">
        <v>1883</v>
      </c>
      <c r="R25" s="5">
        <v>94</v>
      </c>
    </row>
    <row r="26" spans="2:18" x14ac:dyDescent="0.2">
      <c r="B26" s="3" t="s">
        <v>644</v>
      </c>
      <c r="C26" s="5">
        <v>2055</v>
      </c>
      <c r="D26" s="5">
        <v>1373</v>
      </c>
      <c r="E26" s="265">
        <v>3428</v>
      </c>
      <c r="F26" s="5">
        <v>9163</v>
      </c>
      <c r="G26" s="5">
        <v>483</v>
      </c>
      <c r="H26" s="152">
        <v>9646</v>
      </c>
      <c r="I26" s="286">
        <v>13074</v>
      </c>
      <c r="J26" s="325">
        <v>0</v>
      </c>
      <c r="K26" s="323">
        <v>13074</v>
      </c>
      <c r="L26" s="267">
        <v>7478</v>
      </c>
      <c r="M26" s="272">
        <v>5596</v>
      </c>
      <c r="N26" s="5">
        <v>7000</v>
      </c>
      <c r="O26" s="5">
        <v>3704</v>
      </c>
      <c r="P26" s="5">
        <v>346</v>
      </c>
      <c r="Q26" s="5">
        <v>1942</v>
      </c>
      <c r="R26" s="5">
        <v>82</v>
      </c>
    </row>
    <row r="27" spans="2:18" x14ac:dyDescent="0.2">
      <c r="B27" s="3" t="s">
        <v>645</v>
      </c>
      <c r="C27" s="5">
        <v>1759</v>
      </c>
      <c r="D27" s="5">
        <v>1366</v>
      </c>
      <c r="E27" s="265">
        <v>3125</v>
      </c>
      <c r="F27" s="5">
        <v>7668</v>
      </c>
      <c r="G27" s="5">
        <v>401</v>
      </c>
      <c r="H27" s="152">
        <v>8069</v>
      </c>
      <c r="I27" s="286">
        <v>11194</v>
      </c>
      <c r="J27" s="325">
        <v>0</v>
      </c>
      <c r="K27" s="323">
        <v>11194</v>
      </c>
      <c r="L27" s="267">
        <v>6474</v>
      </c>
      <c r="M27" s="272">
        <v>4720</v>
      </c>
      <c r="N27" s="5">
        <v>6264</v>
      </c>
      <c r="O27" s="5">
        <v>3016</v>
      </c>
      <c r="P27" s="5">
        <v>301</v>
      </c>
      <c r="Q27" s="5">
        <v>1499</v>
      </c>
      <c r="R27" s="5">
        <v>114</v>
      </c>
    </row>
    <row r="28" spans="2:18" x14ac:dyDescent="0.2">
      <c r="B28" s="3" t="s">
        <v>646</v>
      </c>
      <c r="C28" s="5">
        <v>2148</v>
      </c>
      <c r="D28" s="5">
        <v>1574</v>
      </c>
      <c r="E28" s="265">
        <v>3722</v>
      </c>
      <c r="F28" s="5">
        <v>9811</v>
      </c>
      <c r="G28" s="5">
        <v>470</v>
      </c>
      <c r="H28" s="152">
        <v>10281</v>
      </c>
      <c r="I28" s="286">
        <v>14003</v>
      </c>
      <c r="J28" s="325">
        <v>0</v>
      </c>
      <c r="K28" s="323">
        <v>14003</v>
      </c>
      <c r="L28" s="267">
        <v>8237</v>
      </c>
      <c r="M28" s="272">
        <v>5766</v>
      </c>
      <c r="N28" s="5">
        <v>7798</v>
      </c>
      <c r="O28" s="5">
        <v>3852</v>
      </c>
      <c r="P28" s="5">
        <v>378</v>
      </c>
      <c r="Q28" s="5">
        <v>1852</v>
      </c>
      <c r="R28" s="5">
        <v>123</v>
      </c>
    </row>
    <row r="29" spans="2:18" x14ac:dyDescent="0.2">
      <c r="B29" s="3" t="s">
        <v>647</v>
      </c>
      <c r="C29" s="5">
        <v>2120</v>
      </c>
      <c r="D29" s="5">
        <v>1488</v>
      </c>
      <c r="E29" s="265">
        <v>3608</v>
      </c>
      <c r="F29" s="5">
        <v>9309</v>
      </c>
      <c r="G29" s="5">
        <v>424</v>
      </c>
      <c r="H29" s="152">
        <v>9733</v>
      </c>
      <c r="I29" s="286">
        <v>13341</v>
      </c>
      <c r="J29" s="325">
        <v>0</v>
      </c>
      <c r="K29" s="323">
        <v>13341</v>
      </c>
      <c r="L29" s="267">
        <v>8058</v>
      </c>
      <c r="M29" s="272">
        <v>5283</v>
      </c>
      <c r="N29" s="5">
        <v>8081</v>
      </c>
      <c r="O29" s="5">
        <v>3217</v>
      </c>
      <c r="P29" s="5">
        <v>273</v>
      </c>
      <c r="Q29" s="5">
        <v>1636</v>
      </c>
      <c r="R29" s="5">
        <v>134</v>
      </c>
    </row>
    <row r="30" spans="2:18" x14ac:dyDescent="0.2">
      <c r="B30" s="3" t="s">
        <v>648</v>
      </c>
      <c r="C30" s="5">
        <v>2015</v>
      </c>
      <c r="D30" s="5">
        <v>1221</v>
      </c>
      <c r="E30" s="265">
        <v>3236</v>
      </c>
      <c r="F30" s="5">
        <v>8416</v>
      </c>
      <c r="G30" s="5">
        <v>457</v>
      </c>
      <c r="H30" s="152">
        <v>8873</v>
      </c>
      <c r="I30" s="286">
        <v>12109</v>
      </c>
      <c r="J30" s="325">
        <v>0</v>
      </c>
      <c r="K30" s="323">
        <v>12109</v>
      </c>
      <c r="L30" s="267">
        <v>7258</v>
      </c>
      <c r="M30" s="272">
        <v>4851</v>
      </c>
      <c r="N30" s="5">
        <v>6573</v>
      </c>
      <c r="O30" s="5">
        <v>3565</v>
      </c>
      <c r="P30" s="5">
        <v>280</v>
      </c>
      <c r="Q30" s="5">
        <v>1592</v>
      </c>
      <c r="R30" s="5">
        <v>99</v>
      </c>
    </row>
    <row r="31" spans="2:18" x14ac:dyDescent="0.2">
      <c r="B31" s="3" t="s">
        <v>649</v>
      </c>
      <c r="C31" s="5">
        <v>1963</v>
      </c>
      <c r="D31" s="5">
        <v>1180</v>
      </c>
      <c r="E31" s="265">
        <v>3143</v>
      </c>
      <c r="F31" s="5">
        <v>7488</v>
      </c>
      <c r="G31" s="5">
        <v>360</v>
      </c>
      <c r="H31" s="152">
        <v>7848</v>
      </c>
      <c r="I31" s="286">
        <v>10991</v>
      </c>
      <c r="J31" s="325">
        <v>1</v>
      </c>
      <c r="K31" s="323">
        <v>10992</v>
      </c>
      <c r="L31" s="267">
        <v>6814</v>
      </c>
      <c r="M31" s="272">
        <v>4178</v>
      </c>
      <c r="N31" s="5">
        <v>5786</v>
      </c>
      <c r="O31" s="5">
        <v>3124</v>
      </c>
      <c r="P31" s="5">
        <v>230</v>
      </c>
      <c r="Q31" s="5">
        <v>1744</v>
      </c>
      <c r="R31" s="5">
        <v>108</v>
      </c>
    </row>
    <row r="32" spans="2:18" x14ac:dyDescent="0.2">
      <c r="B32" s="3" t="s">
        <v>650</v>
      </c>
      <c r="C32" s="5">
        <v>1877</v>
      </c>
      <c r="D32" s="5">
        <v>1004</v>
      </c>
      <c r="E32" s="265">
        <v>2881</v>
      </c>
      <c r="F32" s="5">
        <v>7528</v>
      </c>
      <c r="G32" s="5">
        <v>388</v>
      </c>
      <c r="H32" s="152">
        <v>7916</v>
      </c>
      <c r="I32" s="286">
        <v>10797</v>
      </c>
      <c r="J32" s="325">
        <v>0</v>
      </c>
      <c r="K32" s="323">
        <v>10797</v>
      </c>
      <c r="L32" s="267">
        <v>6527</v>
      </c>
      <c r="M32" s="272">
        <v>4270</v>
      </c>
      <c r="N32" s="5">
        <v>4993</v>
      </c>
      <c r="O32" s="5">
        <v>3456</v>
      </c>
      <c r="P32" s="5">
        <v>307</v>
      </c>
      <c r="Q32" s="5">
        <v>1828</v>
      </c>
      <c r="R32" s="5">
        <v>213</v>
      </c>
    </row>
    <row r="33" spans="2:18" x14ac:dyDescent="0.2">
      <c r="B33" s="3" t="s">
        <v>651</v>
      </c>
      <c r="C33" s="5">
        <v>2630</v>
      </c>
      <c r="D33" s="5">
        <v>1661</v>
      </c>
      <c r="E33" s="265">
        <v>4291</v>
      </c>
      <c r="F33" s="5">
        <v>13249</v>
      </c>
      <c r="G33" s="5">
        <v>620</v>
      </c>
      <c r="H33" s="152">
        <v>13869</v>
      </c>
      <c r="I33" s="286">
        <v>18160</v>
      </c>
      <c r="J33" s="325">
        <v>0</v>
      </c>
      <c r="K33" s="323">
        <v>18160</v>
      </c>
      <c r="L33" s="267">
        <v>10609</v>
      </c>
      <c r="M33" s="272">
        <v>7551</v>
      </c>
      <c r="N33" s="5">
        <v>10883</v>
      </c>
      <c r="O33" s="5">
        <v>4156</v>
      </c>
      <c r="P33" s="5">
        <v>762</v>
      </c>
      <c r="Q33" s="5">
        <v>2155</v>
      </c>
      <c r="R33" s="5">
        <v>204</v>
      </c>
    </row>
    <row r="34" spans="2:18" x14ac:dyDescent="0.2">
      <c r="B34" s="2" t="s">
        <v>589</v>
      </c>
      <c r="C34" s="151">
        <v>25009</v>
      </c>
      <c r="D34" s="151">
        <v>16637</v>
      </c>
      <c r="E34" s="264">
        <v>41646</v>
      </c>
      <c r="F34" s="151">
        <v>108958</v>
      </c>
      <c r="G34" s="151">
        <v>6075</v>
      </c>
      <c r="H34" s="151">
        <v>115033</v>
      </c>
      <c r="I34" s="285">
        <v>156679</v>
      </c>
      <c r="J34" s="324">
        <v>1</v>
      </c>
      <c r="K34" s="6">
        <v>156680</v>
      </c>
      <c r="L34" s="266">
        <v>92967</v>
      </c>
      <c r="M34" s="270">
        <v>63713</v>
      </c>
      <c r="N34" s="151">
        <v>86557</v>
      </c>
      <c r="O34" s="151">
        <v>43221</v>
      </c>
      <c r="P34" s="151">
        <v>4177</v>
      </c>
      <c r="Q34" s="151">
        <v>21341</v>
      </c>
      <c r="R34" s="151">
        <v>1384</v>
      </c>
    </row>
    <row r="35" spans="2:18" s="186" customFormat="1" x14ac:dyDescent="0.2">
      <c r="B35" s="3" t="s">
        <v>652</v>
      </c>
      <c r="C35" s="5">
        <v>2644</v>
      </c>
      <c r="D35" s="5">
        <v>1753</v>
      </c>
      <c r="E35" s="265">
        <v>4397</v>
      </c>
      <c r="F35" s="5">
        <v>19504</v>
      </c>
      <c r="G35" s="5">
        <v>741</v>
      </c>
      <c r="H35" s="152">
        <v>20245</v>
      </c>
      <c r="I35" s="286">
        <v>24642</v>
      </c>
      <c r="J35" s="325">
        <v>82</v>
      </c>
      <c r="K35" s="323">
        <v>24724</v>
      </c>
      <c r="L35" s="267">
        <v>13700</v>
      </c>
      <c r="M35" s="272">
        <v>11024</v>
      </c>
      <c r="N35" s="5">
        <v>14330</v>
      </c>
      <c r="O35" s="5">
        <v>6259</v>
      </c>
      <c r="P35" s="5">
        <v>1418</v>
      </c>
      <c r="Q35" s="5">
        <v>2413</v>
      </c>
      <c r="R35" s="5">
        <v>304</v>
      </c>
    </row>
    <row r="36" spans="2:18" s="186" customFormat="1" x14ac:dyDescent="0.2">
      <c r="B36" s="3" t="s">
        <v>653</v>
      </c>
      <c r="C36" s="5">
        <v>2194</v>
      </c>
      <c r="D36" s="5">
        <v>1559</v>
      </c>
      <c r="E36" s="265">
        <v>3753</v>
      </c>
      <c r="F36" s="5">
        <v>23756</v>
      </c>
      <c r="G36" s="5">
        <v>845</v>
      </c>
      <c r="H36" s="152">
        <v>24601</v>
      </c>
      <c r="I36" s="286">
        <v>28354</v>
      </c>
      <c r="J36" s="325">
        <v>114</v>
      </c>
      <c r="K36" s="323">
        <v>28468</v>
      </c>
      <c r="L36" s="267">
        <v>15880</v>
      </c>
      <c r="M36" s="272">
        <v>12588</v>
      </c>
      <c r="N36" s="5">
        <v>18418</v>
      </c>
      <c r="O36" s="5">
        <v>6699</v>
      </c>
      <c r="P36" s="5">
        <v>997</v>
      </c>
      <c r="Q36" s="5">
        <v>2050</v>
      </c>
      <c r="R36" s="5">
        <v>304</v>
      </c>
    </row>
    <row r="37" spans="2:18" s="186" customFormat="1" x14ac:dyDescent="0.2">
      <c r="B37" s="3" t="s">
        <v>654</v>
      </c>
      <c r="C37" s="5">
        <v>1649</v>
      </c>
      <c r="D37" s="5">
        <v>1119</v>
      </c>
      <c r="E37" s="265">
        <v>2768</v>
      </c>
      <c r="F37" s="5">
        <v>12303</v>
      </c>
      <c r="G37" s="5">
        <v>527</v>
      </c>
      <c r="H37" s="152">
        <v>12830</v>
      </c>
      <c r="I37" s="286">
        <v>15598</v>
      </c>
      <c r="J37" s="325">
        <v>65</v>
      </c>
      <c r="K37" s="323">
        <v>15663</v>
      </c>
      <c r="L37" s="267">
        <v>8600</v>
      </c>
      <c r="M37" s="272">
        <v>7063</v>
      </c>
      <c r="N37" s="5">
        <v>8419</v>
      </c>
      <c r="O37" s="5">
        <v>4526</v>
      </c>
      <c r="P37" s="5">
        <v>596</v>
      </c>
      <c r="Q37" s="5">
        <v>1605</v>
      </c>
      <c r="R37" s="5">
        <v>517</v>
      </c>
    </row>
    <row r="38" spans="2:18" s="186" customFormat="1" x14ac:dyDescent="0.2">
      <c r="B38" s="3" t="s">
        <v>655</v>
      </c>
      <c r="C38" s="5">
        <v>1030</v>
      </c>
      <c r="D38" s="5">
        <v>462</v>
      </c>
      <c r="E38" s="265">
        <v>1492</v>
      </c>
      <c r="F38" s="5">
        <v>6427</v>
      </c>
      <c r="G38" s="5">
        <v>450</v>
      </c>
      <c r="H38" s="152">
        <v>6877</v>
      </c>
      <c r="I38" s="286">
        <v>8369</v>
      </c>
      <c r="J38" s="325">
        <v>22</v>
      </c>
      <c r="K38" s="323">
        <v>8391</v>
      </c>
      <c r="L38" s="267">
        <v>4485</v>
      </c>
      <c r="M38" s="272">
        <v>3906</v>
      </c>
      <c r="N38" s="5">
        <v>2616</v>
      </c>
      <c r="O38" s="5">
        <v>3657</v>
      </c>
      <c r="P38" s="5">
        <v>316</v>
      </c>
      <c r="Q38" s="5">
        <v>1022</v>
      </c>
      <c r="R38" s="5">
        <v>780</v>
      </c>
    </row>
    <row r="39" spans="2:18" s="186" customFormat="1" x14ac:dyDescent="0.2">
      <c r="B39" s="3" t="s">
        <v>656</v>
      </c>
      <c r="C39" s="5">
        <v>1683</v>
      </c>
      <c r="D39" s="5">
        <v>843</v>
      </c>
      <c r="E39" s="265">
        <v>2526</v>
      </c>
      <c r="F39" s="5">
        <v>10478</v>
      </c>
      <c r="G39" s="5">
        <v>718</v>
      </c>
      <c r="H39" s="152">
        <v>11196</v>
      </c>
      <c r="I39" s="286">
        <v>13722</v>
      </c>
      <c r="J39" s="325">
        <v>35</v>
      </c>
      <c r="K39" s="323">
        <v>13757</v>
      </c>
      <c r="L39" s="267">
        <v>7278</v>
      </c>
      <c r="M39" s="272">
        <v>6479</v>
      </c>
      <c r="N39" s="5">
        <v>4644</v>
      </c>
      <c r="O39" s="5">
        <v>4963</v>
      </c>
      <c r="P39" s="5">
        <v>365</v>
      </c>
      <c r="Q39" s="5">
        <v>1049</v>
      </c>
      <c r="R39" s="5">
        <v>2736</v>
      </c>
    </row>
    <row r="40" spans="2:18" s="186" customFormat="1" x14ac:dyDescent="0.2">
      <c r="B40" s="3" t="s">
        <v>657</v>
      </c>
      <c r="C40" s="5">
        <v>1879</v>
      </c>
      <c r="D40" s="5">
        <v>773</v>
      </c>
      <c r="E40" s="265">
        <v>2652</v>
      </c>
      <c r="F40" s="5">
        <v>9126</v>
      </c>
      <c r="G40" s="5">
        <v>637</v>
      </c>
      <c r="H40" s="152">
        <v>9763</v>
      </c>
      <c r="I40" s="286">
        <v>12415</v>
      </c>
      <c r="J40" s="325">
        <v>38</v>
      </c>
      <c r="K40" s="323">
        <v>12453</v>
      </c>
      <c r="L40" s="267">
        <v>6803</v>
      </c>
      <c r="M40" s="272">
        <v>5650</v>
      </c>
      <c r="N40" s="5">
        <v>4156</v>
      </c>
      <c r="O40" s="5">
        <v>4756</v>
      </c>
      <c r="P40" s="5">
        <v>409</v>
      </c>
      <c r="Q40" s="5">
        <v>997</v>
      </c>
      <c r="R40" s="5">
        <v>2135</v>
      </c>
    </row>
    <row r="41" spans="2:18" s="186" customFormat="1" x14ac:dyDescent="0.2">
      <c r="B41" s="3" t="s">
        <v>658</v>
      </c>
      <c r="C41" s="5">
        <v>2375</v>
      </c>
      <c r="D41" s="5">
        <v>940</v>
      </c>
      <c r="E41" s="265">
        <v>3315</v>
      </c>
      <c r="F41" s="5">
        <v>10951</v>
      </c>
      <c r="G41" s="5">
        <v>529</v>
      </c>
      <c r="H41" s="152">
        <v>11480</v>
      </c>
      <c r="I41" s="286">
        <v>14795</v>
      </c>
      <c r="J41" s="325">
        <v>39</v>
      </c>
      <c r="K41" s="323">
        <v>14834</v>
      </c>
      <c r="L41" s="267">
        <v>8662</v>
      </c>
      <c r="M41" s="272">
        <v>6172</v>
      </c>
      <c r="N41" s="5">
        <v>6120</v>
      </c>
      <c r="O41" s="5">
        <v>3426</v>
      </c>
      <c r="P41" s="5">
        <v>485</v>
      </c>
      <c r="Q41" s="5">
        <v>1437</v>
      </c>
      <c r="R41" s="5">
        <v>3366</v>
      </c>
    </row>
    <row r="42" spans="2:18" s="186" customFormat="1" x14ac:dyDescent="0.2">
      <c r="B42" s="3" t="s">
        <v>659</v>
      </c>
      <c r="C42" s="5">
        <v>3040</v>
      </c>
      <c r="D42" s="5">
        <v>1181</v>
      </c>
      <c r="E42" s="265">
        <v>4221</v>
      </c>
      <c r="F42" s="5">
        <v>14311</v>
      </c>
      <c r="G42" s="5">
        <v>627</v>
      </c>
      <c r="H42" s="152">
        <v>14938</v>
      </c>
      <c r="I42" s="286">
        <v>19159</v>
      </c>
      <c r="J42" s="325">
        <v>35</v>
      </c>
      <c r="K42" s="323">
        <v>19194</v>
      </c>
      <c r="L42" s="267">
        <v>11159</v>
      </c>
      <c r="M42" s="272">
        <v>8035</v>
      </c>
      <c r="N42" s="5">
        <v>8598</v>
      </c>
      <c r="O42" s="5">
        <v>3183</v>
      </c>
      <c r="P42" s="5">
        <v>840</v>
      </c>
      <c r="Q42" s="5">
        <v>1615</v>
      </c>
      <c r="R42" s="5">
        <v>4958</v>
      </c>
    </row>
    <row r="43" spans="2:18" s="186" customFormat="1" x14ac:dyDescent="0.2">
      <c r="B43" s="3" t="s">
        <v>660</v>
      </c>
      <c r="C43" s="5">
        <v>2986</v>
      </c>
      <c r="D43" s="5">
        <v>1422</v>
      </c>
      <c r="E43" s="265">
        <v>4408</v>
      </c>
      <c r="F43" s="5">
        <v>13925</v>
      </c>
      <c r="G43" s="5">
        <v>732</v>
      </c>
      <c r="H43" s="152">
        <v>14657</v>
      </c>
      <c r="I43" s="286">
        <v>19065</v>
      </c>
      <c r="J43" s="325">
        <v>34</v>
      </c>
      <c r="K43" s="323">
        <v>19099</v>
      </c>
      <c r="L43" s="267">
        <v>11514</v>
      </c>
      <c r="M43" s="272">
        <v>7585</v>
      </c>
      <c r="N43" s="5">
        <v>8317</v>
      </c>
      <c r="O43" s="5">
        <v>4085</v>
      </c>
      <c r="P43" s="5">
        <v>572</v>
      </c>
      <c r="Q43" s="5">
        <v>1625</v>
      </c>
      <c r="R43" s="5">
        <v>4500</v>
      </c>
    </row>
    <row r="44" spans="2:18" s="186" customFormat="1" x14ac:dyDescent="0.2">
      <c r="B44" s="3" t="s">
        <v>661</v>
      </c>
      <c r="C44" s="5">
        <v>3219</v>
      </c>
      <c r="D44" s="5">
        <v>1811</v>
      </c>
      <c r="E44" s="265">
        <v>5030</v>
      </c>
      <c r="F44" s="5">
        <v>14957</v>
      </c>
      <c r="G44" s="5">
        <v>835</v>
      </c>
      <c r="H44" s="152">
        <v>15792</v>
      </c>
      <c r="I44" s="286">
        <v>20822</v>
      </c>
      <c r="J44" s="325">
        <v>24</v>
      </c>
      <c r="K44" s="323">
        <v>20846</v>
      </c>
      <c r="L44" s="267">
        <v>12634</v>
      </c>
      <c r="M44" s="272">
        <v>8212</v>
      </c>
      <c r="N44" s="5">
        <v>8740</v>
      </c>
      <c r="O44" s="5">
        <v>6240</v>
      </c>
      <c r="P44" s="5">
        <v>649</v>
      </c>
      <c r="Q44" s="5">
        <v>1927</v>
      </c>
      <c r="R44" s="5">
        <v>3290</v>
      </c>
    </row>
    <row r="45" spans="2:18" s="186" customFormat="1" x14ac:dyDescent="0.2">
      <c r="B45" s="3" t="s">
        <v>662</v>
      </c>
      <c r="C45" s="5">
        <v>2831</v>
      </c>
      <c r="D45" s="5">
        <v>1602</v>
      </c>
      <c r="E45" s="265">
        <v>4433</v>
      </c>
      <c r="F45" s="5">
        <v>13593</v>
      </c>
      <c r="G45" s="5">
        <v>605</v>
      </c>
      <c r="H45" s="152">
        <v>14198</v>
      </c>
      <c r="I45" s="286">
        <v>18631</v>
      </c>
      <c r="J45" s="325">
        <v>18</v>
      </c>
      <c r="K45" s="323">
        <v>18649</v>
      </c>
      <c r="L45" s="267">
        <v>11241</v>
      </c>
      <c r="M45" s="272">
        <v>7408</v>
      </c>
      <c r="N45" s="5">
        <v>8029</v>
      </c>
      <c r="O45" s="5">
        <v>4936</v>
      </c>
      <c r="P45" s="5">
        <v>679</v>
      </c>
      <c r="Q45" s="5">
        <v>1876</v>
      </c>
      <c r="R45" s="5">
        <v>3129</v>
      </c>
    </row>
    <row r="46" spans="2:18" s="186" customFormat="1" x14ac:dyDescent="0.2">
      <c r="B46" s="3" t="s">
        <v>663</v>
      </c>
      <c r="C46" s="5">
        <v>2596</v>
      </c>
      <c r="D46" s="5">
        <v>1545</v>
      </c>
      <c r="E46" s="265">
        <v>4141</v>
      </c>
      <c r="F46" s="5">
        <v>12176</v>
      </c>
      <c r="G46" s="5">
        <v>490</v>
      </c>
      <c r="H46" s="152">
        <v>12666</v>
      </c>
      <c r="I46" s="286">
        <v>16807</v>
      </c>
      <c r="J46" s="325">
        <v>25</v>
      </c>
      <c r="K46" s="323">
        <v>16832</v>
      </c>
      <c r="L46" s="267">
        <v>10042</v>
      </c>
      <c r="M46" s="272">
        <v>6790</v>
      </c>
      <c r="N46" s="5">
        <v>7873</v>
      </c>
      <c r="O46" s="5">
        <v>3537</v>
      </c>
      <c r="P46" s="5">
        <v>769</v>
      </c>
      <c r="Q46" s="5">
        <v>1665</v>
      </c>
      <c r="R46" s="5">
        <v>2988</v>
      </c>
    </row>
    <row r="47" spans="2:18" x14ac:dyDescent="0.2">
      <c r="B47" s="2" t="s">
        <v>664</v>
      </c>
      <c r="C47" s="151">
        <v>28126</v>
      </c>
      <c r="D47" s="151">
        <v>15010</v>
      </c>
      <c r="E47" s="264">
        <v>43136</v>
      </c>
      <c r="F47" s="151">
        <v>161507</v>
      </c>
      <c r="G47" s="151">
        <v>7736</v>
      </c>
      <c r="H47" s="151">
        <v>169243</v>
      </c>
      <c r="I47" s="285">
        <v>212379</v>
      </c>
      <c r="J47" s="324">
        <v>531</v>
      </c>
      <c r="K47" s="6">
        <v>212910</v>
      </c>
      <c r="L47" s="266">
        <v>121998</v>
      </c>
      <c r="M47" s="270">
        <v>90912</v>
      </c>
      <c r="N47" s="151">
        <v>100260</v>
      </c>
      <c r="O47" s="151">
        <v>56267</v>
      </c>
      <c r="P47" s="151">
        <v>8095</v>
      </c>
      <c r="Q47" s="151">
        <v>19281</v>
      </c>
      <c r="R47" s="151">
        <v>29007</v>
      </c>
    </row>
    <row r="48" spans="2:18" s="186" customFormat="1" x14ac:dyDescent="0.2">
      <c r="B48" s="3" t="s">
        <v>665</v>
      </c>
      <c r="C48" s="5">
        <v>2603</v>
      </c>
      <c r="D48" s="5">
        <v>1886</v>
      </c>
      <c r="E48" s="265">
        <v>4489</v>
      </c>
      <c r="F48" s="5">
        <v>12324</v>
      </c>
      <c r="G48" s="5">
        <v>945</v>
      </c>
      <c r="H48" s="152">
        <v>13269</v>
      </c>
      <c r="I48" s="286">
        <v>17758</v>
      </c>
      <c r="J48" s="325">
        <v>14</v>
      </c>
      <c r="K48" s="323">
        <v>17772</v>
      </c>
      <c r="L48" s="267">
        <v>10745</v>
      </c>
      <c r="M48" s="272">
        <v>7027</v>
      </c>
      <c r="N48" s="5">
        <v>7972</v>
      </c>
      <c r="O48" s="5">
        <v>4195</v>
      </c>
      <c r="P48" s="5">
        <v>577</v>
      </c>
      <c r="Q48" s="5">
        <v>1756</v>
      </c>
      <c r="R48" s="5">
        <v>3272</v>
      </c>
    </row>
    <row r="49" spans="2:18" s="186" customFormat="1" x14ac:dyDescent="0.2">
      <c r="B49" s="3" t="s">
        <v>666</v>
      </c>
      <c r="C49" s="5">
        <v>2046</v>
      </c>
      <c r="D49" s="5">
        <v>1607</v>
      </c>
      <c r="E49" s="265">
        <v>3653</v>
      </c>
      <c r="F49" s="5">
        <v>11899</v>
      </c>
      <c r="G49" s="5">
        <v>862</v>
      </c>
      <c r="H49" s="152">
        <v>12761</v>
      </c>
      <c r="I49" s="286">
        <v>16414</v>
      </c>
      <c r="J49" s="325">
        <v>18</v>
      </c>
      <c r="K49" s="323">
        <v>16432</v>
      </c>
      <c r="L49" s="267">
        <v>9725</v>
      </c>
      <c r="M49" s="272">
        <v>6707</v>
      </c>
      <c r="N49" s="5">
        <v>7119</v>
      </c>
      <c r="O49" s="5">
        <v>4443</v>
      </c>
      <c r="P49" s="5">
        <v>565</v>
      </c>
      <c r="Q49" s="5">
        <v>1522</v>
      </c>
      <c r="R49" s="5">
        <v>2783</v>
      </c>
    </row>
    <row r="50" spans="2:18" s="186" customFormat="1" x14ac:dyDescent="0.2">
      <c r="B50" s="3" t="s">
        <v>667</v>
      </c>
      <c r="C50" s="5">
        <v>2349</v>
      </c>
      <c r="D50" s="5">
        <v>1932</v>
      </c>
      <c r="E50" s="265">
        <v>4281</v>
      </c>
      <c r="F50" s="5">
        <v>14196</v>
      </c>
      <c r="G50" s="5">
        <v>2799</v>
      </c>
      <c r="H50" s="152">
        <v>16995</v>
      </c>
      <c r="I50" s="286">
        <v>21276</v>
      </c>
      <c r="J50" s="325">
        <v>14</v>
      </c>
      <c r="K50" s="323">
        <v>21290</v>
      </c>
      <c r="L50" s="267">
        <v>12017</v>
      </c>
      <c r="M50" s="272">
        <v>9273</v>
      </c>
      <c r="N50" s="5">
        <v>8292</v>
      </c>
      <c r="O50" s="5">
        <v>6039</v>
      </c>
      <c r="P50" s="5">
        <v>684</v>
      </c>
      <c r="Q50" s="5">
        <v>1939</v>
      </c>
      <c r="R50" s="5">
        <v>4336</v>
      </c>
    </row>
    <row r="51" spans="2:18" s="186" customFormat="1" x14ac:dyDescent="0.2">
      <c r="B51" s="3" t="s">
        <v>668</v>
      </c>
      <c r="C51" s="5">
        <v>2574</v>
      </c>
      <c r="D51" s="5">
        <v>2128</v>
      </c>
      <c r="E51" s="265">
        <v>4702</v>
      </c>
      <c r="F51" s="5">
        <v>13328</v>
      </c>
      <c r="G51" s="5">
        <v>3062</v>
      </c>
      <c r="H51" s="152">
        <v>16390</v>
      </c>
      <c r="I51" s="286">
        <v>21092</v>
      </c>
      <c r="J51" s="325">
        <v>32</v>
      </c>
      <c r="K51" s="323">
        <v>21124</v>
      </c>
      <c r="L51" s="267">
        <v>12291</v>
      </c>
      <c r="M51" s="272">
        <v>8833</v>
      </c>
      <c r="N51" s="5">
        <v>7019</v>
      </c>
      <c r="O51" s="5">
        <v>5832</v>
      </c>
      <c r="P51" s="5">
        <v>465</v>
      </c>
      <c r="Q51" s="5">
        <v>1791</v>
      </c>
      <c r="R51" s="5">
        <v>6017</v>
      </c>
    </row>
    <row r="52" spans="2:18" s="186" customFormat="1" x14ac:dyDescent="0.2">
      <c r="B52" s="3" t="s">
        <v>669</v>
      </c>
      <c r="C52" s="5">
        <v>3309</v>
      </c>
      <c r="D52" s="5">
        <v>2278</v>
      </c>
      <c r="E52" s="265">
        <v>5587</v>
      </c>
      <c r="F52" s="5">
        <v>13263</v>
      </c>
      <c r="G52" s="5">
        <v>2118</v>
      </c>
      <c r="H52" s="152">
        <v>15381</v>
      </c>
      <c r="I52" s="286">
        <v>20968</v>
      </c>
      <c r="J52" s="325">
        <v>19</v>
      </c>
      <c r="K52" s="323">
        <v>20987</v>
      </c>
      <c r="L52" s="267">
        <v>12400</v>
      </c>
      <c r="M52" s="272">
        <v>8587</v>
      </c>
      <c r="N52" s="5">
        <v>8165</v>
      </c>
      <c r="O52" s="5">
        <v>5536</v>
      </c>
      <c r="P52" s="5">
        <v>535</v>
      </c>
      <c r="Q52" s="5">
        <v>1858</v>
      </c>
      <c r="R52" s="5">
        <v>4893</v>
      </c>
    </row>
    <row r="53" spans="2:18" s="186" customFormat="1" x14ac:dyDescent="0.2">
      <c r="B53" s="3" t="s">
        <v>670</v>
      </c>
      <c r="C53" s="5">
        <v>3124</v>
      </c>
      <c r="D53" s="5">
        <v>2127</v>
      </c>
      <c r="E53" s="265">
        <v>5251</v>
      </c>
      <c r="F53" s="5">
        <v>12929</v>
      </c>
      <c r="G53" s="5">
        <v>1736</v>
      </c>
      <c r="H53" s="152">
        <v>14665</v>
      </c>
      <c r="I53" s="286">
        <v>19916</v>
      </c>
      <c r="J53" s="325">
        <v>24</v>
      </c>
      <c r="K53" s="323">
        <v>19940</v>
      </c>
      <c r="L53" s="267">
        <v>11878</v>
      </c>
      <c r="M53" s="272">
        <v>8062</v>
      </c>
      <c r="N53" s="5">
        <v>7239</v>
      </c>
      <c r="O53" s="5">
        <v>5321</v>
      </c>
      <c r="P53" s="5">
        <v>484</v>
      </c>
      <c r="Q53" s="5">
        <v>1979</v>
      </c>
      <c r="R53" s="5">
        <v>4917</v>
      </c>
    </row>
    <row r="54" spans="2:18" s="186" customFormat="1" x14ac:dyDescent="0.2">
      <c r="B54" s="3" t="s">
        <v>671</v>
      </c>
      <c r="C54" s="5">
        <v>3638</v>
      </c>
      <c r="D54" s="5">
        <v>2412</v>
      </c>
      <c r="E54" s="265">
        <v>6050</v>
      </c>
      <c r="F54" s="5">
        <v>15241</v>
      </c>
      <c r="G54" s="5">
        <v>1606</v>
      </c>
      <c r="H54" s="152">
        <v>16847</v>
      </c>
      <c r="I54" s="286">
        <v>22897</v>
      </c>
      <c r="J54" s="325">
        <v>23</v>
      </c>
      <c r="K54" s="323">
        <v>22920</v>
      </c>
      <c r="L54" s="267">
        <v>13721</v>
      </c>
      <c r="M54" s="272">
        <v>9199</v>
      </c>
      <c r="N54" s="5">
        <v>8804</v>
      </c>
      <c r="O54" s="5">
        <v>6375</v>
      </c>
      <c r="P54" s="5">
        <v>585</v>
      </c>
      <c r="Q54" s="5">
        <v>2313</v>
      </c>
      <c r="R54" s="5">
        <v>4843</v>
      </c>
    </row>
    <row r="55" spans="2:18" s="186" customFormat="1" x14ac:dyDescent="0.2">
      <c r="B55" s="3" t="s">
        <v>672</v>
      </c>
      <c r="C55" s="5">
        <v>3819</v>
      </c>
      <c r="D55" s="5">
        <v>2644</v>
      </c>
      <c r="E55" s="265">
        <v>6463</v>
      </c>
      <c r="F55" s="5">
        <v>17604</v>
      </c>
      <c r="G55" s="5">
        <v>1550</v>
      </c>
      <c r="H55" s="152">
        <v>19154</v>
      </c>
      <c r="I55" s="286">
        <v>25617</v>
      </c>
      <c r="J55" s="325">
        <v>44</v>
      </c>
      <c r="K55" s="323">
        <v>25661</v>
      </c>
      <c r="L55" s="267">
        <v>15033</v>
      </c>
      <c r="M55" s="272">
        <v>10628</v>
      </c>
      <c r="N55" s="5">
        <v>10021</v>
      </c>
      <c r="O55" s="5">
        <v>7192</v>
      </c>
      <c r="P55" s="5">
        <v>632</v>
      </c>
      <c r="Q55" s="5">
        <v>2356</v>
      </c>
      <c r="R55" s="5">
        <v>5460</v>
      </c>
    </row>
    <row r="56" spans="2:18" s="186" customFormat="1" x14ac:dyDescent="0.2">
      <c r="B56" s="3" t="s">
        <v>673</v>
      </c>
      <c r="C56" s="5">
        <v>3700</v>
      </c>
      <c r="D56" s="5">
        <v>2341</v>
      </c>
      <c r="E56" s="265">
        <v>6041</v>
      </c>
      <c r="F56" s="5">
        <v>18647</v>
      </c>
      <c r="G56" s="5">
        <v>1433</v>
      </c>
      <c r="H56" s="152">
        <v>20080</v>
      </c>
      <c r="I56" s="286">
        <v>26121</v>
      </c>
      <c r="J56" s="325">
        <v>49</v>
      </c>
      <c r="K56" s="323">
        <v>26170</v>
      </c>
      <c r="L56" s="267">
        <v>15474</v>
      </c>
      <c r="M56" s="272">
        <v>10696</v>
      </c>
      <c r="N56" s="5">
        <v>10501</v>
      </c>
      <c r="O56" s="5">
        <v>7114</v>
      </c>
      <c r="P56" s="5">
        <v>718</v>
      </c>
      <c r="Q56" s="5">
        <v>2227</v>
      </c>
      <c r="R56" s="5">
        <v>5610</v>
      </c>
    </row>
    <row r="57" spans="2:18" s="186" customFormat="1" x14ac:dyDescent="0.2">
      <c r="B57" s="3" t="s">
        <v>674</v>
      </c>
      <c r="C57" s="5">
        <v>3456</v>
      </c>
      <c r="D57" s="5">
        <v>2479</v>
      </c>
      <c r="E57" s="265">
        <v>5935</v>
      </c>
      <c r="F57" s="5">
        <v>17567</v>
      </c>
      <c r="G57" s="5">
        <v>1417</v>
      </c>
      <c r="H57" s="152">
        <v>18984</v>
      </c>
      <c r="I57" s="286">
        <v>24919</v>
      </c>
      <c r="J57" s="325">
        <v>50</v>
      </c>
      <c r="K57" s="323">
        <v>24969</v>
      </c>
      <c r="L57" s="267">
        <v>14679</v>
      </c>
      <c r="M57" s="272">
        <v>10290</v>
      </c>
      <c r="N57" s="5">
        <v>10290</v>
      </c>
      <c r="O57" s="5">
        <v>7092</v>
      </c>
      <c r="P57" s="5">
        <v>627</v>
      </c>
      <c r="Q57" s="5">
        <v>2091</v>
      </c>
      <c r="R57" s="5">
        <v>4869</v>
      </c>
    </row>
    <row r="58" spans="2:18" s="186" customFormat="1" x14ac:dyDescent="0.2">
      <c r="B58" s="3" t="s">
        <v>675</v>
      </c>
      <c r="C58" s="5">
        <v>3448</v>
      </c>
      <c r="D58" s="5">
        <v>2691</v>
      </c>
      <c r="E58" s="265">
        <v>6139</v>
      </c>
      <c r="F58" s="5">
        <v>19418</v>
      </c>
      <c r="G58" s="5">
        <v>1464</v>
      </c>
      <c r="H58" s="152">
        <v>20882</v>
      </c>
      <c r="I58" s="286">
        <v>27021</v>
      </c>
      <c r="J58" s="325">
        <v>59</v>
      </c>
      <c r="K58" s="323">
        <v>27080</v>
      </c>
      <c r="L58" s="267">
        <v>16259</v>
      </c>
      <c r="M58" s="272">
        <v>10821</v>
      </c>
      <c r="N58" s="5">
        <v>11798</v>
      </c>
      <c r="O58" s="5">
        <v>7352</v>
      </c>
      <c r="P58" s="5">
        <v>596</v>
      </c>
      <c r="Q58" s="5">
        <v>2309</v>
      </c>
      <c r="R58" s="5">
        <v>5025</v>
      </c>
    </row>
    <row r="59" spans="2:18" s="186" customFormat="1" x14ac:dyDescent="0.2">
      <c r="B59" s="3" t="s">
        <v>676</v>
      </c>
      <c r="C59" s="5">
        <v>2040</v>
      </c>
      <c r="D59" s="5">
        <v>2537</v>
      </c>
      <c r="E59" s="265">
        <v>4577</v>
      </c>
      <c r="F59" s="5">
        <v>16166</v>
      </c>
      <c r="G59" s="5">
        <v>1425</v>
      </c>
      <c r="H59" s="152">
        <v>17591</v>
      </c>
      <c r="I59" s="286">
        <v>22168</v>
      </c>
      <c r="J59" s="325">
        <v>81</v>
      </c>
      <c r="K59" s="323">
        <v>22249</v>
      </c>
      <c r="L59" s="267">
        <v>12864</v>
      </c>
      <c r="M59" s="272">
        <v>9385</v>
      </c>
      <c r="N59" s="5">
        <v>9395</v>
      </c>
      <c r="O59" s="5">
        <v>6194</v>
      </c>
      <c r="P59" s="5">
        <v>593</v>
      </c>
      <c r="Q59" s="5">
        <v>1867</v>
      </c>
      <c r="R59" s="5">
        <v>4200</v>
      </c>
    </row>
    <row r="60" spans="2:18" x14ac:dyDescent="0.2">
      <c r="B60" s="2" t="s">
        <v>677</v>
      </c>
      <c r="C60" s="151">
        <v>36106</v>
      </c>
      <c r="D60" s="151">
        <v>27062</v>
      </c>
      <c r="E60" s="264">
        <v>63168</v>
      </c>
      <c r="F60" s="151">
        <v>182582</v>
      </c>
      <c r="G60" s="151">
        <v>20417</v>
      </c>
      <c r="H60" s="151">
        <v>202999</v>
      </c>
      <c r="I60" s="285">
        <v>266167</v>
      </c>
      <c r="J60" s="324">
        <v>427</v>
      </c>
      <c r="K60" s="6">
        <v>266594</v>
      </c>
      <c r="L60" s="266">
        <v>157086</v>
      </c>
      <c r="M60" s="270">
        <v>109508</v>
      </c>
      <c r="N60" s="151">
        <v>106615</v>
      </c>
      <c r="O60" s="151">
        <v>72685</v>
      </c>
      <c r="P60" s="151">
        <v>7061</v>
      </c>
      <c r="Q60" s="151">
        <v>24008</v>
      </c>
      <c r="R60" s="151">
        <v>56225</v>
      </c>
    </row>
    <row r="61" spans="2:18" s="186" customFormat="1" x14ac:dyDescent="0.2">
      <c r="B61" s="3" t="s">
        <v>678</v>
      </c>
      <c r="C61" s="5">
        <v>1332</v>
      </c>
      <c r="D61" s="5">
        <v>3256</v>
      </c>
      <c r="E61" s="265">
        <v>4588</v>
      </c>
      <c r="F61" s="5">
        <v>11164</v>
      </c>
      <c r="G61" s="5">
        <v>1509</v>
      </c>
      <c r="H61" s="152">
        <v>12673</v>
      </c>
      <c r="I61" s="286">
        <v>17261</v>
      </c>
      <c r="J61" s="325">
        <v>79</v>
      </c>
      <c r="K61" s="323">
        <v>17340</v>
      </c>
      <c r="L61" s="267">
        <v>10000</v>
      </c>
      <c r="M61" s="272">
        <v>7340</v>
      </c>
      <c r="N61" s="5">
        <v>6936</v>
      </c>
      <c r="O61" s="5">
        <v>4885</v>
      </c>
      <c r="P61" s="5">
        <v>386</v>
      </c>
      <c r="Q61" s="5">
        <v>1467</v>
      </c>
      <c r="R61" s="5">
        <v>3666</v>
      </c>
    </row>
    <row r="62" spans="2:18" s="186" customFormat="1" x14ac:dyDescent="0.2">
      <c r="B62" s="3" t="s">
        <v>679</v>
      </c>
      <c r="C62" s="5">
        <v>0</v>
      </c>
      <c r="D62" s="5">
        <v>3021</v>
      </c>
      <c r="E62" s="265">
        <v>3021</v>
      </c>
      <c r="F62" s="5">
        <v>0</v>
      </c>
      <c r="G62" s="5">
        <v>3341</v>
      </c>
      <c r="H62" s="152">
        <v>3341</v>
      </c>
      <c r="I62" s="286">
        <v>6362</v>
      </c>
      <c r="J62" s="325">
        <v>0</v>
      </c>
      <c r="K62" s="323">
        <v>6362</v>
      </c>
      <c r="L62" s="267">
        <v>3240</v>
      </c>
      <c r="M62" s="272">
        <v>3122</v>
      </c>
      <c r="N62" s="5">
        <v>1475</v>
      </c>
      <c r="O62" s="5">
        <v>433</v>
      </c>
      <c r="P62" s="5">
        <v>77</v>
      </c>
      <c r="Q62" s="5">
        <v>114</v>
      </c>
      <c r="R62" s="5">
        <v>4263</v>
      </c>
    </row>
    <row r="63" spans="2:18" s="186" customFormat="1" x14ac:dyDescent="0.2">
      <c r="B63" s="2" t="s">
        <v>680</v>
      </c>
      <c r="C63" s="151">
        <v>1332</v>
      </c>
      <c r="D63" s="151">
        <v>6277</v>
      </c>
      <c r="E63" s="264">
        <v>7609</v>
      </c>
      <c r="F63" s="151">
        <v>11164</v>
      </c>
      <c r="G63" s="151">
        <v>4850</v>
      </c>
      <c r="H63" s="151">
        <v>16014</v>
      </c>
      <c r="I63" s="285">
        <v>23623</v>
      </c>
      <c r="J63" s="324">
        <v>79</v>
      </c>
      <c r="K63" s="6">
        <v>23702</v>
      </c>
      <c r="L63" s="266">
        <v>13240</v>
      </c>
      <c r="M63" s="270">
        <v>10462</v>
      </c>
      <c r="N63" s="151">
        <v>8411</v>
      </c>
      <c r="O63" s="151">
        <v>5318</v>
      </c>
      <c r="P63" s="151">
        <v>463</v>
      </c>
      <c r="Q63" s="151">
        <v>1581</v>
      </c>
      <c r="R63" s="151">
        <v>7929</v>
      </c>
    </row>
    <row r="64" spans="2:18" s="186" customFormat="1" ht="12.75" thickBot="1" x14ac:dyDescent="0.25">
      <c r="B64" s="296" t="s">
        <v>26</v>
      </c>
      <c r="C64" s="297">
        <v>532923</v>
      </c>
      <c r="D64" s="298">
        <v>309861</v>
      </c>
      <c r="E64" s="298">
        <v>842783</v>
      </c>
      <c r="F64" s="298">
        <v>1759373</v>
      </c>
      <c r="G64" s="298">
        <v>115246</v>
      </c>
      <c r="H64" s="298">
        <v>1874620</v>
      </c>
      <c r="I64" s="315">
        <v>2717403</v>
      </c>
      <c r="J64" s="326">
        <v>1038</v>
      </c>
      <c r="K64" s="327">
        <v>2718441</v>
      </c>
      <c r="L64" s="333">
        <v>1681597</v>
      </c>
      <c r="M64" s="334">
        <v>1036844</v>
      </c>
      <c r="N64" s="5">
        <v>1615160</v>
      </c>
      <c r="O64" s="5">
        <v>478114</v>
      </c>
      <c r="P64" s="5">
        <v>77986</v>
      </c>
      <c r="Q64" s="5">
        <v>451468</v>
      </c>
      <c r="R64" s="5">
        <v>95713</v>
      </c>
    </row>
    <row r="65" spans="2:2" x14ac:dyDescent="0.2">
      <c r="B65" s="186" t="s">
        <v>127</v>
      </c>
    </row>
    <row r="66" spans="2:2" x14ac:dyDescent="0.2">
      <c r="B66" s="344" t="s">
        <v>610</v>
      </c>
    </row>
    <row r="67" spans="2:2" x14ac:dyDescent="0.2">
      <c r="B67" s="25" t="s">
        <v>689</v>
      </c>
    </row>
  </sheetData>
  <mergeCells count="8">
    <mergeCell ref="B5:Q5"/>
    <mergeCell ref="B6:Q6"/>
    <mergeCell ref="B9:B10"/>
    <mergeCell ref="C9:I9"/>
    <mergeCell ref="L9:M9"/>
    <mergeCell ref="N9:R9"/>
    <mergeCell ref="B8:R8"/>
    <mergeCell ref="J9:K9"/>
  </mergeCells>
  <phoneticPr fontId="73" type="noConversion"/>
  <hyperlinks>
    <hyperlink ref="S5" location="'Índice Pensiones Solidarias'!A1" display="Volver Sistema de Pensiones Solidadias" xr:uid="{00000000-0004-0000-0300-000000000000}"/>
  </hyperlinks>
  <pageMargins left="0.7" right="0.7" top="0.75" bottom="0.75" header="0.3" footer="0.3"/>
  <pageSetup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2:S73"/>
  <sheetViews>
    <sheetView showGridLines="0" zoomScale="90" zoomScaleNormal="90" workbookViewId="0">
      <pane xSplit="2" ySplit="10" topLeftCell="C26" activePane="bottomRight" state="frozen"/>
      <selection activeCell="B6" sqref="B6:R6"/>
      <selection pane="topRight" activeCell="B6" sqref="B6:R6"/>
      <selection pane="bottomLeft" activeCell="B6" sqref="B6:R6"/>
      <selection pane="bottomRight" activeCell="O74" sqref="O74"/>
    </sheetView>
  </sheetViews>
  <sheetFormatPr baseColWidth="10" defaultColWidth="11.42578125" defaultRowHeight="12" x14ac:dyDescent="0.2"/>
  <cols>
    <col min="1" max="1" width="6" style="25" customWidth="1"/>
    <col min="2" max="2" width="14" style="25" customWidth="1"/>
    <col min="3" max="9" width="11.42578125" style="25"/>
    <col min="10" max="11" width="11.42578125" style="186"/>
    <col min="12" max="16384" width="11.42578125" style="25"/>
  </cols>
  <sheetData>
    <row r="2" spans="1:19" s="112" customFormat="1" ht="12.75" x14ac:dyDescent="0.2">
      <c r="A2" s="47" t="s">
        <v>99</v>
      </c>
    </row>
    <row r="3" spans="1:19" s="112" customFormat="1" ht="12.75" x14ac:dyDescent="0.2">
      <c r="A3" s="47" t="s">
        <v>100</v>
      </c>
    </row>
    <row r="4" spans="1:19" s="112" customFormat="1" ht="12.75" x14ac:dyDescent="0.2"/>
    <row r="5" spans="1:19" s="112" customFormat="1" ht="12.75" x14ac:dyDescent="0.2">
      <c r="B5" s="368" t="s">
        <v>576</v>
      </c>
      <c r="C5" s="368"/>
      <c r="D5" s="368"/>
      <c r="E5" s="368"/>
      <c r="F5" s="368"/>
      <c r="G5" s="368"/>
      <c r="H5" s="368"/>
      <c r="I5" s="368"/>
      <c r="J5" s="368"/>
      <c r="K5" s="368"/>
      <c r="L5" s="368"/>
      <c r="M5" s="368"/>
      <c r="N5" s="368"/>
      <c r="O5" s="368"/>
      <c r="P5" s="368"/>
      <c r="Q5" s="368"/>
      <c r="S5" s="129" t="s">
        <v>572</v>
      </c>
    </row>
    <row r="6" spans="1:19" s="112" customFormat="1" ht="12.75" x14ac:dyDescent="0.2">
      <c r="B6" s="368" t="str">
        <f>'Solicitudes Nacional'!B6:Q6</f>
        <v>Julio de 2008 a febrero de 2022</v>
      </c>
      <c r="C6" s="368"/>
      <c r="D6" s="368"/>
      <c r="E6" s="368"/>
      <c r="F6" s="368"/>
      <c r="G6" s="368"/>
      <c r="H6" s="368"/>
      <c r="I6" s="368"/>
      <c r="J6" s="368"/>
      <c r="K6" s="368"/>
      <c r="L6" s="368"/>
      <c r="M6" s="368"/>
      <c r="N6" s="368"/>
      <c r="O6" s="368"/>
      <c r="P6" s="368"/>
      <c r="Q6" s="368"/>
    </row>
    <row r="7" spans="1:19" ht="12.75" thickBot="1" x14ac:dyDescent="0.25"/>
    <row r="8" spans="1:19" ht="15.75" customHeight="1" thickBot="1" x14ac:dyDescent="0.25">
      <c r="B8" s="371" t="s">
        <v>27</v>
      </c>
      <c r="C8" s="372"/>
      <c r="D8" s="372"/>
      <c r="E8" s="372"/>
      <c r="F8" s="372"/>
      <c r="G8" s="372"/>
      <c r="H8" s="372"/>
      <c r="I8" s="372"/>
      <c r="J8" s="372"/>
      <c r="K8" s="372"/>
      <c r="L8" s="372"/>
      <c r="M8" s="372"/>
      <c r="N8" s="372"/>
      <c r="O8" s="372"/>
      <c r="P8" s="372"/>
      <c r="Q8" s="372"/>
      <c r="R8" s="373"/>
    </row>
    <row r="9" spans="1:19" ht="12.75" thickBot="1" x14ac:dyDescent="0.25">
      <c r="B9" s="376" t="s">
        <v>28</v>
      </c>
      <c r="C9" s="378" t="s">
        <v>2</v>
      </c>
      <c r="D9" s="379"/>
      <c r="E9" s="379"/>
      <c r="F9" s="379"/>
      <c r="G9" s="379"/>
      <c r="H9" s="379"/>
      <c r="I9" s="380"/>
      <c r="J9" s="314"/>
      <c r="K9" s="314"/>
      <c r="L9" s="378" t="s">
        <v>611</v>
      </c>
      <c r="M9" s="380"/>
      <c r="N9" s="378" t="s">
        <v>612</v>
      </c>
      <c r="O9" s="379"/>
      <c r="P9" s="379"/>
      <c r="Q9" s="379"/>
      <c r="R9" s="380"/>
    </row>
    <row r="10" spans="1:19" ht="24.75" thickBot="1" x14ac:dyDescent="0.25">
      <c r="B10" s="377"/>
      <c r="C10" s="16" t="s">
        <v>3</v>
      </c>
      <c r="D10" s="7" t="s">
        <v>4</v>
      </c>
      <c r="E10" s="8" t="s">
        <v>5</v>
      </c>
      <c r="F10" s="7" t="s">
        <v>6</v>
      </c>
      <c r="G10" s="7" t="s">
        <v>7</v>
      </c>
      <c r="H10" s="9" t="s">
        <v>8</v>
      </c>
      <c r="I10" s="342" t="s">
        <v>29</v>
      </c>
      <c r="J10" s="268" t="s">
        <v>591</v>
      </c>
      <c r="K10" s="330" t="s">
        <v>592</v>
      </c>
      <c r="L10" s="268" t="s">
        <v>30</v>
      </c>
      <c r="M10" s="11" t="s">
        <v>11</v>
      </c>
      <c r="N10" s="268" t="s">
        <v>12</v>
      </c>
      <c r="O10" s="10" t="s">
        <v>13</v>
      </c>
      <c r="P10" s="10" t="s">
        <v>14</v>
      </c>
      <c r="Q10" s="10" t="s">
        <v>15</v>
      </c>
      <c r="R10" s="269" t="s">
        <v>593</v>
      </c>
    </row>
    <row r="11" spans="1:19" x14ac:dyDescent="0.2">
      <c r="B11" s="4" t="s">
        <v>16</v>
      </c>
      <c r="C11" s="266">
        <v>83731</v>
      </c>
      <c r="D11" s="151">
        <v>21440</v>
      </c>
      <c r="E11" s="151">
        <v>105171</v>
      </c>
      <c r="F11" s="151">
        <v>9486</v>
      </c>
      <c r="G11" s="151">
        <v>1541</v>
      </c>
      <c r="H11" s="151">
        <v>11027</v>
      </c>
      <c r="I11" s="285">
        <v>116198</v>
      </c>
      <c r="J11" s="345">
        <v>0</v>
      </c>
      <c r="K11" s="346">
        <v>116198</v>
      </c>
      <c r="L11" s="151">
        <v>89477</v>
      </c>
      <c r="M11" s="270">
        <v>26721</v>
      </c>
      <c r="N11" s="151">
        <v>78766</v>
      </c>
      <c r="O11" s="151">
        <v>988</v>
      </c>
      <c r="P11" s="151">
        <v>0</v>
      </c>
      <c r="Q11" s="151">
        <v>36444</v>
      </c>
      <c r="R11" s="270">
        <v>0</v>
      </c>
    </row>
    <row r="12" spans="1:19" x14ac:dyDescent="0.2">
      <c r="B12" s="4" t="s">
        <v>17</v>
      </c>
      <c r="C12" s="266">
        <v>57975</v>
      </c>
      <c r="D12" s="151">
        <v>21272</v>
      </c>
      <c r="E12" s="151">
        <v>79247</v>
      </c>
      <c r="F12" s="151">
        <v>277144</v>
      </c>
      <c r="G12" s="151">
        <v>9873</v>
      </c>
      <c r="H12" s="151">
        <v>287017</v>
      </c>
      <c r="I12" s="285">
        <v>366264</v>
      </c>
      <c r="J12" s="324">
        <v>0</v>
      </c>
      <c r="K12" s="347">
        <v>366264</v>
      </c>
      <c r="L12" s="151">
        <v>225377</v>
      </c>
      <c r="M12" s="270">
        <v>140887</v>
      </c>
      <c r="N12" s="151">
        <v>273407</v>
      </c>
      <c r="O12" s="151">
        <v>26670</v>
      </c>
      <c r="P12" s="151">
        <v>0</v>
      </c>
      <c r="Q12" s="151">
        <v>66187</v>
      </c>
      <c r="R12" s="270">
        <v>0</v>
      </c>
    </row>
    <row r="13" spans="1:19" x14ac:dyDescent="0.2">
      <c r="B13" s="4" t="s">
        <v>18</v>
      </c>
      <c r="C13" s="266">
        <v>36125</v>
      </c>
      <c r="D13" s="151">
        <v>13245</v>
      </c>
      <c r="E13" s="151">
        <v>49370</v>
      </c>
      <c r="F13" s="151">
        <v>137904</v>
      </c>
      <c r="G13" s="151">
        <v>9915</v>
      </c>
      <c r="H13" s="151">
        <v>147819</v>
      </c>
      <c r="I13" s="285">
        <v>197189</v>
      </c>
      <c r="J13" s="324">
        <v>0</v>
      </c>
      <c r="K13" s="347">
        <v>197189</v>
      </c>
      <c r="L13" s="151">
        <v>119677</v>
      </c>
      <c r="M13" s="270">
        <v>77512</v>
      </c>
      <c r="N13" s="151">
        <v>120976</v>
      </c>
      <c r="O13" s="151">
        <v>25694</v>
      </c>
      <c r="P13" s="151">
        <v>3837</v>
      </c>
      <c r="Q13" s="151">
        <v>46682</v>
      </c>
      <c r="R13" s="270">
        <v>0</v>
      </c>
    </row>
    <row r="14" spans="1:19" x14ac:dyDescent="0.2">
      <c r="B14" s="4" t="s">
        <v>19</v>
      </c>
      <c r="C14" s="266">
        <v>29976</v>
      </c>
      <c r="D14" s="151">
        <v>10364</v>
      </c>
      <c r="E14" s="151">
        <v>40340</v>
      </c>
      <c r="F14" s="151">
        <v>90271</v>
      </c>
      <c r="G14" s="151">
        <v>8697</v>
      </c>
      <c r="H14" s="151">
        <v>98968</v>
      </c>
      <c r="I14" s="285">
        <v>139308</v>
      </c>
      <c r="J14" s="324">
        <v>0</v>
      </c>
      <c r="K14" s="347">
        <v>139308</v>
      </c>
      <c r="L14" s="151">
        <v>84838</v>
      </c>
      <c r="M14" s="270">
        <v>54470</v>
      </c>
      <c r="N14" s="151">
        <v>81472</v>
      </c>
      <c r="O14" s="151">
        <v>19161</v>
      </c>
      <c r="P14" s="151">
        <v>8015</v>
      </c>
      <c r="Q14" s="151">
        <v>30660</v>
      </c>
      <c r="R14" s="270">
        <v>0</v>
      </c>
    </row>
    <row r="15" spans="1:19" x14ac:dyDescent="0.2">
      <c r="B15" s="4" t="s">
        <v>20</v>
      </c>
      <c r="C15" s="266">
        <v>29369</v>
      </c>
      <c r="D15" s="151">
        <v>10380</v>
      </c>
      <c r="E15" s="151">
        <v>39749</v>
      </c>
      <c r="F15" s="151">
        <v>113369</v>
      </c>
      <c r="G15" s="151">
        <v>7014</v>
      </c>
      <c r="H15" s="151">
        <v>120383</v>
      </c>
      <c r="I15" s="285">
        <v>160132</v>
      </c>
      <c r="J15" s="324">
        <v>0</v>
      </c>
      <c r="K15" s="347">
        <v>160132</v>
      </c>
      <c r="L15" s="151">
        <v>95754</v>
      </c>
      <c r="M15" s="270">
        <v>64378</v>
      </c>
      <c r="N15" s="151">
        <v>106541</v>
      </c>
      <c r="O15" s="151">
        <v>20848</v>
      </c>
      <c r="P15" s="151">
        <v>7850</v>
      </c>
      <c r="Q15" s="151">
        <v>24893</v>
      </c>
      <c r="R15" s="270">
        <v>0</v>
      </c>
    </row>
    <row r="16" spans="1:19" x14ac:dyDescent="0.2">
      <c r="B16" s="4" t="s">
        <v>21</v>
      </c>
      <c r="C16" s="266">
        <v>29479</v>
      </c>
      <c r="D16" s="151">
        <v>9014</v>
      </c>
      <c r="E16" s="151">
        <v>38493</v>
      </c>
      <c r="F16" s="151">
        <v>65567</v>
      </c>
      <c r="G16" s="151">
        <v>6048</v>
      </c>
      <c r="H16" s="151">
        <v>71615</v>
      </c>
      <c r="I16" s="285">
        <v>110108</v>
      </c>
      <c r="J16" s="324">
        <v>0</v>
      </c>
      <c r="K16" s="347">
        <v>110108</v>
      </c>
      <c r="L16" s="151">
        <v>65748</v>
      </c>
      <c r="M16" s="270">
        <v>44360</v>
      </c>
      <c r="N16" s="151">
        <v>68722</v>
      </c>
      <c r="O16" s="151">
        <v>19387</v>
      </c>
      <c r="P16" s="151">
        <v>5326</v>
      </c>
      <c r="Q16" s="151">
        <v>16673</v>
      </c>
      <c r="R16" s="270">
        <v>0</v>
      </c>
    </row>
    <row r="17" spans="2:18" x14ac:dyDescent="0.2">
      <c r="B17" s="4" t="s">
        <v>22</v>
      </c>
      <c r="C17" s="266">
        <v>32567</v>
      </c>
      <c r="D17" s="151">
        <v>9988</v>
      </c>
      <c r="E17" s="151">
        <v>42555</v>
      </c>
      <c r="F17" s="151">
        <v>70060</v>
      </c>
      <c r="G17" s="151">
        <v>5270</v>
      </c>
      <c r="H17" s="151">
        <v>75330</v>
      </c>
      <c r="I17" s="285">
        <v>117885</v>
      </c>
      <c r="J17" s="324">
        <v>0</v>
      </c>
      <c r="K17" s="347">
        <v>117885</v>
      </c>
      <c r="L17" s="151">
        <v>70004</v>
      </c>
      <c r="M17" s="270">
        <v>47881</v>
      </c>
      <c r="N17" s="151">
        <v>72035</v>
      </c>
      <c r="O17" s="151">
        <v>22552</v>
      </c>
      <c r="P17" s="151">
        <v>5134</v>
      </c>
      <c r="Q17" s="151">
        <v>18164</v>
      </c>
      <c r="R17" s="270">
        <v>0</v>
      </c>
    </row>
    <row r="18" spans="2:18" x14ac:dyDescent="0.2">
      <c r="B18" s="4" t="s">
        <v>23</v>
      </c>
      <c r="C18" s="266">
        <v>26363</v>
      </c>
      <c r="D18" s="151">
        <v>11711</v>
      </c>
      <c r="E18" s="151">
        <v>38074</v>
      </c>
      <c r="F18" s="151">
        <v>71190</v>
      </c>
      <c r="G18" s="151">
        <v>2081</v>
      </c>
      <c r="H18" s="151">
        <v>73271</v>
      </c>
      <c r="I18" s="285">
        <v>111345</v>
      </c>
      <c r="J18" s="324">
        <v>0</v>
      </c>
      <c r="K18" s="347">
        <v>111345</v>
      </c>
      <c r="L18" s="151">
        <v>65990</v>
      </c>
      <c r="M18" s="270">
        <v>45355</v>
      </c>
      <c r="N18" s="151">
        <v>65223</v>
      </c>
      <c r="O18" s="151">
        <v>24957</v>
      </c>
      <c r="P18" s="151">
        <v>4304</v>
      </c>
      <c r="Q18" s="151">
        <v>16861</v>
      </c>
      <c r="R18" s="270">
        <v>0</v>
      </c>
    </row>
    <row r="19" spans="2:18" x14ac:dyDescent="0.2">
      <c r="B19" s="4" t="s">
        <v>24</v>
      </c>
      <c r="C19" s="266">
        <v>22256</v>
      </c>
      <c r="D19" s="151">
        <v>11810</v>
      </c>
      <c r="E19" s="151">
        <v>34066</v>
      </c>
      <c r="F19" s="151">
        <v>65772</v>
      </c>
      <c r="G19" s="151">
        <v>2218</v>
      </c>
      <c r="H19" s="151">
        <v>67990</v>
      </c>
      <c r="I19" s="285">
        <v>102056</v>
      </c>
      <c r="J19" s="324">
        <v>0</v>
      </c>
      <c r="K19" s="347">
        <v>102056</v>
      </c>
      <c r="L19" s="151">
        <v>61350</v>
      </c>
      <c r="M19" s="270">
        <v>40706</v>
      </c>
      <c r="N19" s="151">
        <v>59376</v>
      </c>
      <c r="O19" s="151">
        <v>23640</v>
      </c>
      <c r="P19" s="151">
        <v>3451</v>
      </c>
      <c r="Q19" s="151">
        <v>15560</v>
      </c>
      <c r="R19" s="270">
        <v>29</v>
      </c>
    </row>
    <row r="20" spans="2:18" x14ac:dyDescent="0.2">
      <c r="B20" s="4" t="s">
        <v>25</v>
      </c>
      <c r="C20" s="266">
        <v>21991</v>
      </c>
      <c r="D20" s="151">
        <v>11910</v>
      </c>
      <c r="E20" s="151">
        <v>33901</v>
      </c>
      <c r="F20" s="151">
        <v>79386</v>
      </c>
      <c r="G20" s="151">
        <v>2802</v>
      </c>
      <c r="H20" s="151">
        <v>82188</v>
      </c>
      <c r="I20" s="285">
        <v>116089</v>
      </c>
      <c r="J20" s="324">
        <v>0</v>
      </c>
      <c r="K20" s="347">
        <v>116089</v>
      </c>
      <c r="L20" s="151">
        <v>67429</v>
      </c>
      <c r="M20" s="270">
        <v>48660</v>
      </c>
      <c r="N20" s="151">
        <v>66296</v>
      </c>
      <c r="O20" s="151">
        <v>28517</v>
      </c>
      <c r="P20" s="151">
        <v>3602</v>
      </c>
      <c r="Q20" s="151">
        <v>17423</v>
      </c>
      <c r="R20" s="270">
        <v>251</v>
      </c>
    </row>
    <row r="21" spans="2:18" x14ac:dyDescent="0.2">
      <c r="B21" s="2" t="s">
        <v>585</v>
      </c>
      <c r="C21" s="266">
        <v>24873</v>
      </c>
      <c r="D21" s="151">
        <v>10989</v>
      </c>
      <c r="E21" s="151">
        <v>35862</v>
      </c>
      <c r="F21" s="151">
        <v>108927</v>
      </c>
      <c r="G21" s="151">
        <v>5864</v>
      </c>
      <c r="H21" s="151">
        <v>114791</v>
      </c>
      <c r="I21" s="285">
        <v>150653</v>
      </c>
      <c r="J21" s="324">
        <v>0</v>
      </c>
      <c r="K21" s="347">
        <v>150653</v>
      </c>
      <c r="L21" s="151">
        <v>87284</v>
      </c>
      <c r="M21" s="270">
        <v>63369</v>
      </c>
      <c r="N21" s="151">
        <v>85791</v>
      </c>
      <c r="O21" s="151">
        <v>40174</v>
      </c>
      <c r="P21" s="151">
        <v>4487</v>
      </c>
      <c r="Q21" s="151">
        <v>19524</v>
      </c>
      <c r="R21" s="270">
        <v>677</v>
      </c>
    </row>
    <row r="22" spans="2:18" x14ac:dyDescent="0.2">
      <c r="B22" s="3" t="s">
        <v>681</v>
      </c>
      <c r="C22" s="267">
        <v>2170</v>
      </c>
      <c r="D22" s="5">
        <v>954</v>
      </c>
      <c r="E22" s="152">
        <v>3124</v>
      </c>
      <c r="F22" s="5">
        <v>9048</v>
      </c>
      <c r="G22" s="5">
        <v>518</v>
      </c>
      <c r="H22" s="152">
        <v>9566</v>
      </c>
      <c r="I22" s="286">
        <v>12690</v>
      </c>
      <c r="J22" s="325">
        <v>0</v>
      </c>
      <c r="K22" s="348">
        <v>12690</v>
      </c>
      <c r="L22" s="5">
        <v>7291</v>
      </c>
      <c r="M22" s="272">
        <v>5399</v>
      </c>
      <c r="N22" s="5">
        <v>6946</v>
      </c>
      <c r="O22" s="5">
        <v>3744</v>
      </c>
      <c r="P22" s="5">
        <v>306</v>
      </c>
      <c r="Q22" s="5">
        <v>1640</v>
      </c>
      <c r="R22" s="271">
        <v>54</v>
      </c>
    </row>
    <row r="23" spans="2:18" x14ac:dyDescent="0.2">
      <c r="B23" s="3" t="s">
        <v>641</v>
      </c>
      <c r="C23" s="267">
        <v>1621</v>
      </c>
      <c r="D23" s="5">
        <v>843</v>
      </c>
      <c r="E23" s="152">
        <v>2464</v>
      </c>
      <c r="F23" s="5">
        <v>7549</v>
      </c>
      <c r="G23" s="5">
        <v>646</v>
      </c>
      <c r="H23" s="152">
        <v>8195</v>
      </c>
      <c r="I23" s="286">
        <v>10659</v>
      </c>
      <c r="J23" s="325">
        <v>0</v>
      </c>
      <c r="K23" s="348">
        <v>10659</v>
      </c>
      <c r="L23" s="5">
        <v>6055</v>
      </c>
      <c r="M23" s="272">
        <v>4604</v>
      </c>
      <c r="N23" s="5">
        <v>5746</v>
      </c>
      <c r="O23" s="5">
        <v>3339</v>
      </c>
      <c r="P23" s="5">
        <v>271</v>
      </c>
      <c r="Q23" s="5">
        <v>1257</v>
      </c>
      <c r="R23" s="271">
        <v>46</v>
      </c>
    </row>
    <row r="24" spans="2:18" x14ac:dyDescent="0.2">
      <c r="B24" s="3" t="s">
        <v>642</v>
      </c>
      <c r="C24" s="267">
        <v>1873</v>
      </c>
      <c r="D24" s="5">
        <v>964</v>
      </c>
      <c r="E24" s="152">
        <v>2837</v>
      </c>
      <c r="F24" s="5">
        <v>8225</v>
      </c>
      <c r="G24" s="5">
        <v>599</v>
      </c>
      <c r="H24" s="152">
        <v>8824</v>
      </c>
      <c r="I24" s="286">
        <v>11661</v>
      </c>
      <c r="J24" s="325">
        <v>0</v>
      </c>
      <c r="K24" s="348">
        <v>11661</v>
      </c>
      <c r="L24" s="5">
        <v>6637</v>
      </c>
      <c r="M24" s="272">
        <v>5024</v>
      </c>
      <c r="N24" s="5">
        <v>6287</v>
      </c>
      <c r="O24" s="5">
        <v>3456</v>
      </c>
      <c r="P24" s="5">
        <v>322</v>
      </c>
      <c r="Q24" s="5">
        <v>1532</v>
      </c>
      <c r="R24" s="271">
        <v>64</v>
      </c>
    </row>
    <row r="25" spans="2:18" x14ac:dyDescent="0.2">
      <c r="B25" s="3" t="s">
        <v>643</v>
      </c>
      <c r="C25" s="267">
        <v>1807</v>
      </c>
      <c r="D25" s="5">
        <v>989</v>
      </c>
      <c r="E25" s="152">
        <v>2796</v>
      </c>
      <c r="F25" s="5">
        <v>8075</v>
      </c>
      <c r="G25" s="5">
        <v>539</v>
      </c>
      <c r="H25" s="152">
        <v>8614</v>
      </c>
      <c r="I25" s="286">
        <v>11410</v>
      </c>
      <c r="J25" s="325">
        <v>0</v>
      </c>
      <c r="K25" s="348">
        <v>11410</v>
      </c>
      <c r="L25" s="5">
        <v>6463</v>
      </c>
      <c r="M25" s="272">
        <v>4947</v>
      </c>
      <c r="N25" s="5">
        <v>6042</v>
      </c>
      <c r="O25" s="5">
        <v>3448</v>
      </c>
      <c r="P25" s="5">
        <v>285</v>
      </c>
      <c r="Q25" s="5">
        <v>1559</v>
      </c>
      <c r="R25" s="271">
        <v>76</v>
      </c>
    </row>
    <row r="26" spans="2:18" x14ac:dyDescent="0.2">
      <c r="B26" s="3" t="s">
        <v>644</v>
      </c>
      <c r="C26" s="267">
        <v>1832</v>
      </c>
      <c r="D26" s="5">
        <v>865</v>
      </c>
      <c r="E26" s="152">
        <v>2697</v>
      </c>
      <c r="F26" s="5">
        <v>8270</v>
      </c>
      <c r="G26" s="5">
        <v>450</v>
      </c>
      <c r="H26" s="152">
        <v>8720</v>
      </c>
      <c r="I26" s="286">
        <v>11417</v>
      </c>
      <c r="J26" s="325">
        <v>0</v>
      </c>
      <c r="K26" s="348">
        <v>11417</v>
      </c>
      <c r="L26" s="5">
        <v>6242</v>
      </c>
      <c r="M26" s="272">
        <v>5175</v>
      </c>
      <c r="N26" s="5">
        <v>5980</v>
      </c>
      <c r="O26" s="5">
        <v>3413</v>
      </c>
      <c r="P26" s="5">
        <v>319</v>
      </c>
      <c r="Q26" s="5">
        <v>1640</v>
      </c>
      <c r="R26" s="271">
        <v>65</v>
      </c>
    </row>
    <row r="27" spans="2:18" x14ac:dyDescent="0.2">
      <c r="B27" s="3" t="s">
        <v>645</v>
      </c>
      <c r="C27" s="267">
        <v>1528</v>
      </c>
      <c r="D27" s="5">
        <v>925</v>
      </c>
      <c r="E27" s="152">
        <v>2453</v>
      </c>
      <c r="F27" s="5">
        <v>6932</v>
      </c>
      <c r="G27" s="5">
        <v>365</v>
      </c>
      <c r="H27" s="152">
        <v>7297</v>
      </c>
      <c r="I27" s="286">
        <v>9750</v>
      </c>
      <c r="J27" s="325">
        <v>0</v>
      </c>
      <c r="K27" s="348">
        <v>9750</v>
      </c>
      <c r="L27" s="5">
        <v>5368</v>
      </c>
      <c r="M27" s="272">
        <v>4382</v>
      </c>
      <c r="N27" s="5">
        <v>5356</v>
      </c>
      <c r="O27" s="5">
        <v>2764</v>
      </c>
      <c r="P27" s="5">
        <v>286</v>
      </c>
      <c r="Q27" s="5">
        <v>1246</v>
      </c>
      <c r="R27" s="271">
        <v>98</v>
      </c>
    </row>
    <row r="28" spans="2:18" x14ac:dyDescent="0.2">
      <c r="B28" s="3" t="s">
        <v>646</v>
      </c>
      <c r="C28" s="267">
        <v>1906</v>
      </c>
      <c r="D28" s="5">
        <v>1029</v>
      </c>
      <c r="E28" s="152">
        <v>2935</v>
      </c>
      <c r="F28" s="5">
        <v>8956</v>
      </c>
      <c r="G28" s="5">
        <v>448</v>
      </c>
      <c r="H28" s="152">
        <v>9404</v>
      </c>
      <c r="I28" s="286">
        <v>12339</v>
      </c>
      <c r="J28" s="325">
        <v>0</v>
      </c>
      <c r="K28" s="348">
        <v>12339</v>
      </c>
      <c r="L28" s="5">
        <v>6986</v>
      </c>
      <c r="M28" s="272">
        <v>5353</v>
      </c>
      <c r="N28" s="5">
        <v>6749</v>
      </c>
      <c r="O28" s="5">
        <v>3569</v>
      </c>
      <c r="P28" s="5">
        <v>360</v>
      </c>
      <c r="Q28" s="5">
        <v>1558</v>
      </c>
      <c r="R28" s="271">
        <v>103</v>
      </c>
    </row>
    <row r="29" spans="2:18" x14ac:dyDescent="0.2">
      <c r="B29" s="3" t="s">
        <v>647</v>
      </c>
      <c r="C29" s="267">
        <v>1863</v>
      </c>
      <c r="D29" s="5">
        <v>959</v>
      </c>
      <c r="E29" s="152">
        <v>2822</v>
      </c>
      <c r="F29" s="5">
        <v>8354</v>
      </c>
      <c r="G29" s="5">
        <v>388</v>
      </c>
      <c r="H29" s="152">
        <v>8742</v>
      </c>
      <c r="I29" s="286">
        <v>11564</v>
      </c>
      <c r="J29" s="325">
        <v>0</v>
      </c>
      <c r="K29" s="348">
        <v>11564</v>
      </c>
      <c r="L29" s="5">
        <v>6711</v>
      </c>
      <c r="M29" s="272">
        <v>4853</v>
      </c>
      <c r="N29" s="5">
        <v>6899</v>
      </c>
      <c r="O29" s="5">
        <v>2939</v>
      </c>
      <c r="P29" s="5">
        <v>259</v>
      </c>
      <c r="Q29" s="5">
        <v>1367</v>
      </c>
      <c r="R29" s="271">
        <v>100</v>
      </c>
    </row>
    <row r="30" spans="2:18" x14ac:dyDescent="0.2">
      <c r="B30" s="3" t="s">
        <v>648</v>
      </c>
      <c r="C30" s="267">
        <v>1801</v>
      </c>
      <c r="D30" s="5">
        <v>781</v>
      </c>
      <c r="E30" s="152">
        <v>2582</v>
      </c>
      <c r="F30" s="5">
        <v>7603</v>
      </c>
      <c r="G30" s="5">
        <v>422</v>
      </c>
      <c r="H30" s="152">
        <v>8025</v>
      </c>
      <c r="I30" s="286">
        <v>10607</v>
      </c>
      <c r="J30" s="325">
        <v>0</v>
      </c>
      <c r="K30" s="348">
        <v>10607</v>
      </c>
      <c r="L30" s="5">
        <v>6143</v>
      </c>
      <c r="M30" s="272">
        <v>4464</v>
      </c>
      <c r="N30" s="5">
        <v>5617</v>
      </c>
      <c r="O30" s="5">
        <v>3282</v>
      </c>
      <c r="P30" s="5">
        <v>260</v>
      </c>
      <c r="Q30" s="5">
        <v>1371</v>
      </c>
      <c r="R30" s="271">
        <v>77</v>
      </c>
    </row>
    <row r="31" spans="2:18" x14ac:dyDescent="0.2">
      <c r="B31" s="3" t="s">
        <v>649</v>
      </c>
      <c r="C31" s="267">
        <v>1744</v>
      </c>
      <c r="D31" s="5">
        <v>733</v>
      </c>
      <c r="E31" s="152">
        <v>2477</v>
      </c>
      <c r="F31" s="5">
        <v>6768</v>
      </c>
      <c r="G31" s="5">
        <v>336</v>
      </c>
      <c r="H31" s="152">
        <v>7104</v>
      </c>
      <c r="I31" s="286">
        <v>9581</v>
      </c>
      <c r="J31" s="325">
        <v>0</v>
      </c>
      <c r="K31" s="348">
        <v>9581</v>
      </c>
      <c r="L31" s="5">
        <v>5736</v>
      </c>
      <c r="M31" s="272">
        <v>3845</v>
      </c>
      <c r="N31" s="5">
        <v>4925</v>
      </c>
      <c r="O31" s="5">
        <v>2862</v>
      </c>
      <c r="P31" s="5">
        <v>219</v>
      </c>
      <c r="Q31" s="5">
        <v>1483</v>
      </c>
      <c r="R31" s="271">
        <v>92</v>
      </c>
    </row>
    <row r="32" spans="2:18" x14ac:dyDescent="0.2">
      <c r="B32" s="3" t="s">
        <v>650</v>
      </c>
      <c r="C32" s="267">
        <v>1717</v>
      </c>
      <c r="D32" s="5">
        <v>693</v>
      </c>
      <c r="E32" s="152">
        <v>2410</v>
      </c>
      <c r="F32" s="5">
        <v>6904</v>
      </c>
      <c r="G32" s="5">
        <v>361</v>
      </c>
      <c r="H32" s="152">
        <v>7265</v>
      </c>
      <c r="I32" s="286">
        <v>9675</v>
      </c>
      <c r="J32" s="325">
        <v>0</v>
      </c>
      <c r="K32" s="348">
        <v>9675</v>
      </c>
      <c r="L32" s="5">
        <v>5713</v>
      </c>
      <c r="M32" s="272">
        <v>3962</v>
      </c>
      <c r="N32" s="5">
        <v>4415</v>
      </c>
      <c r="O32" s="5">
        <v>3207</v>
      </c>
      <c r="P32" s="5">
        <v>284</v>
      </c>
      <c r="Q32" s="5">
        <v>1583</v>
      </c>
      <c r="R32" s="271">
        <v>186</v>
      </c>
    </row>
    <row r="33" spans="2:18" x14ac:dyDescent="0.2">
      <c r="B33" s="3" t="s">
        <v>651</v>
      </c>
      <c r="C33" s="267">
        <v>2300</v>
      </c>
      <c r="D33" s="5">
        <v>1067</v>
      </c>
      <c r="E33" s="152">
        <v>3367</v>
      </c>
      <c r="F33" s="5">
        <v>11854</v>
      </c>
      <c r="G33" s="5">
        <v>557</v>
      </c>
      <c r="H33" s="152">
        <v>12411</v>
      </c>
      <c r="I33" s="286">
        <v>15778</v>
      </c>
      <c r="J33" s="325">
        <v>0</v>
      </c>
      <c r="K33" s="348">
        <v>15778</v>
      </c>
      <c r="L33" s="5">
        <v>8881</v>
      </c>
      <c r="M33" s="272">
        <v>6897</v>
      </c>
      <c r="N33" s="5">
        <v>9270</v>
      </c>
      <c r="O33" s="5">
        <v>3833</v>
      </c>
      <c r="P33" s="5">
        <v>681</v>
      </c>
      <c r="Q33" s="5">
        <v>1828</v>
      </c>
      <c r="R33" s="271">
        <v>166</v>
      </c>
    </row>
    <row r="34" spans="2:18" s="186" customFormat="1" x14ac:dyDescent="0.2">
      <c r="B34" s="2" t="s">
        <v>589</v>
      </c>
      <c r="C34" s="266">
        <v>22162</v>
      </c>
      <c r="D34" s="151">
        <v>10802</v>
      </c>
      <c r="E34" s="151">
        <v>32964</v>
      </c>
      <c r="F34" s="151">
        <v>98538</v>
      </c>
      <c r="G34" s="151">
        <v>5629</v>
      </c>
      <c r="H34" s="151">
        <v>104167</v>
      </c>
      <c r="I34" s="285">
        <v>137131</v>
      </c>
      <c r="J34" s="324">
        <v>0</v>
      </c>
      <c r="K34" s="347">
        <v>137131</v>
      </c>
      <c r="L34" s="151">
        <v>78226</v>
      </c>
      <c r="M34" s="270">
        <v>58905</v>
      </c>
      <c r="N34" s="151">
        <v>74232</v>
      </c>
      <c r="O34" s="151">
        <v>39856</v>
      </c>
      <c r="P34" s="151">
        <v>3852</v>
      </c>
      <c r="Q34" s="151">
        <v>18064</v>
      </c>
      <c r="R34" s="270">
        <v>1127</v>
      </c>
    </row>
    <row r="35" spans="2:18" s="186" customFormat="1" x14ac:dyDescent="0.2">
      <c r="B35" s="3" t="s">
        <v>682</v>
      </c>
      <c r="C35" s="267">
        <v>2326</v>
      </c>
      <c r="D35" s="5">
        <v>1109</v>
      </c>
      <c r="E35" s="152">
        <v>3435</v>
      </c>
      <c r="F35" s="5">
        <v>17661</v>
      </c>
      <c r="G35" s="5">
        <v>664</v>
      </c>
      <c r="H35" s="152">
        <v>18325</v>
      </c>
      <c r="I35" s="286">
        <v>21760</v>
      </c>
      <c r="J35" s="325">
        <v>2</v>
      </c>
      <c r="K35" s="348">
        <v>21762</v>
      </c>
      <c r="L35" s="5">
        <v>11530</v>
      </c>
      <c r="M35" s="272">
        <v>10232</v>
      </c>
      <c r="N35" s="5">
        <v>12353</v>
      </c>
      <c r="O35" s="5">
        <v>5745</v>
      </c>
      <c r="P35" s="5">
        <v>1328</v>
      </c>
      <c r="Q35" s="5">
        <v>2073</v>
      </c>
      <c r="R35" s="271">
        <v>263</v>
      </c>
    </row>
    <row r="36" spans="2:18" s="186" customFormat="1" x14ac:dyDescent="0.2">
      <c r="B36" s="3" t="s">
        <v>683</v>
      </c>
      <c r="C36" s="267">
        <v>1886</v>
      </c>
      <c r="D36" s="5">
        <v>1011</v>
      </c>
      <c r="E36" s="152">
        <v>2897</v>
      </c>
      <c r="F36" s="5">
        <v>21107</v>
      </c>
      <c r="G36" s="5">
        <v>790</v>
      </c>
      <c r="H36" s="152">
        <v>21897</v>
      </c>
      <c r="I36" s="286">
        <v>24794</v>
      </c>
      <c r="J36" s="325">
        <v>1</v>
      </c>
      <c r="K36" s="348">
        <v>24795</v>
      </c>
      <c r="L36" s="5">
        <v>13182</v>
      </c>
      <c r="M36" s="272">
        <v>11613</v>
      </c>
      <c r="N36" s="5">
        <v>15764</v>
      </c>
      <c r="O36" s="5">
        <v>6121</v>
      </c>
      <c r="P36" s="5">
        <v>920</v>
      </c>
      <c r="Q36" s="5">
        <v>1736</v>
      </c>
      <c r="R36" s="271">
        <v>254</v>
      </c>
    </row>
    <row r="37" spans="2:18" s="186" customFormat="1" x14ac:dyDescent="0.2">
      <c r="B37" s="3" t="s">
        <v>654</v>
      </c>
      <c r="C37" s="267">
        <v>1456</v>
      </c>
      <c r="D37" s="5">
        <v>738</v>
      </c>
      <c r="E37" s="152">
        <v>2194</v>
      </c>
      <c r="F37" s="5">
        <v>11096</v>
      </c>
      <c r="G37" s="5">
        <v>481</v>
      </c>
      <c r="H37" s="152">
        <v>11577</v>
      </c>
      <c r="I37" s="286">
        <v>13771</v>
      </c>
      <c r="J37" s="325">
        <v>1</v>
      </c>
      <c r="K37" s="348">
        <v>13772</v>
      </c>
      <c r="L37" s="5">
        <v>7341</v>
      </c>
      <c r="M37" s="272">
        <v>6431</v>
      </c>
      <c r="N37" s="5">
        <v>7317</v>
      </c>
      <c r="O37" s="5">
        <v>4086</v>
      </c>
      <c r="P37" s="5">
        <v>549</v>
      </c>
      <c r="Q37" s="5">
        <v>1375</v>
      </c>
      <c r="R37" s="271">
        <v>445</v>
      </c>
    </row>
    <row r="38" spans="2:18" s="186" customFormat="1" x14ac:dyDescent="0.2">
      <c r="B38" s="3" t="s">
        <v>655</v>
      </c>
      <c r="C38" s="267">
        <v>957</v>
      </c>
      <c r="D38" s="5">
        <v>370</v>
      </c>
      <c r="E38" s="152">
        <v>1327</v>
      </c>
      <c r="F38" s="5">
        <v>5981</v>
      </c>
      <c r="G38" s="5">
        <v>435</v>
      </c>
      <c r="H38" s="152">
        <v>6416</v>
      </c>
      <c r="I38" s="286">
        <v>7743</v>
      </c>
      <c r="J38" s="325">
        <v>2</v>
      </c>
      <c r="K38" s="348">
        <v>7745</v>
      </c>
      <c r="L38" s="5">
        <v>4051</v>
      </c>
      <c r="M38" s="272">
        <v>3694</v>
      </c>
      <c r="N38" s="5">
        <v>2354</v>
      </c>
      <c r="O38" s="5">
        <v>3430</v>
      </c>
      <c r="P38" s="5">
        <v>288</v>
      </c>
      <c r="Q38" s="5">
        <v>939</v>
      </c>
      <c r="R38" s="271">
        <v>734</v>
      </c>
    </row>
    <row r="39" spans="2:18" s="186" customFormat="1" x14ac:dyDescent="0.2">
      <c r="B39" s="3" t="s">
        <v>656</v>
      </c>
      <c r="C39" s="267">
        <v>1511</v>
      </c>
      <c r="D39" s="5">
        <v>601</v>
      </c>
      <c r="E39" s="152">
        <v>2112</v>
      </c>
      <c r="F39" s="5">
        <v>9733</v>
      </c>
      <c r="G39" s="5">
        <v>690</v>
      </c>
      <c r="H39" s="152">
        <v>10423</v>
      </c>
      <c r="I39" s="286">
        <v>12535</v>
      </c>
      <c r="J39" s="325">
        <v>1</v>
      </c>
      <c r="K39" s="348">
        <v>12536</v>
      </c>
      <c r="L39" s="5">
        <v>6501</v>
      </c>
      <c r="M39" s="272">
        <v>6035</v>
      </c>
      <c r="N39" s="5">
        <v>4128</v>
      </c>
      <c r="O39" s="5">
        <v>4660</v>
      </c>
      <c r="P39" s="5">
        <v>341</v>
      </c>
      <c r="Q39" s="5">
        <v>944</v>
      </c>
      <c r="R39" s="271">
        <v>2463</v>
      </c>
    </row>
    <row r="40" spans="2:18" s="186" customFormat="1" x14ac:dyDescent="0.2">
      <c r="B40" s="3" t="s">
        <v>657</v>
      </c>
      <c r="C40" s="267">
        <v>1719</v>
      </c>
      <c r="D40" s="5">
        <v>550</v>
      </c>
      <c r="E40" s="152">
        <v>2269</v>
      </c>
      <c r="F40" s="5">
        <v>8295</v>
      </c>
      <c r="G40" s="5">
        <v>607</v>
      </c>
      <c r="H40" s="152">
        <v>8902</v>
      </c>
      <c r="I40" s="286">
        <v>11171</v>
      </c>
      <c r="J40" s="325">
        <v>0</v>
      </c>
      <c r="K40" s="348">
        <v>11171</v>
      </c>
      <c r="L40" s="5">
        <v>5963</v>
      </c>
      <c r="M40" s="272">
        <v>5208</v>
      </c>
      <c r="N40" s="5">
        <v>3690</v>
      </c>
      <c r="O40" s="5">
        <v>4413</v>
      </c>
      <c r="P40" s="5">
        <v>364</v>
      </c>
      <c r="Q40" s="5">
        <v>861</v>
      </c>
      <c r="R40" s="271">
        <v>1843</v>
      </c>
    </row>
    <row r="41" spans="2:18" s="186" customFormat="1" x14ac:dyDescent="0.2">
      <c r="B41" s="3" t="s">
        <v>658</v>
      </c>
      <c r="C41" s="267">
        <v>2113</v>
      </c>
      <c r="D41" s="5">
        <v>648</v>
      </c>
      <c r="E41" s="152">
        <v>2761</v>
      </c>
      <c r="F41" s="5">
        <v>9884</v>
      </c>
      <c r="G41" s="5">
        <v>497</v>
      </c>
      <c r="H41" s="152">
        <v>10381</v>
      </c>
      <c r="I41" s="286">
        <v>13142</v>
      </c>
      <c r="J41" s="325">
        <v>0</v>
      </c>
      <c r="K41" s="348">
        <v>13142</v>
      </c>
      <c r="L41" s="5">
        <v>7490</v>
      </c>
      <c r="M41" s="272">
        <v>5652</v>
      </c>
      <c r="N41" s="5">
        <v>5333</v>
      </c>
      <c r="O41" s="5">
        <v>3176</v>
      </c>
      <c r="P41" s="5">
        <v>450</v>
      </c>
      <c r="Q41" s="5">
        <v>1267</v>
      </c>
      <c r="R41" s="271">
        <v>2916</v>
      </c>
    </row>
    <row r="42" spans="2:18" s="186" customFormat="1" x14ac:dyDescent="0.2">
      <c r="B42" s="3" t="s">
        <v>659</v>
      </c>
      <c r="C42" s="267">
        <v>2708</v>
      </c>
      <c r="D42" s="5">
        <v>791</v>
      </c>
      <c r="E42" s="152">
        <v>3499</v>
      </c>
      <c r="F42" s="5">
        <v>12679</v>
      </c>
      <c r="G42" s="5">
        <v>593</v>
      </c>
      <c r="H42" s="152">
        <v>13272</v>
      </c>
      <c r="I42" s="286">
        <v>16771</v>
      </c>
      <c r="J42" s="325">
        <v>1</v>
      </c>
      <c r="K42" s="348">
        <v>16772</v>
      </c>
      <c r="L42" s="5">
        <v>9435</v>
      </c>
      <c r="M42" s="272">
        <v>7337</v>
      </c>
      <c r="N42" s="5">
        <v>7481</v>
      </c>
      <c r="O42" s="5">
        <v>2902</v>
      </c>
      <c r="P42" s="5">
        <v>748</v>
      </c>
      <c r="Q42" s="5">
        <v>1437</v>
      </c>
      <c r="R42" s="271">
        <v>4204</v>
      </c>
    </row>
    <row r="43" spans="2:18" s="186" customFormat="1" x14ac:dyDescent="0.2">
      <c r="B43" s="3" t="s">
        <v>660</v>
      </c>
      <c r="C43" s="267">
        <v>2652</v>
      </c>
      <c r="D43" s="5">
        <v>915</v>
      </c>
      <c r="E43" s="152">
        <v>3567</v>
      </c>
      <c r="F43" s="5">
        <v>12458</v>
      </c>
      <c r="G43" s="5">
        <v>670</v>
      </c>
      <c r="H43" s="152">
        <v>13128</v>
      </c>
      <c r="I43" s="286">
        <v>16695</v>
      </c>
      <c r="J43" s="325">
        <v>1</v>
      </c>
      <c r="K43" s="348">
        <v>16696</v>
      </c>
      <c r="L43" s="5">
        <v>9801</v>
      </c>
      <c r="M43" s="272">
        <v>6895</v>
      </c>
      <c r="N43" s="5">
        <v>7232</v>
      </c>
      <c r="O43" s="5">
        <v>3732</v>
      </c>
      <c r="P43" s="5">
        <v>522</v>
      </c>
      <c r="Q43" s="5">
        <v>1413</v>
      </c>
      <c r="R43" s="271">
        <v>3797</v>
      </c>
    </row>
    <row r="44" spans="2:18" s="186" customFormat="1" x14ac:dyDescent="0.2">
      <c r="B44" s="3" t="s">
        <v>661</v>
      </c>
      <c r="C44" s="267">
        <v>2843</v>
      </c>
      <c r="D44" s="5">
        <v>1146</v>
      </c>
      <c r="E44" s="152">
        <v>3989</v>
      </c>
      <c r="F44" s="5">
        <v>13575</v>
      </c>
      <c r="G44" s="5">
        <v>762</v>
      </c>
      <c r="H44" s="152">
        <v>14337</v>
      </c>
      <c r="I44" s="286">
        <v>18326</v>
      </c>
      <c r="J44" s="325">
        <v>0</v>
      </c>
      <c r="K44" s="348">
        <v>18326</v>
      </c>
      <c r="L44" s="5">
        <v>10747</v>
      </c>
      <c r="M44" s="272">
        <v>7579</v>
      </c>
      <c r="N44" s="5">
        <v>7581</v>
      </c>
      <c r="O44" s="5">
        <v>5780</v>
      </c>
      <c r="P44" s="5">
        <v>589</v>
      </c>
      <c r="Q44" s="5">
        <v>1665</v>
      </c>
      <c r="R44" s="271">
        <v>2711</v>
      </c>
    </row>
    <row r="45" spans="2:18" s="186" customFormat="1" x14ac:dyDescent="0.2">
      <c r="B45" s="3" t="s">
        <v>662</v>
      </c>
      <c r="C45" s="267">
        <v>2516</v>
      </c>
      <c r="D45" s="5">
        <v>965</v>
      </c>
      <c r="E45" s="152">
        <v>3481</v>
      </c>
      <c r="F45" s="5">
        <v>12237</v>
      </c>
      <c r="G45" s="5">
        <v>529</v>
      </c>
      <c r="H45" s="152">
        <v>12766</v>
      </c>
      <c r="I45" s="286">
        <v>16247</v>
      </c>
      <c r="J45" s="325">
        <v>1</v>
      </c>
      <c r="K45" s="348">
        <v>16248</v>
      </c>
      <c r="L45" s="5">
        <v>9440</v>
      </c>
      <c r="M45" s="272">
        <v>6808</v>
      </c>
      <c r="N45" s="5">
        <v>6898</v>
      </c>
      <c r="O45" s="5">
        <v>4523</v>
      </c>
      <c r="P45" s="5">
        <v>619</v>
      </c>
      <c r="Q45" s="5">
        <v>1576</v>
      </c>
      <c r="R45" s="271">
        <v>2632</v>
      </c>
    </row>
    <row r="46" spans="2:18" s="186" customFormat="1" x14ac:dyDescent="0.2">
      <c r="B46" s="3" t="s">
        <v>663</v>
      </c>
      <c r="C46" s="267">
        <v>2278</v>
      </c>
      <c r="D46" s="5">
        <v>945</v>
      </c>
      <c r="E46" s="152">
        <v>3223</v>
      </c>
      <c r="F46" s="5">
        <v>10817</v>
      </c>
      <c r="G46" s="5">
        <v>436</v>
      </c>
      <c r="H46" s="152">
        <v>11253</v>
      </c>
      <c r="I46" s="286">
        <v>14476</v>
      </c>
      <c r="J46" s="325">
        <v>0</v>
      </c>
      <c r="K46" s="348">
        <v>14476</v>
      </c>
      <c r="L46" s="5">
        <v>8322</v>
      </c>
      <c r="M46" s="272">
        <v>6154</v>
      </c>
      <c r="N46" s="5">
        <v>6681</v>
      </c>
      <c r="O46" s="5">
        <v>3221</v>
      </c>
      <c r="P46" s="5">
        <v>700</v>
      </c>
      <c r="Q46" s="5">
        <v>1384</v>
      </c>
      <c r="R46" s="271">
        <v>2490</v>
      </c>
    </row>
    <row r="47" spans="2:18" s="186" customFormat="1" x14ac:dyDescent="0.2">
      <c r="B47" s="2" t="s">
        <v>664</v>
      </c>
      <c r="C47" s="266">
        <v>24965</v>
      </c>
      <c r="D47" s="151">
        <v>9789</v>
      </c>
      <c r="E47" s="151">
        <v>34754</v>
      </c>
      <c r="F47" s="151">
        <v>145523</v>
      </c>
      <c r="G47" s="151">
        <v>7154</v>
      </c>
      <c r="H47" s="151">
        <v>152677</v>
      </c>
      <c r="I47" s="285">
        <v>187431</v>
      </c>
      <c r="J47" s="324">
        <v>10</v>
      </c>
      <c r="K47" s="347">
        <v>187441</v>
      </c>
      <c r="L47" s="151">
        <v>103803</v>
      </c>
      <c r="M47" s="270">
        <v>83638</v>
      </c>
      <c r="N47" s="151">
        <v>86812</v>
      </c>
      <c r="O47" s="151">
        <v>51789</v>
      </c>
      <c r="P47" s="151">
        <v>7418</v>
      </c>
      <c r="Q47" s="151">
        <v>16670</v>
      </c>
      <c r="R47" s="270">
        <v>24752</v>
      </c>
    </row>
    <row r="48" spans="2:18" s="186" customFormat="1" x14ac:dyDescent="0.2">
      <c r="B48" s="3" t="s">
        <v>684</v>
      </c>
      <c r="C48" s="267">
        <v>2264</v>
      </c>
      <c r="D48" s="5">
        <v>1278</v>
      </c>
      <c r="E48" s="152">
        <v>3542</v>
      </c>
      <c r="F48" s="5">
        <v>11037</v>
      </c>
      <c r="G48" s="5">
        <v>865</v>
      </c>
      <c r="H48" s="152">
        <v>11902</v>
      </c>
      <c r="I48" s="286">
        <v>15444</v>
      </c>
      <c r="J48" s="325">
        <v>0</v>
      </c>
      <c r="K48" s="348">
        <v>15444</v>
      </c>
      <c r="L48" s="5">
        <v>8987</v>
      </c>
      <c r="M48" s="272">
        <v>6457</v>
      </c>
      <c r="N48" s="5">
        <v>6827</v>
      </c>
      <c r="O48" s="5">
        <v>3866</v>
      </c>
      <c r="P48" s="5">
        <v>540</v>
      </c>
      <c r="Q48" s="5">
        <v>1496</v>
      </c>
      <c r="R48" s="272">
        <v>2715</v>
      </c>
    </row>
    <row r="49" spans="2:18" s="186" customFormat="1" x14ac:dyDescent="0.2">
      <c r="B49" s="3" t="s">
        <v>685</v>
      </c>
      <c r="C49" s="267">
        <v>1721</v>
      </c>
      <c r="D49" s="5">
        <v>1058</v>
      </c>
      <c r="E49" s="152">
        <v>2779</v>
      </c>
      <c r="F49" s="5">
        <v>10603</v>
      </c>
      <c r="G49" s="5">
        <v>793</v>
      </c>
      <c r="H49" s="152">
        <v>11396</v>
      </c>
      <c r="I49" s="286">
        <v>14175</v>
      </c>
      <c r="J49" s="325">
        <v>3</v>
      </c>
      <c r="K49" s="348">
        <v>14178</v>
      </c>
      <c r="L49" s="5">
        <v>8051</v>
      </c>
      <c r="M49" s="272">
        <v>6127</v>
      </c>
      <c r="N49" s="5">
        <v>5996</v>
      </c>
      <c r="O49" s="5">
        <v>4108</v>
      </c>
      <c r="P49" s="5">
        <v>520</v>
      </c>
      <c r="Q49" s="5">
        <v>1279</v>
      </c>
      <c r="R49" s="272">
        <v>2275</v>
      </c>
    </row>
    <row r="50" spans="2:18" s="186" customFormat="1" x14ac:dyDescent="0.2">
      <c r="B50" s="3" t="s">
        <v>667</v>
      </c>
      <c r="C50" s="267">
        <v>2016</v>
      </c>
      <c r="D50" s="5">
        <v>1182</v>
      </c>
      <c r="E50" s="152">
        <v>3198</v>
      </c>
      <c r="F50" s="5">
        <v>12558</v>
      </c>
      <c r="G50" s="5">
        <v>2727</v>
      </c>
      <c r="H50" s="152">
        <v>15285</v>
      </c>
      <c r="I50" s="286">
        <v>18483</v>
      </c>
      <c r="J50" s="325">
        <v>2</v>
      </c>
      <c r="K50" s="348">
        <v>18485</v>
      </c>
      <c r="L50" s="5">
        <v>10001</v>
      </c>
      <c r="M50" s="272">
        <v>8484</v>
      </c>
      <c r="N50" s="5">
        <v>6990</v>
      </c>
      <c r="O50" s="5">
        <v>5639</v>
      </c>
      <c r="P50" s="5">
        <v>623</v>
      </c>
      <c r="Q50" s="5">
        <v>1611</v>
      </c>
      <c r="R50" s="272">
        <v>3622</v>
      </c>
    </row>
    <row r="51" spans="2:18" s="186" customFormat="1" x14ac:dyDescent="0.2">
      <c r="B51" s="3" t="s">
        <v>668</v>
      </c>
      <c r="C51" s="267">
        <v>2145</v>
      </c>
      <c r="D51" s="5">
        <v>1219</v>
      </c>
      <c r="E51" s="152">
        <v>3364</v>
      </c>
      <c r="F51" s="5">
        <v>11519</v>
      </c>
      <c r="G51" s="5">
        <v>2962</v>
      </c>
      <c r="H51" s="152">
        <v>14481</v>
      </c>
      <c r="I51" s="286">
        <v>17845</v>
      </c>
      <c r="J51" s="325">
        <v>1</v>
      </c>
      <c r="K51" s="348">
        <v>17846</v>
      </c>
      <c r="L51" s="5">
        <v>9947</v>
      </c>
      <c r="M51" s="272">
        <v>7899</v>
      </c>
      <c r="N51" s="5">
        <v>5861</v>
      </c>
      <c r="O51" s="5">
        <v>5361</v>
      </c>
      <c r="P51" s="5">
        <v>412</v>
      </c>
      <c r="Q51" s="5">
        <v>1454</v>
      </c>
      <c r="R51" s="272">
        <v>4758</v>
      </c>
    </row>
    <row r="52" spans="2:18" s="186" customFormat="1" x14ac:dyDescent="0.2">
      <c r="B52" s="3" t="s">
        <v>669</v>
      </c>
      <c r="C52" s="267">
        <v>2798</v>
      </c>
      <c r="D52" s="5">
        <v>1389</v>
      </c>
      <c r="E52" s="152">
        <v>4187</v>
      </c>
      <c r="F52" s="5">
        <v>11245</v>
      </c>
      <c r="G52" s="5">
        <v>2008</v>
      </c>
      <c r="H52" s="152">
        <v>13253</v>
      </c>
      <c r="I52" s="286">
        <v>17440</v>
      </c>
      <c r="J52" s="325">
        <v>1</v>
      </c>
      <c r="K52" s="348">
        <v>17441</v>
      </c>
      <c r="L52" s="5">
        <v>9847</v>
      </c>
      <c r="M52" s="272">
        <v>7594</v>
      </c>
      <c r="N52" s="5">
        <v>6704</v>
      </c>
      <c r="O52" s="5">
        <v>4984</v>
      </c>
      <c r="P52" s="5">
        <v>472</v>
      </c>
      <c r="Q52" s="5">
        <v>1485</v>
      </c>
      <c r="R52" s="272">
        <v>3796</v>
      </c>
    </row>
    <row r="53" spans="2:18" s="186" customFormat="1" x14ac:dyDescent="0.2">
      <c r="B53" s="3" t="s">
        <v>670</v>
      </c>
      <c r="C53" s="267">
        <v>2526</v>
      </c>
      <c r="D53" s="5">
        <v>1253</v>
      </c>
      <c r="E53" s="152">
        <v>3779</v>
      </c>
      <c r="F53" s="5">
        <v>11073</v>
      </c>
      <c r="G53" s="5">
        <v>1581</v>
      </c>
      <c r="H53" s="152">
        <v>12654</v>
      </c>
      <c r="I53" s="286">
        <v>16433</v>
      </c>
      <c r="J53" s="325">
        <v>0</v>
      </c>
      <c r="K53" s="348">
        <v>16433</v>
      </c>
      <c r="L53" s="5">
        <v>9297</v>
      </c>
      <c r="M53" s="272">
        <v>7136</v>
      </c>
      <c r="N53" s="5">
        <v>5805</v>
      </c>
      <c r="O53" s="5">
        <v>4851</v>
      </c>
      <c r="P53" s="5">
        <v>413</v>
      </c>
      <c r="Q53" s="5">
        <v>1550</v>
      </c>
      <c r="R53" s="272">
        <v>3814</v>
      </c>
    </row>
    <row r="54" spans="2:18" s="186" customFormat="1" x14ac:dyDescent="0.2">
      <c r="B54" s="3" t="s">
        <v>671</v>
      </c>
      <c r="C54" s="267">
        <v>3047</v>
      </c>
      <c r="D54" s="5">
        <v>1324</v>
      </c>
      <c r="E54" s="152">
        <v>4371</v>
      </c>
      <c r="F54" s="5">
        <v>13261</v>
      </c>
      <c r="G54" s="5">
        <v>1466</v>
      </c>
      <c r="H54" s="152">
        <v>14727</v>
      </c>
      <c r="I54" s="286">
        <v>19098</v>
      </c>
      <c r="J54" s="325">
        <v>1</v>
      </c>
      <c r="K54" s="348">
        <v>19099</v>
      </c>
      <c r="L54" s="5">
        <v>10922</v>
      </c>
      <c r="M54" s="272">
        <v>8177</v>
      </c>
      <c r="N54" s="5">
        <v>7206</v>
      </c>
      <c r="O54" s="5">
        <v>5727</v>
      </c>
      <c r="P54" s="5">
        <v>519</v>
      </c>
      <c r="Q54" s="5">
        <v>1830</v>
      </c>
      <c r="R54" s="272">
        <v>3817</v>
      </c>
    </row>
    <row r="55" spans="2:18" s="186" customFormat="1" x14ac:dyDescent="0.2">
      <c r="B55" s="3" t="s">
        <v>672</v>
      </c>
      <c r="C55" s="267">
        <v>3182</v>
      </c>
      <c r="D55" s="5">
        <v>1355</v>
      </c>
      <c r="E55" s="152">
        <v>4537</v>
      </c>
      <c r="F55" s="5">
        <v>15226</v>
      </c>
      <c r="G55" s="5">
        <v>1402</v>
      </c>
      <c r="H55" s="152">
        <v>16628</v>
      </c>
      <c r="I55" s="286">
        <v>21165</v>
      </c>
      <c r="J55" s="325">
        <v>2</v>
      </c>
      <c r="K55" s="348">
        <v>21167</v>
      </c>
      <c r="L55" s="5">
        <v>11793</v>
      </c>
      <c r="M55" s="272">
        <v>9374</v>
      </c>
      <c r="N55" s="5">
        <v>7963</v>
      </c>
      <c r="O55" s="5">
        <v>6534</v>
      </c>
      <c r="P55" s="5">
        <v>535</v>
      </c>
      <c r="Q55" s="5">
        <v>1789</v>
      </c>
      <c r="R55" s="272">
        <v>4346</v>
      </c>
    </row>
    <row r="56" spans="2:18" s="186" customFormat="1" x14ac:dyDescent="0.2">
      <c r="B56" s="3" t="s">
        <v>673</v>
      </c>
      <c r="C56" s="267">
        <v>3090</v>
      </c>
      <c r="D56" s="5">
        <v>1006</v>
      </c>
      <c r="E56" s="152">
        <v>4096</v>
      </c>
      <c r="F56" s="5">
        <v>16319</v>
      </c>
      <c r="G56" s="5">
        <v>1257</v>
      </c>
      <c r="H56" s="152">
        <v>17576</v>
      </c>
      <c r="I56" s="286">
        <v>21672</v>
      </c>
      <c r="J56" s="325">
        <v>5</v>
      </c>
      <c r="K56" s="348">
        <v>21677</v>
      </c>
      <c r="L56" s="5">
        <v>12186</v>
      </c>
      <c r="M56" s="272">
        <v>9491</v>
      </c>
      <c r="N56" s="5">
        <v>8416</v>
      </c>
      <c r="O56" s="5">
        <v>6496</v>
      </c>
      <c r="P56" s="5">
        <v>636</v>
      </c>
      <c r="Q56" s="5">
        <v>1686</v>
      </c>
      <c r="R56" s="272">
        <v>4443</v>
      </c>
    </row>
    <row r="57" spans="2:18" s="186" customFormat="1" x14ac:dyDescent="0.2">
      <c r="B57" s="3" t="s">
        <v>674</v>
      </c>
      <c r="C57" s="267">
        <v>2879</v>
      </c>
      <c r="D57" s="5">
        <v>724</v>
      </c>
      <c r="E57" s="152">
        <v>3603</v>
      </c>
      <c r="F57" s="5">
        <v>15425</v>
      </c>
      <c r="G57" s="5">
        <v>1294</v>
      </c>
      <c r="H57" s="152">
        <v>16719</v>
      </c>
      <c r="I57" s="286">
        <v>20322</v>
      </c>
      <c r="J57" s="325">
        <v>1</v>
      </c>
      <c r="K57" s="348">
        <v>20323</v>
      </c>
      <c r="L57" s="5">
        <v>11338</v>
      </c>
      <c r="M57" s="272">
        <v>8985</v>
      </c>
      <c r="N57" s="5">
        <v>7922</v>
      </c>
      <c r="O57" s="5">
        <v>6443</v>
      </c>
      <c r="P57" s="5">
        <v>549</v>
      </c>
      <c r="Q57" s="5">
        <v>1458</v>
      </c>
      <c r="R57" s="272">
        <v>3951</v>
      </c>
    </row>
    <row r="58" spans="2:18" s="186" customFormat="1" x14ac:dyDescent="0.2">
      <c r="B58" s="3" t="s">
        <v>675</v>
      </c>
      <c r="C58" s="267">
        <v>2928</v>
      </c>
      <c r="D58" s="5">
        <v>531</v>
      </c>
      <c r="E58" s="152">
        <v>3459</v>
      </c>
      <c r="F58" s="5">
        <v>16818</v>
      </c>
      <c r="G58" s="5">
        <v>1347</v>
      </c>
      <c r="H58" s="152">
        <v>18165</v>
      </c>
      <c r="I58" s="286">
        <v>21624</v>
      </c>
      <c r="J58" s="325">
        <v>5</v>
      </c>
      <c r="K58" s="348">
        <v>21629</v>
      </c>
      <c r="L58" s="5">
        <v>12316</v>
      </c>
      <c r="M58" s="272">
        <v>9313</v>
      </c>
      <c r="N58" s="5">
        <v>9061</v>
      </c>
      <c r="O58" s="5">
        <v>6643</v>
      </c>
      <c r="P58" s="5">
        <v>509</v>
      </c>
      <c r="Q58" s="5">
        <v>1531</v>
      </c>
      <c r="R58" s="272">
        <v>3885</v>
      </c>
    </row>
    <row r="59" spans="2:18" s="186" customFormat="1" x14ac:dyDescent="0.2">
      <c r="B59" s="3" t="s">
        <v>676</v>
      </c>
      <c r="C59" s="267">
        <v>1384</v>
      </c>
      <c r="D59" s="5">
        <v>339</v>
      </c>
      <c r="E59" s="152">
        <v>1723</v>
      </c>
      <c r="F59" s="5">
        <v>13465</v>
      </c>
      <c r="G59" s="5">
        <v>1299</v>
      </c>
      <c r="H59" s="152">
        <v>14764</v>
      </c>
      <c r="I59" s="286">
        <v>16487</v>
      </c>
      <c r="J59" s="325">
        <v>3</v>
      </c>
      <c r="K59" s="348">
        <v>16490</v>
      </c>
      <c r="L59" s="5">
        <v>8971</v>
      </c>
      <c r="M59" s="272">
        <v>7519</v>
      </c>
      <c r="N59" s="5">
        <v>6623</v>
      </c>
      <c r="O59" s="5">
        <v>5225</v>
      </c>
      <c r="P59" s="5">
        <v>494</v>
      </c>
      <c r="Q59" s="5">
        <v>1143</v>
      </c>
      <c r="R59" s="272">
        <v>3005</v>
      </c>
    </row>
    <row r="60" spans="2:18" s="186" customFormat="1" x14ac:dyDescent="0.2">
      <c r="B60" s="2" t="s">
        <v>677</v>
      </c>
      <c r="C60" s="266">
        <v>29980</v>
      </c>
      <c r="D60" s="151">
        <v>12658</v>
      </c>
      <c r="E60" s="151">
        <v>42638</v>
      </c>
      <c r="F60" s="151">
        <v>158549</v>
      </c>
      <c r="G60" s="151">
        <v>19001</v>
      </c>
      <c r="H60" s="151">
        <v>177550</v>
      </c>
      <c r="I60" s="285">
        <v>220188</v>
      </c>
      <c r="J60" s="324">
        <v>24</v>
      </c>
      <c r="K60" s="347">
        <v>220212</v>
      </c>
      <c r="L60" s="151">
        <v>123656</v>
      </c>
      <c r="M60" s="270">
        <v>96556</v>
      </c>
      <c r="N60" s="151">
        <v>85374</v>
      </c>
      <c r="O60" s="151">
        <v>65877</v>
      </c>
      <c r="P60" s="151">
        <v>6222</v>
      </c>
      <c r="Q60" s="151">
        <v>18312</v>
      </c>
      <c r="R60" s="270">
        <v>44427</v>
      </c>
    </row>
    <row r="61" spans="2:18" s="186" customFormat="1" x14ac:dyDescent="0.2">
      <c r="B61" s="3" t="s">
        <v>686</v>
      </c>
      <c r="C61" s="267">
        <v>309</v>
      </c>
      <c r="D61" s="5">
        <v>347</v>
      </c>
      <c r="E61" s="152">
        <v>656</v>
      </c>
      <c r="F61" s="5">
        <v>7427</v>
      </c>
      <c r="G61" s="5">
        <v>1355</v>
      </c>
      <c r="H61" s="152">
        <v>8782</v>
      </c>
      <c r="I61" s="286">
        <v>9438</v>
      </c>
      <c r="J61" s="325">
        <v>3</v>
      </c>
      <c r="K61" s="348">
        <v>9441</v>
      </c>
      <c r="L61" s="5">
        <v>5064</v>
      </c>
      <c r="M61" s="272">
        <v>4377</v>
      </c>
      <c r="N61" s="5">
        <v>3577</v>
      </c>
      <c r="O61" s="5">
        <v>3070</v>
      </c>
      <c r="P61" s="5">
        <v>242</v>
      </c>
      <c r="Q61" s="5">
        <v>649</v>
      </c>
      <c r="R61" s="272">
        <v>1903</v>
      </c>
    </row>
    <row r="62" spans="2:18" s="186" customFormat="1" x14ac:dyDescent="0.2">
      <c r="B62" s="3" t="s">
        <v>687</v>
      </c>
      <c r="C62" s="267">
        <v>0</v>
      </c>
      <c r="D62" s="5">
        <v>64</v>
      </c>
      <c r="E62" s="152">
        <v>64</v>
      </c>
      <c r="F62" s="5">
        <v>0</v>
      </c>
      <c r="G62" s="5">
        <v>1943</v>
      </c>
      <c r="H62" s="152">
        <v>1943</v>
      </c>
      <c r="I62" s="286">
        <v>2007</v>
      </c>
      <c r="J62" s="325">
        <v>0</v>
      </c>
      <c r="K62" s="348">
        <v>2007</v>
      </c>
      <c r="L62" s="5">
        <v>1015</v>
      </c>
      <c r="M62" s="272">
        <v>992</v>
      </c>
      <c r="N62" s="5">
        <v>562</v>
      </c>
      <c r="O62" s="5">
        <v>131</v>
      </c>
      <c r="P62" s="5">
        <v>28</v>
      </c>
      <c r="Q62" s="5">
        <v>38</v>
      </c>
      <c r="R62" s="272">
        <v>1248</v>
      </c>
    </row>
    <row r="63" spans="2:18" s="186" customFormat="1" x14ac:dyDescent="0.2">
      <c r="B63" s="2" t="s">
        <v>680</v>
      </c>
      <c r="C63" s="266">
        <v>309</v>
      </c>
      <c r="D63" s="266">
        <v>411</v>
      </c>
      <c r="E63" s="266">
        <v>720</v>
      </c>
      <c r="F63" s="266">
        <v>7427</v>
      </c>
      <c r="G63" s="266">
        <v>3298</v>
      </c>
      <c r="H63" s="266">
        <v>10725</v>
      </c>
      <c r="I63" s="285">
        <v>11445</v>
      </c>
      <c r="J63" s="324">
        <v>3</v>
      </c>
      <c r="K63" s="347">
        <v>11448</v>
      </c>
      <c r="L63" s="151">
        <v>6079</v>
      </c>
      <c r="M63" s="270">
        <v>5369</v>
      </c>
      <c r="N63" s="151">
        <v>4139</v>
      </c>
      <c r="O63" s="151">
        <v>3201</v>
      </c>
      <c r="P63" s="151">
        <v>270</v>
      </c>
      <c r="Q63" s="151">
        <v>687</v>
      </c>
      <c r="R63" s="270">
        <v>3151</v>
      </c>
    </row>
    <row r="64" spans="2:18" s="186" customFormat="1" ht="12.75" thickBot="1" x14ac:dyDescent="0.25">
      <c r="B64" s="316" t="s">
        <v>26</v>
      </c>
      <c r="C64" s="317">
        <v>472121</v>
      </c>
      <c r="D64" s="318">
        <v>175783</v>
      </c>
      <c r="E64" s="318">
        <v>647904</v>
      </c>
      <c r="F64" s="318">
        <v>1499113</v>
      </c>
      <c r="G64" s="318">
        <v>96405</v>
      </c>
      <c r="H64" s="318">
        <v>1595518</v>
      </c>
      <c r="I64" s="320">
        <v>2243422</v>
      </c>
      <c r="J64" s="337">
        <v>37</v>
      </c>
      <c r="K64" s="349">
        <v>2243459</v>
      </c>
      <c r="L64" s="318">
        <v>1344692</v>
      </c>
      <c r="M64" s="319">
        <v>898767</v>
      </c>
      <c r="N64" s="318">
        <v>1329162</v>
      </c>
      <c r="O64" s="318">
        <v>413311</v>
      </c>
      <c r="P64" s="318">
        <v>63768</v>
      </c>
      <c r="Q64" s="318">
        <v>362804</v>
      </c>
      <c r="R64" s="319">
        <v>74414</v>
      </c>
    </row>
    <row r="65" spans="2:14" x14ac:dyDescent="0.2">
      <c r="B65" s="25" t="s">
        <v>127</v>
      </c>
    </row>
    <row r="66" spans="2:14" ht="12" customHeight="1" x14ac:dyDescent="0.2">
      <c r="B66" s="25" t="s">
        <v>609</v>
      </c>
      <c r="C66" s="69"/>
      <c r="D66" s="69"/>
      <c r="E66" s="69"/>
      <c r="F66" s="69"/>
      <c r="G66" s="69"/>
      <c r="H66" s="69"/>
      <c r="I66" s="69"/>
      <c r="J66" s="69"/>
      <c r="K66" s="69"/>
      <c r="L66" s="69"/>
      <c r="M66" s="69"/>
      <c r="N66" s="69"/>
    </row>
    <row r="67" spans="2:14" ht="117.75" customHeight="1" x14ac:dyDescent="0.2">
      <c r="B67" s="375" t="s">
        <v>690</v>
      </c>
      <c r="C67" s="375"/>
      <c r="D67" s="375"/>
      <c r="E67" s="375"/>
      <c r="F67" s="375"/>
      <c r="G67" s="375"/>
      <c r="H67" s="375"/>
      <c r="I67" s="375"/>
      <c r="J67" s="375"/>
      <c r="K67" s="375"/>
      <c r="L67" s="375"/>
      <c r="M67" s="375"/>
      <c r="N67" s="375"/>
    </row>
    <row r="68" spans="2:14" x14ac:dyDescent="0.2">
      <c r="B68" s="69"/>
      <c r="C68" s="69"/>
      <c r="D68" s="69"/>
      <c r="E68" s="69"/>
      <c r="F68" s="69"/>
      <c r="G68" s="69"/>
      <c r="H68" s="69"/>
      <c r="I68" s="69"/>
      <c r="J68" s="69"/>
      <c r="K68" s="69"/>
      <c r="L68" s="69"/>
      <c r="M68" s="69"/>
      <c r="N68" s="69"/>
    </row>
    <row r="69" spans="2:14" x14ac:dyDescent="0.2">
      <c r="B69" s="69"/>
      <c r="C69" s="69"/>
      <c r="D69" s="69"/>
      <c r="E69" s="69"/>
      <c r="F69" s="69"/>
      <c r="G69" s="69"/>
      <c r="H69" s="69"/>
      <c r="I69" s="69"/>
      <c r="J69" s="69"/>
      <c r="K69" s="69"/>
      <c r="L69" s="69"/>
      <c r="M69" s="69"/>
      <c r="N69" s="69"/>
    </row>
    <row r="70" spans="2:14" x14ac:dyDescent="0.2">
      <c r="B70" s="69"/>
      <c r="C70" s="69"/>
      <c r="D70" s="69"/>
      <c r="E70" s="69"/>
      <c r="F70" s="69"/>
      <c r="G70" s="69"/>
      <c r="H70" s="69"/>
      <c r="I70" s="69"/>
      <c r="J70" s="69"/>
      <c r="K70" s="69"/>
      <c r="L70" s="69"/>
      <c r="M70" s="69"/>
      <c r="N70" s="69"/>
    </row>
    <row r="71" spans="2:14" x14ac:dyDescent="0.2">
      <c r="B71" s="69"/>
      <c r="C71" s="69"/>
      <c r="D71" s="69"/>
      <c r="E71" s="69"/>
      <c r="F71" s="69"/>
      <c r="G71" s="69"/>
      <c r="H71" s="69"/>
      <c r="I71" s="69"/>
      <c r="J71" s="69"/>
      <c r="K71" s="69"/>
      <c r="L71" s="69"/>
      <c r="M71" s="69"/>
      <c r="N71" s="69"/>
    </row>
    <row r="72" spans="2:14" x14ac:dyDescent="0.2">
      <c r="B72" s="69"/>
      <c r="C72" s="69"/>
      <c r="D72" s="69"/>
      <c r="E72" s="69"/>
      <c r="F72" s="69"/>
      <c r="G72" s="69"/>
      <c r="H72" s="69"/>
      <c r="I72" s="69"/>
      <c r="J72" s="69"/>
      <c r="K72" s="69"/>
      <c r="L72" s="69"/>
      <c r="M72" s="69"/>
      <c r="N72" s="69"/>
    </row>
    <row r="73" spans="2:14" x14ac:dyDescent="0.2">
      <c r="B73" s="69"/>
      <c r="C73" s="69"/>
      <c r="D73" s="69"/>
      <c r="E73" s="69"/>
      <c r="F73" s="69"/>
      <c r="G73" s="69"/>
      <c r="H73" s="69"/>
      <c r="I73" s="69"/>
      <c r="J73" s="69"/>
      <c r="K73" s="69"/>
    </row>
  </sheetData>
  <mergeCells count="8">
    <mergeCell ref="B5:Q5"/>
    <mergeCell ref="B6:Q6"/>
    <mergeCell ref="B67:N67"/>
    <mergeCell ref="B9:B10"/>
    <mergeCell ref="C9:I9"/>
    <mergeCell ref="L9:M9"/>
    <mergeCell ref="N9:R9"/>
    <mergeCell ref="B8:R8"/>
  </mergeCells>
  <hyperlinks>
    <hyperlink ref="S5" location="'Índice Pensiones Solidarias'!A1" display="Volver Sistema de Pensiones Solidadias" xr:uid="{00000000-0004-0000-0400-000000000000}"/>
  </hyperlinks>
  <pageMargins left="0.7" right="0.7" top="0.75" bottom="0.75" header="0.3" footer="0.3"/>
  <pageSetup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2:T32"/>
  <sheetViews>
    <sheetView showGridLines="0" zoomScale="90" zoomScaleNormal="90" workbookViewId="0">
      <selection activeCell="B32" sqref="B32"/>
    </sheetView>
  </sheetViews>
  <sheetFormatPr baseColWidth="10" defaultColWidth="11.42578125" defaultRowHeight="12" x14ac:dyDescent="0.2"/>
  <cols>
    <col min="1" max="1" width="6" style="25" customWidth="1"/>
    <col min="2" max="2" width="21.5703125" style="25" customWidth="1"/>
    <col min="3" max="8" width="11.42578125" style="25"/>
    <col min="9" max="10" width="11.42578125" style="186"/>
    <col min="11" max="11" width="11.42578125" style="25"/>
    <col min="12" max="12" width="11.42578125" style="186"/>
    <col min="13" max="16384" width="11.42578125" style="25"/>
  </cols>
  <sheetData>
    <row r="2" spans="1:20" s="112" customFormat="1" ht="12.75" x14ac:dyDescent="0.2">
      <c r="A2" s="47" t="s">
        <v>99</v>
      </c>
    </row>
    <row r="3" spans="1:20" s="112" customFormat="1" ht="12.75" x14ac:dyDescent="0.2">
      <c r="A3" s="47" t="s">
        <v>100</v>
      </c>
    </row>
    <row r="4" spans="1:20" s="112" customFormat="1" ht="12.75" x14ac:dyDescent="0.2"/>
    <row r="5" spans="1:20" s="112" customFormat="1" ht="12.75" x14ac:dyDescent="0.2">
      <c r="B5" s="368" t="s">
        <v>50</v>
      </c>
      <c r="C5" s="368"/>
      <c r="D5" s="368"/>
      <c r="E5" s="368"/>
      <c r="F5" s="368"/>
      <c r="G5" s="368"/>
      <c r="H5" s="368"/>
      <c r="I5" s="368"/>
      <c r="J5" s="368"/>
      <c r="K5" s="368"/>
      <c r="L5" s="368"/>
      <c r="M5" s="368"/>
      <c r="N5" s="368"/>
      <c r="O5" s="368"/>
      <c r="P5" s="368"/>
      <c r="Q5" s="368"/>
      <c r="R5" s="368"/>
      <c r="T5" s="127" t="s">
        <v>572</v>
      </c>
    </row>
    <row r="6" spans="1:20" s="112" customFormat="1" ht="12.75" x14ac:dyDescent="0.2">
      <c r="B6" s="368" t="s">
        <v>621</v>
      </c>
      <c r="C6" s="368"/>
      <c r="D6" s="368"/>
      <c r="E6" s="368"/>
      <c r="F6" s="368"/>
      <c r="G6" s="368"/>
      <c r="H6" s="368"/>
      <c r="I6" s="368"/>
      <c r="J6" s="368"/>
      <c r="K6" s="368"/>
      <c r="L6" s="368"/>
      <c r="M6" s="368"/>
      <c r="N6" s="368"/>
      <c r="O6" s="368"/>
      <c r="P6" s="368"/>
      <c r="Q6" s="368"/>
      <c r="R6" s="368"/>
    </row>
    <row r="7" spans="1:20" ht="12.75" thickBot="1" x14ac:dyDescent="0.25"/>
    <row r="8" spans="1:20" ht="15.75" customHeight="1" thickBot="1" x14ac:dyDescent="0.25">
      <c r="B8" s="378" t="s">
        <v>0</v>
      </c>
      <c r="C8" s="379"/>
      <c r="D8" s="379"/>
      <c r="E8" s="379"/>
      <c r="F8" s="379"/>
      <c r="G8" s="379"/>
      <c r="H8" s="379"/>
      <c r="I8" s="379"/>
      <c r="J8" s="384"/>
      <c r="K8" s="384"/>
      <c r="L8" s="384"/>
      <c r="M8" s="379"/>
      <c r="N8" s="379"/>
      <c r="O8" s="379"/>
      <c r="P8" s="379"/>
      <c r="Q8" s="379"/>
      <c r="R8" s="379"/>
      <c r="S8" s="380"/>
    </row>
    <row r="9" spans="1:20" ht="15.75" customHeight="1" thickBot="1" x14ac:dyDescent="0.25">
      <c r="B9" s="376" t="s">
        <v>31</v>
      </c>
      <c r="C9" s="378" t="s">
        <v>2</v>
      </c>
      <c r="D9" s="379"/>
      <c r="E9" s="379"/>
      <c r="F9" s="379"/>
      <c r="G9" s="379"/>
      <c r="H9" s="379"/>
      <c r="I9" s="379"/>
      <c r="J9" s="385" t="s">
        <v>26</v>
      </c>
      <c r="K9" s="384"/>
      <c r="L9" s="384"/>
      <c r="M9" s="382" t="s">
        <v>611</v>
      </c>
      <c r="N9" s="383"/>
      <c r="O9" s="378" t="s">
        <v>612</v>
      </c>
      <c r="P9" s="379"/>
      <c r="Q9" s="379"/>
      <c r="R9" s="379"/>
      <c r="S9" s="380"/>
    </row>
    <row r="10" spans="1:20" ht="24.75" thickBot="1" x14ac:dyDescent="0.25">
      <c r="B10" s="377"/>
      <c r="C10" s="203" t="s">
        <v>3</v>
      </c>
      <c r="D10" s="204" t="s">
        <v>4</v>
      </c>
      <c r="E10" s="205" t="s">
        <v>5</v>
      </c>
      <c r="F10" s="204" t="s">
        <v>6</v>
      </c>
      <c r="G10" s="204" t="s">
        <v>7</v>
      </c>
      <c r="H10" s="205" t="s">
        <v>8</v>
      </c>
      <c r="I10" s="206" t="s">
        <v>9</v>
      </c>
      <c r="J10" s="350" t="s">
        <v>591</v>
      </c>
      <c r="K10" s="10" t="s">
        <v>594</v>
      </c>
      <c r="L10" s="330" t="s">
        <v>595</v>
      </c>
      <c r="M10" s="261" t="s">
        <v>30</v>
      </c>
      <c r="N10" s="206" t="s">
        <v>11</v>
      </c>
      <c r="O10" s="206" t="s">
        <v>12</v>
      </c>
      <c r="P10" s="206" t="s">
        <v>13</v>
      </c>
      <c r="Q10" s="206" t="s">
        <v>14</v>
      </c>
      <c r="R10" s="206" t="s">
        <v>15</v>
      </c>
      <c r="S10" s="206" t="s">
        <v>593</v>
      </c>
    </row>
    <row r="11" spans="1:20" x14ac:dyDescent="0.2">
      <c r="B11" s="13" t="s">
        <v>32</v>
      </c>
      <c r="C11" s="218">
        <v>6341</v>
      </c>
      <c r="D11" s="219">
        <v>3025</v>
      </c>
      <c r="E11" s="219">
        <v>9366</v>
      </c>
      <c r="F11" s="219">
        <v>22849</v>
      </c>
      <c r="G11" s="219">
        <v>1321</v>
      </c>
      <c r="H11" s="219">
        <v>24170</v>
      </c>
      <c r="I11" s="220">
        <v>33536</v>
      </c>
      <c r="J11" s="351">
        <v>23</v>
      </c>
      <c r="K11" s="218">
        <v>33559</v>
      </c>
      <c r="L11" s="354">
        <v>1.2344943296543865E-2</v>
      </c>
      <c r="M11" s="273">
        <v>19739</v>
      </c>
      <c r="N11" s="220">
        <v>13820</v>
      </c>
      <c r="O11" s="218">
        <v>18660</v>
      </c>
      <c r="P11" s="219">
        <v>6786</v>
      </c>
      <c r="Q11" s="219">
        <v>1104</v>
      </c>
      <c r="R11" s="219">
        <v>4921</v>
      </c>
      <c r="S11" s="221">
        <v>2088</v>
      </c>
    </row>
    <row r="12" spans="1:20" x14ac:dyDescent="0.2">
      <c r="B12" s="13" t="s">
        <v>33</v>
      </c>
      <c r="C12" s="222">
        <v>6540</v>
      </c>
      <c r="D12" s="223">
        <v>5042</v>
      </c>
      <c r="E12" s="223">
        <v>11582</v>
      </c>
      <c r="F12" s="223">
        <v>24941</v>
      </c>
      <c r="G12" s="223">
        <v>2160</v>
      </c>
      <c r="H12" s="223">
        <v>27101</v>
      </c>
      <c r="I12" s="224">
        <v>38683</v>
      </c>
      <c r="J12" s="352">
        <v>18</v>
      </c>
      <c r="K12" s="222">
        <v>38701</v>
      </c>
      <c r="L12" s="355">
        <v>1.4236468623008555E-2</v>
      </c>
      <c r="M12" s="274">
        <v>23208</v>
      </c>
      <c r="N12" s="224">
        <v>15493</v>
      </c>
      <c r="O12" s="222">
        <v>21246</v>
      </c>
      <c r="P12" s="223">
        <v>6141</v>
      </c>
      <c r="Q12" s="223">
        <v>1418</v>
      </c>
      <c r="R12" s="223">
        <v>7072</v>
      </c>
      <c r="S12" s="225">
        <v>2824</v>
      </c>
    </row>
    <row r="13" spans="1:20" x14ac:dyDescent="0.2">
      <c r="B13" s="13" t="s">
        <v>34</v>
      </c>
      <c r="C13" s="222">
        <v>12855</v>
      </c>
      <c r="D13" s="223">
        <v>6458</v>
      </c>
      <c r="E13" s="223">
        <v>19313</v>
      </c>
      <c r="F13" s="223">
        <v>42657</v>
      </c>
      <c r="G13" s="223">
        <v>2458</v>
      </c>
      <c r="H13" s="223">
        <v>45115</v>
      </c>
      <c r="I13" s="224">
        <v>64428</v>
      </c>
      <c r="J13" s="352">
        <v>40</v>
      </c>
      <c r="K13" s="222">
        <v>64468</v>
      </c>
      <c r="L13" s="355">
        <v>2.3715063155683717E-2</v>
      </c>
      <c r="M13" s="274">
        <v>41219</v>
      </c>
      <c r="N13" s="224">
        <v>23249</v>
      </c>
      <c r="O13" s="222">
        <v>41913</v>
      </c>
      <c r="P13" s="223">
        <v>9560</v>
      </c>
      <c r="Q13" s="223">
        <v>969</v>
      </c>
      <c r="R13" s="223">
        <v>6628</v>
      </c>
      <c r="S13" s="225">
        <v>5398</v>
      </c>
    </row>
    <row r="14" spans="1:20" x14ac:dyDescent="0.2">
      <c r="B14" s="13" t="s">
        <v>35</v>
      </c>
      <c r="C14" s="222">
        <v>8208</v>
      </c>
      <c r="D14" s="223">
        <v>4312</v>
      </c>
      <c r="E14" s="223">
        <v>12520</v>
      </c>
      <c r="F14" s="223">
        <v>27467</v>
      </c>
      <c r="G14" s="223">
        <v>1593</v>
      </c>
      <c r="H14" s="223">
        <v>29060</v>
      </c>
      <c r="I14" s="224">
        <v>41580</v>
      </c>
      <c r="J14" s="352">
        <v>33</v>
      </c>
      <c r="K14" s="222">
        <v>41613</v>
      </c>
      <c r="L14" s="355">
        <v>1.5307670830450247E-2</v>
      </c>
      <c r="M14" s="274">
        <v>25051</v>
      </c>
      <c r="N14" s="224">
        <v>16562</v>
      </c>
      <c r="O14" s="222">
        <v>23968</v>
      </c>
      <c r="P14" s="223">
        <v>7652</v>
      </c>
      <c r="Q14" s="223">
        <v>1160</v>
      </c>
      <c r="R14" s="223">
        <v>6552</v>
      </c>
      <c r="S14" s="225">
        <v>2281</v>
      </c>
    </row>
    <row r="15" spans="1:20" x14ac:dyDescent="0.2">
      <c r="B15" s="13" t="s">
        <v>36</v>
      </c>
      <c r="C15" s="222">
        <v>24049</v>
      </c>
      <c r="D15" s="223">
        <v>11873</v>
      </c>
      <c r="E15" s="223">
        <v>35922</v>
      </c>
      <c r="F15" s="223">
        <v>81092</v>
      </c>
      <c r="G15" s="223">
        <v>4677</v>
      </c>
      <c r="H15" s="223">
        <v>85769</v>
      </c>
      <c r="I15" s="224">
        <v>121691</v>
      </c>
      <c r="J15" s="352">
        <v>68</v>
      </c>
      <c r="K15" s="222">
        <v>121759</v>
      </c>
      <c r="L15" s="355">
        <v>4.4790010156556641E-2</v>
      </c>
      <c r="M15" s="274">
        <v>73630</v>
      </c>
      <c r="N15" s="224">
        <v>48129</v>
      </c>
      <c r="O15" s="222">
        <v>83989</v>
      </c>
      <c r="P15" s="223">
        <v>17943</v>
      </c>
      <c r="Q15" s="223">
        <v>1980</v>
      </c>
      <c r="R15" s="223">
        <v>10656</v>
      </c>
      <c r="S15" s="225">
        <v>7191</v>
      </c>
    </row>
    <row r="16" spans="1:20" x14ac:dyDescent="0.2">
      <c r="B16" s="13" t="s">
        <v>37</v>
      </c>
      <c r="C16" s="222">
        <v>58541</v>
      </c>
      <c r="D16" s="223">
        <v>30283</v>
      </c>
      <c r="E16" s="223">
        <v>88824</v>
      </c>
      <c r="F16" s="223">
        <v>219419</v>
      </c>
      <c r="G16" s="223">
        <v>13876</v>
      </c>
      <c r="H16" s="223">
        <v>233295</v>
      </c>
      <c r="I16" s="224">
        <v>322119</v>
      </c>
      <c r="J16" s="352">
        <v>130</v>
      </c>
      <c r="K16" s="222">
        <v>322249</v>
      </c>
      <c r="L16" s="355">
        <v>0.11854184070943603</v>
      </c>
      <c r="M16" s="274">
        <v>199437</v>
      </c>
      <c r="N16" s="224">
        <v>122812</v>
      </c>
      <c r="O16" s="222">
        <v>189706</v>
      </c>
      <c r="P16" s="223">
        <v>61384</v>
      </c>
      <c r="Q16" s="223">
        <v>7565</v>
      </c>
      <c r="R16" s="223">
        <v>40470</v>
      </c>
      <c r="S16" s="225">
        <v>23124</v>
      </c>
    </row>
    <row r="17" spans="2:19" x14ac:dyDescent="0.2">
      <c r="B17" s="13" t="s">
        <v>38</v>
      </c>
      <c r="C17" s="222">
        <v>27988</v>
      </c>
      <c r="D17" s="223">
        <v>17764</v>
      </c>
      <c r="E17" s="223">
        <v>45752</v>
      </c>
      <c r="F17" s="223">
        <v>102810</v>
      </c>
      <c r="G17" s="223">
        <v>7960</v>
      </c>
      <c r="H17" s="223">
        <v>110770</v>
      </c>
      <c r="I17" s="224">
        <v>156522</v>
      </c>
      <c r="J17" s="352">
        <v>39</v>
      </c>
      <c r="K17" s="222">
        <v>156561</v>
      </c>
      <c r="L17" s="355">
        <v>5.7592200823928123E-2</v>
      </c>
      <c r="M17" s="274">
        <v>92624</v>
      </c>
      <c r="N17" s="224">
        <v>63937</v>
      </c>
      <c r="O17" s="222">
        <v>86259</v>
      </c>
      <c r="P17" s="223">
        <v>25180</v>
      </c>
      <c r="Q17" s="223">
        <v>3826</v>
      </c>
      <c r="R17" s="223">
        <v>32539</v>
      </c>
      <c r="S17" s="225">
        <v>8757</v>
      </c>
    </row>
    <row r="18" spans="2:19" x14ac:dyDescent="0.2">
      <c r="B18" s="13" t="s">
        <v>39</v>
      </c>
      <c r="C18" s="222">
        <v>38026</v>
      </c>
      <c r="D18" s="223">
        <v>23030</v>
      </c>
      <c r="E18" s="223">
        <v>61056</v>
      </c>
      <c r="F18" s="223">
        <v>120027</v>
      </c>
      <c r="G18" s="223">
        <v>8615</v>
      </c>
      <c r="H18" s="223">
        <v>128642</v>
      </c>
      <c r="I18" s="224">
        <v>189698</v>
      </c>
      <c r="J18" s="352">
        <v>56</v>
      </c>
      <c r="K18" s="222">
        <v>189754</v>
      </c>
      <c r="L18" s="355">
        <v>6.9802508128739962E-2</v>
      </c>
      <c r="M18" s="274">
        <v>109479</v>
      </c>
      <c r="N18" s="224">
        <v>80275</v>
      </c>
      <c r="O18" s="222">
        <v>107891</v>
      </c>
      <c r="P18" s="223">
        <v>36213</v>
      </c>
      <c r="Q18" s="223">
        <v>5118</v>
      </c>
      <c r="R18" s="223">
        <v>32269</v>
      </c>
      <c r="S18" s="225">
        <v>8263</v>
      </c>
    </row>
    <row r="19" spans="2:19" x14ac:dyDescent="0.2">
      <c r="B19" s="13" t="s">
        <v>582</v>
      </c>
      <c r="C19" s="222">
        <v>19802</v>
      </c>
      <c r="D19" s="223">
        <v>24273</v>
      </c>
      <c r="E19" s="223">
        <v>44075</v>
      </c>
      <c r="F19" s="223">
        <v>55027</v>
      </c>
      <c r="G19" s="223">
        <v>6424</v>
      </c>
      <c r="H19" s="223">
        <v>61451</v>
      </c>
      <c r="I19" s="224">
        <v>105526</v>
      </c>
      <c r="J19" s="352">
        <v>33</v>
      </c>
      <c r="K19" s="222">
        <v>105559</v>
      </c>
      <c r="L19" s="355">
        <v>3.8830712161860417E-2</v>
      </c>
      <c r="M19" s="274">
        <v>63910</v>
      </c>
      <c r="N19" s="224">
        <v>41649</v>
      </c>
      <c r="O19" s="222">
        <v>62130</v>
      </c>
      <c r="P19" s="223">
        <v>17378</v>
      </c>
      <c r="Q19" s="223">
        <v>2055</v>
      </c>
      <c r="R19" s="223">
        <v>23996</v>
      </c>
      <c r="S19" s="225">
        <v>0</v>
      </c>
    </row>
    <row r="20" spans="2:19" x14ac:dyDescent="0.2">
      <c r="B20" s="13" t="s">
        <v>40</v>
      </c>
      <c r="C20" s="222">
        <v>51920</v>
      </c>
      <c r="D20" s="223">
        <v>39460</v>
      </c>
      <c r="E20" s="223">
        <v>91380</v>
      </c>
      <c r="F20" s="223">
        <v>165884</v>
      </c>
      <c r="G20" s="223">
        <v>11577</v>
      </c>
      <c r="H20" s="223">
        <v>177461</v>
      </c>
      <c r="I20" s="224">
        <v>268841</v>
      </c>
      <c r="J20" s="352">
        <v>96</v>
      </c>
      <c r="K20" s="222">
        <v>268937</v>
      </c>
      <c r="L20" s="355">
        <v>9.893060029627275E-2</v>
      </c>
      <c r="M20" s="274">
        <v>166410</v>
      </c>
      <c r="N20" s="224">
        <v>102527</v>
      </c>
      <c r="O20" s="222">
        <v>162894</v>
      </c>
      <c r="P20" s="223">
        <v>42741</v>
      </c>
      <c r="Q20" s="223">
        <v>8312</v>
      </c>
      <c r="R20" s="223">
        <v>54990</v>
      </c>
      <c r="S20" s="225">
        <v>0</v>
      </c>
    </row>
    <row r="21" spans="2:19" x14ac:dyDescent="0.2">
      <c r="B21" s="13" t="s">
        <v>41</v>
      </c>
      <c r="C21" s="222">
        <v>41398</v>
      </c>
      <c r="D21" s="223">
        <v>27219</v>
      </c>
      <c r="E21" s="223">
        <v>68617</v>
      </c>
      <c r="F21" s="223">
        <v>93917</v>
      </c>
      <c r="G21" s="223">
        <v>7011</v>
      </c>
      <c r="H21" s="223">
        <v>100928</v>
      </c>
      <c r="I21" s="224">
        <v>169545</v>
      </c>
      <c r="J21" s="352">
        <v>41</v>
      </c>
      <c r="K21" s="222">
        <v>169586</v>
      </c>
      <c r="L21" s="355">
        <v>6.2383549983244073E-2</v>
      </c>
      <c r="M21" s="274">
        <v>101414</v>
      </c>
      <c r="N21" s="224">
        <v>68172</v>
      </c>
      <c r="O21" s="222">
        <v>106635</v>
      </c>
      <c r="P21" s="223">
        <v>28613</v>
      </c>
      <c r="Q21" s="223">
        <v>4382</v>
      </c>
      <c r="R21" s="223">
        <v>22603</v>
      </c>
      <c r="S21" s="225">
        <v>7353</v>
      </c>
    </row>
    <row r="22" spans="2:19" x14ac:dyDescent="0.2">
      <c r="B22" s="13" t="s">
        <v>42</v>
      </c>
      <c r="C22" s="222">
        <v>14567</v>
      </c>
      <c r="D22" s="223">
        <v>10276</v>
      </c>
      <c r="E22" s="223">
        <v>24843</v>
      </c>
      <c r="F22" s="223">
        <v>42441</v>
      </c>
      <c r="G22" s="223">
        <v>4354</v>
      </c>
      <c r="H22" s="223">
        <v>46795</v>
      </c>
      <c r="I22" s="224">
        <v>71638</v>
      </c>
      <c r="J22" s="352">
        <v>29</v>
      </c>
      <c r="K22" s="222">
        <v>71667</v>
      </c>
      <c r="L22" s="355">
        <v>2.6363272184314467E-2</v>
      </c>
      <c r="M22" s="274">
        <v>42778</v>
      </c>
      <c r="N22" s="224">
        <v>28889</v>
      </c>
      <c r="O22" s="222">
        <v>48269</v>
      </c>
      <c r="P22" s="223">
        <v>13693</v>
      </c>
      <c r="Q22" s="223">
        <v>2139</v>
      </c>
      <c r="R22" s="223">
        <v>4551</v>
      </c>
      <c r="S22" s="225">
        <v>3015</v>
      </c>
    </row>
    <row r="23" spans="2:19" x14ac:dyDescent="0.2">
      <c r="B23" s="13" t="s">
        <v>43</v>
      </c>
      <c r="C23" s="222">
        <v>29193</v>
      </c>
      <c r="D23" s="223">
        <v>19172</v>
      </c>
      <c r="E23" s="223">
        <v>48365</v>
      </c>
      <c r="F23" s="223">
        <v>74972</v>
      </c>
      <c r="G23" s="223">
        <v>7156</v>
      </c>
      <c r="H23" s="223">
        <v>82128</v>
      </c>
      <c r="I23" s="224">
        <v>130493</v>
      </c>
      <c r="J23" s="352">
        <v>33</v>
      </c>
      <c r="K23" s="222">
        <v>130526</v>
      </c>
      <c r="L23" s="355">
        <v>4.8015020373809843E-2</v>
      </c>
      <c r="M23" s="274">
        <v>76027</v>
      </c>
      <c r="N23" s="224">
        <v>54499</v>
      </c>
      <c r="O23" s="222">
        <v>81326</v>
      </c>
      <c r="P23" s="223">
        <v>27837</v>
      </c>
      <c r="Q23" s="223">
        <v>4079</v>
      </c>
      <c r="R23" s="223">
        <v>11588</v>
      </c>
      <c r="S23" s="225">
        <v>5696</v>
      </c>
    </row>
    <row r="24" spans="2:19" x14ac:dyDescent="0.2">
      <c r="B24" s="13" t="s">
        <v>44</v>
      </c>
      <c r="C24" s="222">
        <v>2813</v>
      </c>
      <c r="D24" s="223">
        <v>1571</v>
      </c>
      <c r="E24" s="223">
        <v>4384</v>
      </c>
      <c r="F24" s="223">
        <v>8842</v>
      </c>
      <c r="G24" s="223">
        <v>731</v>
      </c>
      <c r="H24" s="223">
        <v>9573</v>
      </c>
      <c r="I24" s="224">
        <v>13957</v>
      </c>
      <c r="J24" s="352">
        <v>5</v>
      </c>
      <c r="K24" s="222">
        <v>13962</v>
      </c>
      <c r="L24" s="355">
        <v>5.1360320124659688E-3</v>
      </c>
      <c r="M24" s="274">
        <v>7611</v>
      </c>
      <c r="N24" s="224">
        <v>6351</v>
      </c>
      <c r="O24" s="222">
        <v>9727</v>
      </c>
      <c r="P24" s="223">
        <v>2662</v>
      </c>
      <c r="Q24" s="223">
        <v>230</v>
      </c>
      <c r="R24" s="223">
        <v>782</v>
      </c>
      <c r="S24" s="225">
        <v>561</v>
      </c>
    </row>
    <row r="25" spans="2:19" x14ac:dyDescent="0.2">
      <c r="B25" s="13" t="s">
        <v>45</v>
      </c>
      <c r="C25" s="222">
        <v>4573</v>
      </c>
      <c r="D25" s="223">
        <v>1972</v>
      </c>
      <c r="E25" s="223">
        <v>6545</v>
      </c>
      <c r="F25" s="223">
        <v>17420</v>
      </c>
      <c r="G25" s="223">
        <v>981</v>
      </c>
      <c r="H25" s="223">
        <v>18401</v>
      </c>
      <c r="I25" s="224">
        <v>24946</v>
      </c>
      <c r="J25" s="352">
        <v>11</v>
      </c>
      <c r="K25" s="222">
        <v>24957</v>
      </c>
      <c r="L25" s="355">
        <v>9.1806296329403504E-3</v>
      </c>
      <c r="M25" s="274">
        <v>15262</v>
      </c>
      <c r="N25" s="224">
        <v>9695</v>
      </c>
      <c r="O25" s="222">
        <v>18021</v>
      </c>
      <c r="P25" s="223">
        <v>4244</v>
      </c>
      <c r="Q25" s="223">
        <v>1000</v>
      </c>
      <c r="R25" s="223">
        <v>65</v>
      </c>
      <c r="S25" s="225">
        <v>1627</v>
      </c>
    </row>
    <row r="26" spans="2:19" x14ac:dyDescent="0.2">
      <c r="B26" s="13" t="s">
        <v>46</v>
      </c>
      <c r="C26" s="222">
        <v>186110</v>
      </c>
      <c r="D26" s="223">
        <v>84131</v>
      </c>
      <c r="E26" s="223">
        <v>270241</v>
      </c>
      <c r="F26" s="223">
        <v>659607</v>
      </c>
      <c r="G26" s="223">
        <v>34352</v>
      </c>
      <c r="H26" s="223">
        <v>693959</v>
      </c>
      <c r="I26" s="224">
        <v>964200</v>
      </c>
      <c r="J26" s="352">
        <v>383</v>
      </c>
      <c r="K26" s="222">
        <v>964583</v>
      </c>
      <c r="L26" s="355">
        <v>0.35482947763074496</v>
      </c>
      <c r="M26" s="274">
        <v>607348</v>
      </c>
      <c r="N26" s="224">
        <v>357235</v>
      </c>
      <c r="O26" s="222">
        <v>517326</v>
      </c>
      <c r="P26" s="223">
        <v>156865</v>
      </c>
      <c r="Q26" s="223">
        <v>30200</v>
      </c>
      <c r="R26" s="223">
        <v>169659</v>
      </c>
      <c r="S26" s="225">
        <v>90533</v>
      </c>
    </row>
    <row r="27" spans="2:19" ht="12.75" thickBot="1" x14ac:dyDescent="0.25">
      <c r="B27" s="14" t="s">
        <v>47</v>
      </c>
      <c r="C27" s="226">
        <v>532924</v>
      </c>
      <c r="D27" s="227">
        <v>309861</v>
      </c>
      <c r="E27" s="227">
        <v>842785</v>
      </c>
      <c r="F27" s="227">
        <v>1759372</v>
      </c>
      <c r="G27" s="227">
        <v>115246</v>
      </c>
      <c r="H27" s="227">
        <v>1874618</v>
      </c>
      <c r="I27" s="228">
        <v>2717403</v>
      </c>
      <c r="J27" s="353">
        <v>1038</v>
      </c>
      <c r="K27" s="226">
        <v>2718441</v>
      </c>
      <c r="L27" s="356">
        <v>1</v>
      </c>
      <c r="M27" s="275">
        <f>SUM(M11:M26)</f>
        <v>1665147</v>
      </c>
      <c r="N27" s="275">
        <f>SUM(N11:N26)</f>
        <v>1053294</v>
      </c>
      <c r="O27" s="226">
        <f t="shared" ref="O27:S27" si="0">SUM(O11:O26)</f>
        <v>1579960</v>
      </c>
      <c r="P27" s="227">
        <f t="shared" si="0"/>
        <v>464892</v>
      </c>
      <c r="Q27" s="227">
        <f t="shared" si="0"/>
        <v>75537</v>
      </c>
      <c r="R27" s="227">
        <f t="shared" si="0"/>
        <v>429341</v>
      </c>
      <c r="S27" s="229">
        <f t="shared" si="0"/>
        <v>168711</v>
      </c>
    </row>
    <row r="28" spans="2:19" ht="12.75" thickBot="1" x14ac:dyDescent="0.25">
      <c r="B28" s="15" t="s">
        <v>48</v>
      </c>
      <c r="C28" s="230">
        <f>+C27/$K$27</f>
        <v>0.196040303983055</v>
      </c>
      <c r="D28" s="231">
        <f>+D27/$K$27</f>
        <v>0.11398481703299795</v>
      </c>
      <c r="E28" s="231"/>
      <c r="F28" s="231">
        <f>+F27/$K$27</f>
        <v>0.64719889083485715</v>
      </c>
      <c r="G28" s="231">
        <f>+G27/$K$27</f>
        <v>4.2394151647948221E-2</v>
      </c>
      <c r="H28" s="232"/>
      <c r="I28" s="262"/>
      <c r="J28" s="230"/>
      <c r="K28" s="381">
        <f>C28+D28+F28+G28</f>
        <v>0.99961816349885835</v>
      </c>
      <c r="L28" s="381"/>
      <c r="M28" s="276">
        <f t="shared" ref="M28:Q28" si="1">+M27/$K$27</f>
        <v>0.6125374801218787</v>
      </c>
      <c r="N28" s="233">
        <f t="shared" si="1"/>
        <v>0.3874625198781213</v>
      </c>
      <c r="O28" s="276">
        <f t="shared" si="1"/>
        <v>0.58120076911729923</v>
      </c>
      <c r="P28" s="277">
        <f t="shared" si="1"/>
        <v>0.17101419526853812</v>
      </c>
      <c r="Q28" s="277">
        <f t="shared" si="1"/>
        <v>2.7786882260825232E-2</v>
      </c>
      <c r="R28" s="277">
        <f>+R27/$K$27</f>
        <v>0.15793647903338714</v>
      </c>
      <c r="S28" s="278">
        <f>+S27/$K$27</f>
        <v>6.2061674319950293E-2</v>
      </c>
    </row>
    <row r="29" spans="2:19" x14ac:dyDescent="0.2">
      <c r="B29" s="25" t="s">
        <v>127</v>
      </c>
    </row>
    <row r="30" spans="2:19" x14ac:dyDescent="0.2">
      <c r="B30" s="25" t="s">
        <v>128</v>
      </c>
    </row>
    <row r="31" spans="2:19" s="186" customFormat="1" x14ac:dyDescent="0.2">
      <c r="B31" s="186" t="s">
        <v>689</v>
      </c>
    </row>
    <row r="32" spans="2:19" x14ac:dyDescent="0.2">
      <c r="B32" s="25" t="s">
        <v>610</v>
      </c>
    </row>
  </sheetData>
  <mergeCells count="9">
    <mergeCell ref="K28:L28"/>
    <mergeCell ref="B9:B10"/>
    <mergeCell ref="B5:R5"/>
    <mergeCell ref="B6:R6"/>
    <mergeCell ref="M9:N9"/>
    <mergeCell ref="O9:S9"/>
    <mergeCell ref="B8:S8"/>
    <mergeCell ref="C9:I9"/>
    <mergeCell ref="J9:L9"/>
  </mergeCells>
  <hyperlinks>
    <hyperlink ref="T5" location="'Índice Pensiones Solidarias'!A1" display="Volver Sistema de Pensiones Solidadias" xr:uid="{00000000-0004-0000-0500-000000000000}"/>
  </hyperlink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A2:T32"/>
  <sheetViews>
    <sheetView showGridLines="0" zoomScale="90" zoomScaleNormal="90" workbookViewId="0">
      <selection activeCell="B31" sqref="B31"/>
    </sheetView>
  </sheetViews>
  <sheetFormatPr baseColWidth="10" defaultColWidth="11.42578125" defaultRowHeight="12" x14ac:dyDescent="0.2"/>
  <cols>
    <col min="1" max="1" width="6" style="25" customWidth="1"/>
    <col min="2" max="2" width="21.5703125" style="25" customWidth="1"/>
    <col min="3" max="8" width="11.42578125" style="25"/>
    <col min="9" max="10" width="11.42578125" style="186"/>
    <col min="11" max="11" width="11.42578125" style="25"/>
    <col min="12" max="12" width="11.42578125" style="186"/>
    <col min="13" max="16384" width="11.42578125" style="25"/>
  </cols>
  <sheetData>
    <row r="2" spans="1:20" s="112" customFormat="1" ht="12.75" x14ac:dyDescent="0.2">
      <c r="A2" s="47" t="s">
        <v>99</v>
      </c>
    </row>
    <row r="3" spans="1:20" s="112" customFormat="1" ht="12.75" x14ac:dyDescent="0.2">
      <c r="A3" s="47" t="s">
        <v>100</v>
      </c>
    </row>
    <row r="4" spans="1:20" s="112" customFormat="1" ht="12.75" x14ac:dyDescent="0.2"/>
    <row r="5" spans="1:20" s="112" customFormat="1" ht="12.75" x14ac:dyDescent="0.2">
      <c r="B5" s="386" t="s">
        <v>51</v>
      </c>
      <c r="C5" s="386"/>
      <c r="D5" s="386"/>
      <c r="E5" s="386"/>
      <c r="F5" s="386"/>
      <c r="G5" s="386"/>
      <c r="H5" s="386"/>
      <c r="I5" s="386"/>
      <c r="J5" s="386"/>
      <c r="K5" s="386"/>
      <c r="L5" s="386"/>
      <c r="M5" s="386"/>
      <c r="N5" s="386"/>
      <c r="O5" s="386"/>
      <c r="P5" s="386"/>
      <c r="Q5" s="386"/>
      <c r="R5" s="386"/>
      <c r="T5" s="127" t="s">
        <v>572</v>
      </c>
    </row>
    <row r="6" spans="1:20" s="112" customFormat="1" ht="12.75" x14ac:dyDescent="0.2">
      <c r="B6" s="368" t="s">
        <v>621</v>
      </c>
      <c r="C6" s="368"/>
      <c r="D6" s="368"/>
      <c r="E6" s="368"/>
      <c r="F6" s="368"/>
      <c r="G6" s="368"/>
      <c r="H6" s="368"/>
      <c r="I6" s="368"/>
      <c r="J6" s="368"/>
      <c r="K6" s="368"/>
      <c r="L6" s="368"/>
      <c r="M6" s="368"/>
      <c r="N6" s="368"/>
      <c r="O6" s="368"/>
      <c r="P6" s="368"/>
      <c r="Q6" s="368"/>
      <c r="R6" s="368"/>
    </row>
    <row r="7" spans="1:20" ht="12.75" thickBot="1" x14ac:dyDescent="0.25"/>
    <row r="8" spans="1:20" ht="15.75" customHeight="1" thickBot="1" x14ac:dyDescent="0.25">
      <c r="B8" s="371" t="s">
        <v>49</v>
      </c>
      <c r="C8" s="372"/>
      <c r="D8" s="372"/>
      <c r="E8" s="372"/>
      <c r="F8" s="372"/>
      <c r="G8" s="372"/>
      <c r="H8" s="372"/>
      <c r="I8" s="372"/>
      <c r="J8" s="372"/>
      <c r="K8" s="372"/>
      <c r="L8" s="372"/>
      <c r="M8" s="372"/>
      <c r="N8" s="372"/>
      <c r="O8" s="372"/>
      <c r="P8" s="372"/>
      <c r="Q8" s="372"/>
      <c r="R8" s="372"/>
      <c r="S8" s="373"/>
    </row>
    <row r="9" spans="1:20" ht="15.75" customHeight="1" thickBot="1" x14ac:dyDescent="0.25">
      <c r="B9" s="388" t="s">
        <v>31</v>
      </c>
      <c r="C9" s="371" t="s">
        <v>2</v>
      </c>
      <c r="D9" s="372"/>
      <c r="E9" s="372"/>
      <c r="F9" s="372"/>
      <c r="G9" s="372"/>
      <c r="H9" s="372"/>
      <c r="I9" s="372"/>
      <c r="J9" s="392" t="s">
        <v>26</v>
      </c>
      <c r="K9" s="374"/>
      <c r="L9" s="374"/>
      <c r="M9" s="390" t="s">
        <v>611</v>
      </c>
      <c r="N9" s="391"/>
      <c r="O9" s="371" t="s">
        <v>612</v>
      </c>
      <c r="P9" s="372"/>
      <c r="Q9" s="372"/>
      <c r="R9" s="372"/>
      <c r="S9" s="373"/>
    </row>
    <row r="10" spans="1:20" ht="24.75" thickBot="1" x14ac:dyDescent="0.25">
      <c r="B10" s="389"/>
      <c r="C10" s="16" t="s">
        <v>3</v>
      </c>
      <c r="D10" s="7" t="s">
        <v>4</v>
      </c>
      <c r="E10" s="8" t="s">
        <v>5</v>
      </c>
      <c r="F10" s="7" t="s">
        <v>6</v>
      </c>
      <c r="G10" s="7" t="s">
        <v>7</v>
      </c>
      <c r="H10" s="8" t="s">
        <v>8</v>
      </c>
      <c r="I10" s="11" t="s">
        <v>9</v>
      </c>
      <c r="J10" s="350" t="s">
        <v>591</v>
      </c>
      <c r="K10" s="10" t="s">
        <v>594</v>
      </c>
      <c r="L10" s="330" t="s">
        <v>595</v>
      </c>
      <c r="M10" s="339" t="s">
        <v>30</v>
      </c>
      <c r="N10" s="11" t="s">
        <v>11</v>
      </c>
      <c r="O10" s="339" t="s">
        <v>12</v>
      </c>
      <c r="P10" s="331" t="s">
        <v>13</v>
      </c>
      <c r="Q10" s="331" t="s">
        <v>14</v>
      </c>
      <c r="R10" s="331" t="s">
        <v>15</v>
      </c>
      <c r="S10" s="11" t="s">
        <v>593</v>
      </c>
    </row>
    <row r="11" spans="1:20" x14ac:dyDescent="0.2">
      <c r="B11" s="17" t="s">
        <v>32</v>
      </c>
      <c r="C11" s="234">
        <v>5685</v>
      </c>
      <c r="D11" s="235">
        <v>2093</v>
      </c>
      <c r="E11" s="235">
        <v>7778</v>
      </c>
      <c r="F11" s="235">
        <v>19660</v>
      </c>
      <c r="G11" s="235">
        <v>1113</v>
      </c>
      <c r="H11" s="235">
        <v>20773</v>
      </c>
      <c r="I11" s="341">
        <v>28551</v>
      </c>
      <c r="J11" s="357">
        <v>0</v>
      </c>
      <c r="K11" s="359">
        <v>28551</v>
      </c>
      <c r="L11" s="360">
        <v>1.2726330189230113E-2</v>
      </c>
      <c r="M11" s="279">
        <v>16591</v>
      </c>
      <c r="N11" s="236">
        <v>11960</v>
      </c>
      <c r="O11" s="234">
        <v>16090</v>
      </c>
      <c r="P11" s="235">
        <v>5971</v>
      </c>
      <c r="Q11" s="235">
        <v>946</v>
      </c>
      <c r="R11" s="235">
        <v>4349</v>
      </c>
      <c r="S11" s="236">
        <v>1195</v>
      </c>
    </row>
    <row r="12" spans="1:20" x14ac:dyDescent="0.2">
      <c r="B12" s="17" t="s">
        <v>33</v>
      </c>
      <c r="C12" s="237">
        <v>5522</v>
      </c>
      <c r="D12" s="238">
        <v>2976</v>
      </c>
      <c r="E12" s="238">
        <v>8498</v>
      </c>
      <c r="F12" s="238">
        <v>20276</v>
      </c>
      <c r="G12" s="238">
        <v>1719</v>
      </c>
      <c r="H12" s="238">
        <v>21995</v>
      </c>
      <c r="I12" s="338">
        <v>30493</v>
      </c>
      <c r="J12" s="358">
        <v>1</v>
      </c>
      <c r="K12" s="237">
        <v>30494</v>
      </c>
      <c r="L12" s="361">
        <v>1.3592403516177473E-2</v>
      </c>
      <c r="M12" s="280">
        <v>17874</v>
      </c>
      <c r="N12" s="239">
        <v>12620</v>
      </c>
      <c r="O12" s="237">
        <v>17122</v>
      </c>
      <c r="P12" s="238">
        <v>5165</v>
      </c>
      <c r="Q12" s="238">
        <v>1166</v>
      </c>
      <c r="R12" s="238">
        <v>5442</v>
      </c>
      <c r="S12" s="239">
        <v>1599</v>
      </c>
    </row>
    <row r="13" spans="1:20" x14ac:dyDescent="0.2">
      <c r="B13" s="17" t="s">
        <v>34</v>
      </c>
      <c r="C13" s="237">
        <v>10293</v>
      </c>
      <c r="D13" s="238">
        <v>3842</v>
      </c>
      <c r="E13" s="238">
        <v>14135</v>
      </c>
      <c r="F13" s="238">
        <v>34306</v>
      </c>
      <c r="G13" s="238">
        <v>1965</v>
      </c>
      <c r="H13" s="238">
        <v>36271</v>
      </c>
      <c r="I13" s="338">
        <v>50406</v>
      </c>
      <c r="J13" s="358">
        <v>1</v>
      </c>
      <c r="K13" s="237">
        <v>50407</v>
      </c>
      <c r="L13" s="361">
        <v>2.2468429331670425E-2</v>
      </c>
      <c r="M13" s="280">
        <v>31566</v>
      </c>
      <c r="N13" s="239">
        <v>18841</v>
      </c>
      <c r="O13" s="237">
        <v>33358</v>
      </c>
      <c r="P13" s="238">
        <v>7879</v>
      </c>
      <c r="Q13" s="238">
        <v>797</v>
      </c>
      <c r="R13" s="238">
        <v>5650</v>
      </c>
      <c r="S13" s="239">
        <v>2723</v>
      </c>
    </row>
    <row r="14" spans="1:20" x14ac:dyDescent="0.2">
      <c r="B14" s="17" t="s">
        <v>35</v>
      </c>
      <c r="C14" s="237">
        <v>7031</v>
      </c>
      <c r="D14" s="238">
        <v>2696</v>
      </c>
      <c r="E14" s="238">
        <v>9727</v>
      </c>
      <c r="F14" s="238">
        <v>23280</v>
      </c>
      <c r="G14" s="238">
        <v>1307</v>
      </c>
      <c r="H14" s="238">
        <v>24587</v>
      </c>
      <c r="I14" s="338">
        <v>34314</v>
      </c>
      <c r="J14" s="358">
        <v>0</v>
      </c>
      <c r="K14" s="237">
        <v>34314</v>
      </c>
      <c r="L14" s="361">
        <v>1.5295131312852163E-2</v>
      </c>
      <c r="M14" s="280">
        <v>20173</v>
      </c>
      <c r="N14" s="239">
        <v>14141</v>
      </c>
      <c r="O14" s="237">
        <v>19732</v>
      </c>
      <c r="P14" s="238">
        <v>6708</v>
      </c>
      <c r="Q14" s="238">
        <v>926</v>
      </c>
      <c r="R14" s="238">
        <v>5660</v>
      </c>
      <c r="S14" s="239">
        <v>1288</v>
      </c>
    </row>
    <row r="15" spans="1:20" x14ac:dyDescent="0.2">
      <c r="B15" s="17" t="s">
        <v>36</v>
      </c>
      <c r="C15" s="237">
        <v>20945</v>
      </c>
      <c r="D15" s="238">
        <v>7334</v>
      </c>
      <c r="E15" s="238">
        <v>28279</v>
      </c>
      <c r="F15" s="238">
        <v>68851</v>
      </c>
      <c r="G15" s="238">
        <v>4055</v>
      </c>
      <c r="H15" s="238">
        <v>72906</v>
      </c>
      <c r="I15" s="338">
        <v>101185</v>
      </c>
      <c r="J15" s="358">
        <v>4</v>
      </c>
      <c r="K15" s="237">
        <v>101189</v>
      </c>
      <c r="L15" s="361">
        <v>4.510401126118195E-2</v>
      </c>
      <c r="M15" s="280">
        <v>59332</v>
      </c>
      <c r="N15" s="239">
        <v>41857</v>
      </c>
      <c r="O15" s="237">
        <v>70926</v>
      </c>
      <c r="P15" s="238">
        <v>15851</v>
      </c>
      <c r="Q15" s="238">
        <v>1542</v>
      </c>
      <c r="R15" s="238">
        <v>8855</v>
      </c>
      <c r="S15" s="239">
        <v>4015</v>
      </c>
    </row>
    <row r="16" spans="1:20" x14ac:dyDescent="0.2">
      <c r="B16" s="17" t="s">
        <v>37</v>
      </c>
      <c r="C16" s="237">
        <v>51269</v>
      </c>
      <c r="D16" s="238">
        <v>19145</v>
      </c>
      <c r="E16" s="238">
        <v>70414</v>
      </c>
      <c r="F16" s="238">
        <v>183555</v>
      </c>
      <c r="G16" s="238">
        <v>11561</v>
      </c>
      <c r="H16" s="238">
        <v>195116</v>
      </c>
      <c r="I16" s="338">
        <v>265530</v>
      </c>
      <c r="J16" s="358">
        <v>7</v>
      </c>
      <c r="K16" s="237">
        <v>265537</v>
      </c>
      <c r="L16" s="361">
        <v>0.11836053166115361</v>
      </c>
      <c r="M16" s="280">
        <v>160806</v>
      </c>
      <c r="N16" s="239">
        <v>104731</v>
      </c>
      <c r="O16" s="237">
        <v>157965</v>
      </c>
      <c r="P16" s="238">
        <v>53551</v>
      </c>
      <c r="Q16" s="238">
        <v>6234</v>
      </c>
      <c r="R16" s="238">
        <v>34864</v>
      </c>
      <c r="S16" s="239">
        <v>12923</v>
      </c>
    </row>
    <row r="17" spans="2:19" x14ac:dyDescent="0.2">
      <c r="B17" s="17" t="s">
        <v>38</v>
      </c>
      <c r="C17" s="237">
        <v>24293</v>
      </c>
      <c r="D17" s="238">
        <v>9277</v>
      </c>
      <c r="E17" s="238">
        <v>33570</v>
      </c>
      <c r="F17" s="238">
        <v>88030</v>
      </c>
      <c r="G17" s="238">
        <v>6645</v>
      </c>
      <c r="H17" s="238">
        <v>94675</v>
      </c>
      <c r="I17" s="338">
        <v>128245</v>
      </c>
      <c r="J17" s="358">
        <v>1</v>
      </c>
      <c r="K17" s="237">
        <v>128246</v>
      </c>
      <c r="L17" s="361">
        <v>5.7164405500613115E-2</v>
      </c>
      <c r="M17" s="280">
        <v>73017</v>
      </c>
      <c r="N17" s="239">
        <v>55229</v>
      </c>
      <c r="O17" s="237">
        <v>71556</v>
      </c>
      <c r="P17" s="238">
        <v>22261</v>
      </c>
      <c r="Q17" s="238">
        <v>3208</v>
      </c>
      <c r="R17" s="238">
        <v>26410</v>
      </c>
      <c r="S17" s="239">
        <v>4811</v>
      </c>
    </row>
    <row r="18" spans="2:19" x14ac:dyDescent="0.2">
      <c r="B18" s="17" t="s">
        <v>39</v>
      </c>
      <c r="C18" s="237">
        <v>34399</v>
      </c>
      <c r="D18" s="238">
        <v>12610</v>
      </c>
      <c r="E18" s="238">
        <v>47009</v>
      </c>
      <c r="F18" s="238">
        <v>105054</v>
      </c>
      <c r="G18" s="238">
        <v>7123</v>
      </c>
      <c r="H18" s="238">
        <v>112177</v>
      </c>
      <c r="I18" s="338">
        <v>159186</v>
      </c>
      <c r="J18" s="358">
        <v>2</v>
      </c>
      <c r="K18" s="237">
        <v>159188</v>
      </c>
      <c r="L18" s="361">
        <v>7.095650065367809E-2</v>
      </c>
      <c r="M18" s="280">
        <v>89066</v>
      </c>
      <c r="N18" s="239">
        <v>70122</v>
      </c>
      <c r="O18" s="237">
        <v>91633</v>
      </c>
      <c r="P18" s="238">
        <v>32545</v>
      </c>
      <c r="Q18" s="238">
        <v>4251</v>
      </c>
      <c r="R18" s="238">
        <v>25813</v>
      </c>
      <c r="S18" s="239">
        <v>4946</v>
      </c>
    </row>
    <row r="19" spans="2:19" x14ac:dyDescent="0.2">
      <c r="B19" s="17" t="s">
        <v>582</v>
      </c>
      <c r="C19" s="237">
        <v>18096</v>
      </c>
      <c r="D19" s="238">
        <v>10640</v>
      </c>
      <c r="E19" s="238">
        <v>28736</v>
      </c>
      <c r="F19" s="238">
        <v>48315</v>
      </c>
      <c r="G19" s="238">
        <v>5576</v>
      </c>
      <c r="H19" s="238">
        <v>53891</v>
      </c>
      <c r="I19" s="338">
        <v>82627</v>
      </c>
      <c r="J19" s="358">
        <v>0</v>
      </c>
      <c r="K19" s="237">
        <v>82627</v>
      </c>
      <c r="L19" s="361">
        <v>3.6830180538177874E-2</v>
      </c>
      <c r="M19" s="280">
        <v>46957</v>
      </c>
      <c r="N19" s="239">
        <v>35670</v>
      </c>
      <c r="O19" s="237">
        <v>49042</v>
      </c>
      <c r="P19" s="238">
        <v>15789</v>
      </c>
      <c r="Q19" s="238">
        <v>1765</v>
      </c>
      <c r="R19" s="238">
        <v>16031</v>
      </c>
      <c r="S19" s="239">
        <v>0</v>
      </c>
    </row>
    <row r="20" spans="2:19" x14ac:dyDescent="0.2">
      <c r="B20" s="17" t="s">
        <v>40</v>
      </c>
      <c r="C20" s="237">
        <v>45632</v>
      </c>
      <c r="D20" s="238">
        <v>19596</v>
      </c>
      <c r="E20" s="238">
        <v>65228</v>
      </c>
      <c r="F20" s="238">
        <v>140531</v>
      </c>
      <c r="G20" s="238">
        <v>9648</v>
      </c>
      <c r="H20" s="238">
        <v>150179</v>
      </c>
      <c r="I20" s="338">
        <v>215407</v>
      </c>
      <c r="J20" s="358">
        <v>3</v>
      </c>
      <c r="K20" s="237">
        <v>215410</v>
      </c>
      <c r="L20" s="361">
        <v>9.6016909602537864E-2</v>
      </c>
      <c r="M20" s="280">
        <v>127371</v>
      </c>
      <c r="N20" s="239">
        <v>88039</v>
      </c>
      <c r="O20" s="237">
        <v>129652</v>
      </c>
      <c r="P20" s="238">
        <v>37064</v>
      </c>
      <c r="Q20" s="238">
        <v>6779</v>
      </c>
      <c r="R20" s="238">
        <v>41915</v>
      </c>
      <c r="S20" s="239">
        <v>0</v>
      </c>
    </row>
    <row r="21" spans="2:19" x14ac:dyDescent="0.2">
      <c r="B21" s="17" t="s">
        <v>41</v>
      </c>
      <c r="C21" s="237">
        <v>38027</v>
      </c>
      <c r="D21" s="238">
        <v>12827</v>
      </c>
      <c r="E21" s="238">
        <v>50854</v>
      </c>
      <c r="F21" s="238">
        <v>81189</v>
      </c>
      <c r="G21" s="238">
        <v>5945</v>
      </c>
      <c r="H21" s="238">
        <v>87134</v>
      </c>
      <c r="I21" s="338">
        <v>137988</v>
      </c>
      <c r="J21" s="358">
        <v>2</v>
      </c>
      <c r="K21" s="237">
        <v>137990</v>
      </c>
      <c r="L21" s="361">
        <v>6.15076986029163E-2</v>
      </c>
      <c r="M21" s="280">
        <v>78815</v>
      </c>
      <c r="N21" s="239">
        <v>59175</v>
      </c>
      <c r="O21" s="237">
        <v>87305</v>
      </c>
      <c r="P21" s="238">
        <v>25567</v>
      </c>
      <c r="Q21" s="238">
        <v>3463</v>
      </c>
      <c r="R21" s="238">
        <v>17418</v>
      </c>
      <c r="S21" s="239">
        <v>4237</v>
      </c>
    </row>
    <row r="22" spans="2:19" x14ac:dyDescent="0.2">
      <c r="B22" s="17" t="s">
        <v>42</v>
      </c>
      <c r="C22" s="237">
        <v>13383</v>
      </c>
      <c r="D22" s="238">
        <v>6918</v>
      </c>
      <c r="E22" s="238">
        <v>20301</v>
      </c>
      <c r="F22" s="238">
        <v>36562</v>
      </c>
      <c r="G22" s="238">
        <v>3770</v>
      </c>
      <c r="H22" s="238">
        <v>40332</v>
      </c>
      <c r="I22" s="338">
        <v>60633</v>
      </c>
      <c r="J22" s="358">
        <v>1</v>
      </c>
      <c r="K22" s="237">
        <v>60634</v>
      </c>
      <c r="L22" s="361">
        <v>2.702701497999295E-2</v>
      </c>
      <c r="M22" s="280">
        <v>35215</v>
      </c>
      <c r="N22" s="239">
        <v>25419</v>
      </c>
      <c r="O22" s="237">
        <v>41013</v>
      </c>
      <c r="P22" s="238">
        <v>12177</v>
      </c>
      <c r="Q22" s="238">
        <v>1773</v>
      </c>
      <c r="R22" s="238">
        <v>3874</v>
      </c>
      <c r="S22" s="239">
        <v>1797</v>
      </c>
    </row>
    <row r="23" spans="2:19" x14ac:dyDescent="0.2">
      <c r="B23" s="17" t="s">
        <v>43</v>
      </c>
      <c r="C23" s="237">
        <v>26928</v>
      </c>
      <c r="D23" s="238">
        <v>10910</v>
      </c>
      <c r="E23" s="238">
        <v>37838</v>
      </c>
      <c r="F23" s="238">
        <v>65529</v>
      </c>
      <c r="G23" s="238">
        <v>6048</v>
      </c>
      <c r="H23" s="238">
        <v>71577</v>
      </c>
      <c r="I23" s="338">
        <v>109415</v>
      </c>
      <c r="J23" s="358">
        <v>1</v>
      </c>
      <c r="K23" s="237">
        <v>109416</v>
      </c>
      <c r="L23" s="361">
        <v>4.8771116387685269E-2</v>
      </c>
      <c r="M23" s="280">
        <v>62083</v>
      </c>
      <c r="N23" s="239">
        <v>47333</v>
      </c>
      <c r="O23" s="237">
        <v>67516</v>
      </c>
      <c r="P23" s="238">
        <v>25163</v>
      </c>
      <c r="Q23" s="238">
        <v>3435</v>
      </c>
      <c r="R23" s="238">
        <v>9953</v>
      </c>
      <c r="S23" s="239">
        <v>3349</v>
      </c>
    </row>
    <row r="24" spans="2:19" x14ac:dyDescent="0.2">
      <c r="B24" s="17" t="s">
        <v>44</v>
      </c>
      <c r="C24" s="237">
        <v>2488</v>
      </c>
      <c r="D24" s="238">
        <v>762</v>
      </c>
      <c r="E24" s="238">
        <v>3250</v>
      </c>
      <c r="F24" s="238">
        <v>7327</v>
      </c>
      <c r="G24" s="238">
        <v>593</v>
      </c>
      <c r="H24" s="238">
        <v>7920</v>
      </c>
      <c r="I24" s="338">
        <v>11170</v>
      </c>
      <c r="J24" s="358">
        <v>0</v>
      </c>
      <c r="K24" s="237">
        <v>11170</v>
      </c>
      <c r="L24" s="361">
        <v>4.9789187143602798E-3</v>
      </c>
      <c r="M24" s="280">
        <v>5828</v>
      </c>
      <c r="N24" s="239">
        <v>5342</v>
      </c>
      <c r="O24" s="237">
        <v>7794</v>
      </c>
      <c r="P24" s="238">
        <v>2229</v>
      </c>
      <c r="Q24" s="238">
        <v>171</v>
      </c>
      <c r="R24" s="238">
        <v>658</v>
      </c>
      <c r="S24" s="239">
        <v>318</v>
      </c>
    </row>
    <row r="25" spans="2:19" x14ac:dyDescent="0.2">
      <c r="B25" s="17" t="s">
        <v>45</v>
      </c>
      <c r="C25" s="237">
        <v>4013</v>
      </c>
      <c r="D25" s="238">
        <v>1301</v>
      </c>
      <c r="E25" s="238">
        <v>5314</v>
      </c>
      <c r="F25" s="238">
        <v>14172</v>
      </c>
      <c r="G25" s="238">
        <v>812</v>
      </c>
      <c r="H25" s="238">
        <v>14984</v>
      </c>
      <c r="I25" s="338">
        <v>20298</v>
      </c>
      <c r="J25" s="358">
        <v>0</v>
      </c>
      <c r="K25" s="237">
        <v>20298</v>
      </c>
      <c r="L25" s="361">
        <v>9.0476358159431482E-3</v>
      </c>
      <c r="M25" s="280">
        <v>12015</v>
      </c>
      <c r="N25" s="239">
        <v>8283</v>
      </c>
      <c r="O25" s="237">
        <v>14961</v>
      </c>
      <c r="P25" s="238">
        <v>3555</v>
      </c>
      <c r="Q25" s="238">
        <v>847</v>
      </c>
      <c r="R25" s="238">
        <v>54</v>
      </c>
      <c r="S25" s="239">
        <v>881</v>
      </c>
    </row>
    <row r="26" spans="2:19" x14ac:dyDescent="0.2">
      <c r="B26" s="17" t="s">
        <v>46</v>
      </c>
      <c r="C26" s="237">
        <v>164117</v>
      </c>
      <c r="D26" s="238">
        <v>52856</v>
      </c>
      <c r="E26" s="238">
        <v>216973</v>
      </c>
      <c r="F26" s="238">
        <v>562476</v>
      </c>
      <c r="G26" s="238">
        <v>28525</v>
      </c>
      <c r="H26" s="238">
        <v>591001</v>
      </c>
      <c r="I26" s="338">
        <v>807974</v>
      </c>
      <c r="J26" s="358">
        <v>14</v>
      </c>
      <c r="K26" s="237">
        <v>807988</v>
      </c>
      <c r="L26" s="361">
        <v>0.36015278193182937</v>
      </c>
      <c r="M26" s="280">
        <v>501360</v>
      </c>
      <c r="N26" s="239">
        <v>306628</v>
      </c>
      <c r="O26" s="237">
        <v>442383</v>
      </c>
      <c r="P26" s="238">
        <v>137492</v>
      </c>
      <c r="Q26" s="238">
        <v>25589</v>
      </c>
      <c r="R26" s="238">
        <v>146025</v>
      </c>
      <c r="S26" s="239">
        <v>56499</v>
      </c>
    </row>
    <row r="27" spans="2:19" ht="12.75" thickBot="1" x14ac:dyDescent="0.25">
      <c r="B27" s="14" t="s">
        <v>47</v>
      </c>
      <c r="C27" s="226">
        <v>472121</v>
      </c>
      <c r="D27" s="227">
        <v>175783</v>
      </c>
      <c r="E27" s="227">
        <v>647904</v>
      </c>
      <c r="F27" s="227">
        <v>1499113</v>
      </c>
      <c r="G27" s="227">
        <v>96405</v>
      </c>
      <c r="H27" s="227">
        <v>1595518</v>
      </c>
      <c r="I27" s="228">
        <v>2243422</v>
      </c>
      <c r="J27" s="353">
        <v>37</v>
      </c>
      <c r="K27" s="226">
        <f>SUM(K11:K26)</f>
        <v>2243459</v>
      </c>
      <c r="L27" s="356">
        <f t="shared" ref="L27:S27" si="0">SUM(L11:L26)</f>
        <v>1</v>
      </c>
      <c r="M27" s="275">
        <f t="shared" si="0"/>
        <v>1338069</v>
      </c>
      <c r="N27" s="228">
        <f t="shared" si="0"/>
        <v>905390</v>
      </c>
      <c r="O27" s="226">
        <f t="shared" si="0"/>
        <v>1318048</v>
      </c>
      <c r="P27" s="227">
        <f t="shared" si="0"/>
        <v>408967</v>
      </c>
      <c r="Q27" s="227">
        <f t="shared" si="0"/>
        <v>62892</v>
      </c>
      <c r="R27" s="227">
        <f t="shared" si="0"/>
        <v>352971</v>
      </c>
      <c r="S27" s="229">
        <f t="shared" si="0"/>
        <v>100581</v>
      </c>
    </row>
    <row r="28" spans="2:19" ht="12.75" thickBot="1" x14ac:dyDescent="0.25">
      <c r="B28" s="15" t="s">
        <v>48</v>
      </c>
      <c r="C28" s="240">
        <f>+C27/$K$27</f>
        <v>0.21044333772090329</v>
      </c>
      <c r="D28" s="241">
        <f>+D27/$K$27</f>
        <v>7.835356028347297E-2</v>
      </c>
      <c r="E28" s="241"/>
      <c r="F28" s="241">
        <f>+F27/$K$27</f>
        <v>0.6682150197529797</v>
      </c>
      <c r="G28" s="241">
        <f>+G27/$K$27</f>
        <v>4.2971589852990405E-2</v>
      </c>
      <c r="H28" s="242"/>
      <c r="I28" s="263"/>
      <c r="J28" s="230"/>
      <c r="K28" s="387">
        <f>C28+D28+F28+G28</f>
        <v>0.99998350761034638</v>
      </c>
      <c r="L28" s="387"/>
      <c r="M28" s="340">
        <f t="shared" ref="M28:S28" si="1">+M27/$K$27</f>
        <v>0.59643122517505331</v>
      </c>
      <c r="N28" s="242">
        <f t="shared" si="1"/>
        <v>0.40356877482494663</v>
      </c>
      <c r="O28" s="240">
        <f t="shared" si="1"/>
        <v>0.58750705941138215</v>
      </c>
      <c r="P28" s="241">
        <f t="shared" si="1"/>
        <v>0.18229305728341816</v>
      </c>
      <c r="Q28" s="241">
        <f t="shared" si="1"/>
        <v>2.8033496489126834E-2</v>
      </c>
      <c r="R28" s="241">
        <f t="shared" si="1"/>
        <v>0.15733338563352395</v>
      </c>
      <c r="S28" s="242">
        <f t="shared" si="1"/>
        <v>4.4833001182548911E-2</v>
      </c>
    </row>
    <row r="29" spans="2:19" x14ac:dyDescent="0.2">
      <c r="B29" s="25" t="s">
        <v>127</v>
      </c>
    </row>
    <row r="30" spans="2:19" x14ac:dyDescent="0.2">
      <c r="B30" s="25" t="s">
        <v>128</v>
      </c>
    </row>
    <row r="31" spans="2:19" s="186" customFormat="1" x14ac:dyDescent="0.2">
      <c r="B31" s="186" t="s">
        <v>689</v>
      </c>
    </row>
    <row r="32" spans="2:19" x14ac:dyDescent="0.2">
      <c r="B32" s="25" t="s">
        <v>610</v>
      </c>
    </row>
  </sheetData>
  <mergeCells count="9">
    <mergeCell ref="B5:R5"/>
    <mergeCell ref="B6:R6"/>
    <mergeCell ref="K28:L28"/>
    <mergeCell ref="B9:B10"/>
    <mergeCell ref="M9:N9"/>
    <mergeCell ref="O9:S9"/>
    <mergeCell ref="B8:S8"/>
    <mergeCell ref="C9:I9"/>
    <mergeCell ref="J9:L9"/>
  </mergeCells>
  <hyperlinks>
    <hyperlink ref="T5" location="'Índice Pensiones Solidarias'!A1" display="Volver Sistema de Pensiones Solidadias"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dimension ref="A2:O32"/>
  <sheetViews>
    <sheetView showGridLines="0" zoomScaleNormal="100" workbookViewId="0">
      <selection activeCell="B20" sqref="B20:K20"/>
    </sheetView>
  </sheetViews>
  <sheetFormatPr baseColWidth="10" defaultColWidth="11.42578125" defaultRowHeight="12" x14ac:dyDescent="0.2"/>
  <cols>
    <col min="1" max="1" width="6" style="25" customWidth="1"/>
    <col min="2" max="2" width="15.85546875" style="25" customWidth="1"/>
    <col min="3" max="4" width="7.140625" style="25" bestFit="1" customWidth="1"/>
    <col min="5" max="6" width="7.85546875" style="25" bestFit="1" customWidth="1"/>
    <col min="7" max="7" width="7.140625" style="25" bestFit="1" customWidth="1"/>
    <col min="8" max="8" width="9.28515625" style="25" bestFit="1" customWidth="1"/>
    <col min="9" max="10" width="7.85546875" style="25" bestFit="1" customWidth="1"/>
    <col min="11" max="11" width="12.140625" style="25" customWidth="1"/>
    <col min="12" max="16384" width="11.42578125" style="25"/>
  </cols>
  <sheetData>
    <row r="2" spans="1:15" x14ac:dyDescent="0.2">
      <c r="A2" s="47" t="s">
        <v>99</v>
      </c>
    </row>
    <row r="3" spans="1:15" x14ac:dyDescent="0.2">
      <c r="A3" s="47" t="s">
        <v>100</v>
      </c>
    </row>
    <row r="5" spans="1:15" ht="12.75" x14ac:dyDescent="0.2">
      <c r="B5" s="368" t="s">
        <v>69</v>
      </c>
      <c r="C5" s="368"/>
      <c r="D5" s="368"/>
      <c r="E5" s="368"/>
      <c r="F5" s="368"/>
      <c r="G5" s="368"/>
      <c r="H5" s="368"/>
      <c r="I5" s="368"/>
      <c r="J5" s="368"/>
      <c r="K5" s="368"/>
      <c r="M5" s="119" t="s">
        <v>570</v>
      </c>
      <c r="O5" s="103"/>
    </row>
    <row r="6" spans="1:15" ht="12.75" x14ac:dyDescent="0.2">
      <c r="B6" s="397" t="str">
        <f>'Solicitudes Regiones'!$B$6:$R$6</f>
        <v>Julio de 2008 a febrero de 2022</v>
      </c>
      <c r="C6" s="397"/>
      <c r="D6" s="397"/>
      <c r="E6" s="397"/>
      <c r="F6" s="397"/>
      <c r="G6" s="397"/>
      <c r="H6" s="397"/>
      <c r="I6" s="397"/>
      <c r="J6" s="397"/>
      <c r="K6" s="397"/>
    </row>
    <row r="8" spans="1:15" ht="12" customHeight="1" x14ac:dyDescent="0.2">
      <c r="B8" s="395" t="s">
        <v>53</v>
      </c>
      <c r="C8" s="395"/>
      <c r="D8" s="395"/>
      <c r="E8" s="395"/>
      <c r="F8" s="395"/>
      <c r="G8" s="395"/>
      <c r="H8" s="395"/>
      <c r="I8" s="395"/>
      <c r="J8" s="395"/>
      <c r="K8" s="395"/>
      <c r="L8" s="395"/>
      <c r="M8" s="395"/>
    </row>
    <row r="9" spans="1:15" ht="15" customHeight="1" x14ac:dyDescent="0.2">
      <c r="B9" s="395" t="s">
        <v>54</v>
      </c>
      <c r="C9" s="393" t="s">
        <v>2</v>
      </c>
      <c r="D9" s="396"/>
      <c r="E9" s="396"/>
      <c r="F9" s="396"/>
      <c r="G9" s="396"/>
      <c r="H9" s="396"/>
      <c r="I9" s="396"/>
      <c r="J9" s="396"/>
      <c r="K9" s="394"/>
      <c r="L9" s="393"/>
      <c r="M9" s="394"/>
    </row>
    <row r="10" spans="1:15" ht="24" x14ac:dyDescent="0.2">
      <c r="B10" s="395"/>
      <c r="C10" s="23" t="s">
        <v>55</v>
      </c>
      <c r="D10" s="23" t="s">
        <v>56</v>
      </c>
      <c r="E10" s="23" t="s">
        <v>57</v>
      </c>
      <c r="F10" s="23" t="s">
        <v>58</v>
      </c>
      <c r="G10" s="23" t="s">
        <v>6</v>
      </c>
      <c r="H10" s="23" t="s">
        <v>59</v>
      </c>
      <c r="I10" s="23" t="s">
        <v>60</v>
      </c>
      <c r="J10" s="23" t="s">
        <v>61</v>
      </c>
      <c r="K10" s="260" t="s">
        <v>29</v>
      </c>
      <c r="L10" s="260" t="s">
        <v>591</v>
      </c>
      <c r="M10" s="260" t="s">
        <v>594</v>
      </c>
    </row>
    <row r="11" spans="1:15" x14ac:dyDescent="0.2">
      <c r="B11" s="18" t="s">
        <v>65</v>
      </c>
      <c r="C11" s="18">
        <v>6182</v>
      </c>
      <c r="D11" s="18">
        <v>2954</v>
      </c>
      <c r="E11" s="18">
        <f t="shared" ref="E11:E15" si="0">C11+D11</f>
        <v>9136</v>
      </c>
      <c r="F11" s="19">
        <f>E11/$E$15</f>
        <v>0.97544309203502033</v>
      </c>
      <c r="G11" s="18">
        <v>22668</v>
      </c>
      <c r="H11" s="18">
        <v>1318</v>
      </c>
      <c r="I11" s="18">
        <f t="shared" ref="I11:I15" si="1">G11+H11</f>
        <v>23986</v>
      </c>
      <c r="J11" s="19">
        <f>I11/$I$15</f>
        <v>0.99238725693007857</v>
      </c>
      <c r="K11" s="18">
        <f t="shared" ref="K11:K15" si="2">E11+I11</f>
        <v>33122</v>
      </c>
      <c r="L11" s="18">
        <v>23</v>
      </c>
      <c r="M11" s="18">
        <f>K11+L11</f>
        <v>33145</v>
      </c>
    </row>
    <row r="12" spans="1:15" x14ac:dyDescent="0.2">
      <c r="B12" s="18" t="s">
        <v>66</v>
      </c>
      <c r="C12" s="18">
        <v>29</v>
      </c>
      <c r="D12" s="18">
        <v>10</v>
      </c>
      <c r="E12" s="18">
        <f t="shared" si="0"/>
        <v>39</v>
      </c>
      <c r="F12" s="19">
        <f t="shared" ref="F12:F15" si="3">E12/$E$15</f>
        <v>4.1639974375400381E-3</v>
      </c>
      <c r="G12" s="18">
        <v>47</v>
      </c>
      <c r="H12" s="18">
        <v>1</v>
      </c>
      <c r="I12" s="18">
        <f t="shared" si="1"/>
        <v>48</v>
      </c>
      <c r="J12" s="19">
        <f t="shared" ref="J12:J15" si="4">I12/$I$15</f>
        <v>1.9859329747621019E-3</v>
      </c>
      <c r="K12" s="18">
        <f t="shared" si="2"/>
        <v>87</v>
      </c>
      <c r="L12" s="18">
        <v>0</v>
      </c>
      <c r="M12" s="18">
        <f t="shared" ref="M12:M14" si="5">K12+L12</f>
        <v>87</v>
      </c>
    </row>
    <row r="13" spans="1:15" x14ac:dyDescent="0.2">
      <c r="B13" s="18" t="s">
        <v>67</v>
      </c>
      <c r="C13" s="18">
        <v>91</v>
      </c>
      <c r="D13" s="18">
        <v>41</v>
      </c>
      <c r="E13" s="18">
        <f t="shared" si="0"/>
        <v>132</v>
      </c>
      <c r="F13" s="19">
        <f t="shared" si="3"/>
        <v>1.4093529788597053E-2</v>
      </c>
      <c r="G13" s="18">
        <v>116</v>
      </c>
      <c r="H13" s="18">
        <v>2</v>
      </c>
      <c r="I13" s="18">
        <f t="shared" si="1"/>
        <v>118</v>
      </c>
      <c r="J13" s="19">
        <f t="shared" si="4"/>
        <v>4.8820852296235003E-3</v>
      </c>
      <c r="K13" s="18">
        <f t="shared" si="2"/>
        <v>250</v>
      </c>
      <c r="L13" s="18">
        <v>0</v>
      </c>
      <c r="M13" s="18">
        <f t="shared" si="5"/>
        <v>250</v>
      </c>
    </row>
    <row r="14" spans="1:15" x14ac:dyDescent="0.2">
      <c r="B14" s="18" t="s">
        <v>68</v>
      </c>
      <c r="C14" s="18">
        <v>39</v>
      </c>
      <c r="D14" s="18">
        <v>20</v>
      </c>
      <c r="E14" s="18">
        <f t="shared" si="0"/>
        <v>59</v>
      </c>
      <c r="F14" s="19">
        <f t="shared" si="3"/>
        <v>6.2993807388426219E-3</v>
      </c>
      <c r="G14" s="18">
        <v>18</v>
      </c>
      <c r="H14" s="18">
        <v>0</v>
      </c>
      <c r="I14" s="18">
        <f t="shared" si="1"/>
        <v>18</v>
      </c>
      <c r="J14" s="19">
        <f t="shared" si="4"/>
        <v>7.4472486553578822E-4</v>
      </c>
      <c r="K14" s="18">
        <f t="shared" si="2"/>
        <v>77</v>
      </c>
      <c r="L14" s="18">
        <v>0</v>
      </c>
      <c r="M14" s="18">
        <f t="shared" si="5"/>
        <v>77</v>
      </c>
    </row>
    <row r="15" spans="1:15" x14ac:dyDescent="0.2">
      <c r="B15" s="20" t="s">
        <v>47</v>
      </c>
      <c r="C15" s="18">
        <f t="shared" ref="C15:D15" si="6">SUM(C11:C14)</f>
        <v>6341</v>
      </c>
      <c r="D15" s="18">
        <f t="shared" si="6"/>
        <v>3025</v>
      </c>
      <c r="E15" s="20">
        <f t="shared" si="0"/>
        <v>9366</v>
      </c>
      <c r="F15" s="19">
        <f t="shared" si="3"/>
        <v>1</v>
      </c>
      <c r="G15" s="18">
        <f t="shared" ref="G15:H15" si="7">SUM(G11:G14)</f>
        <v>22849</v>
      </c>
      <c r="H15" s="18">
        <f t="shared" si="7"/>
        <v>1321</v>
      </c>
      <c r="I15" s="20">
        <f t="shared" si="1"/>
        <v>24170</v>
      </c>
      <c r="J15" s="19">
        <f t="shared" si="4"/>
        <v>1</v>
      </c>
      <c r="K15" s="20">
        <f t="shared" si="2"/>
        <v>33536</v>
      </c>
      <c r="L15" s="20">
        <f t="shared" ref="L15:M15" si="8">SUM(L11:L14)</f>
        <v>23</v>
      </c>
      <c r="M15" s="20">
        <f t="shared" si="8"/>
        <v>33559</v>
      </c>
    </row>
    <row r="16" spans="1:15" ht="24" x14ac:dyDescent="0.2">
      <c r="B16" s="32" t="s">
        <v>62</v>
      </c>
      <c r="C16" s="33">
        <f>+C15/$M$15</f>
        <v>0.18895080306326173</v>
      </c>
      <c r="D16" s="33">
        <f t="shared" ref="D16:E16" si="9">+D15/$M$15</f>
        <v>9.0139753866324973E-2</v>
      </c>
      <c r="E16" s="34">
        <f t="shared" si="9"/>
        <v>0.27909055692958668</v>
      </c>
      <c r="F16" s="34"/>
      <c r="G16" s="33">
        <f>+G15/$K$15</f>
        <v>0.68132752862595425</v>
      </c>
      <c r="H16" s="33">
        <f t="shared" ref="H16:I16" si="10">+H15/$M$15</f>
        <v>3.9363509043773649E-2</v>
      </c>
      <c r="I16" s="33">
        <f t="shared" si="10"/>
        <v>0.72022408295837181</v>
      </c>
      <c r="J16" s="34"/>
      <c r="K16" s="34">
        <f>E16+I16</f>
        <v>0.99931463988795843</v>
      </c>
      <c r="L16" s="34">
        <f>+L15/M15</f>
        <v>6.8536011204147916E-4</v>
      </c>
      <c r="M16" s="34">
        <f>K16+L16</f>
        <v>0.99999999999999989</v>
      </c>
    </row>
    <row r="17" spans="1:13" x14ac:dyDescent="0.2">
      <c r="A17" s="48"/>
      <c r="B17" s="52"/>
      <c r="C17" s="52"/>
      <c r="D17" s="52"/>
      <c r="E17" s="52"/>
      <c r="F17" s="52"/>
      <c r="G17" s="52"/>
      <c r="H17" s="52"/>
      <c r="I17" s="52"/>
      <c r="J17" s="52"/>
      <c r="K17" s="53"/>
      <c r="L17" s="48"/>
    </row>
    <row r="18" spans="1:13" x14ac:dyDescent="0.2">
      <c r="A18" s="48"/>
      <c r="B18" s="52"/>
      <c r="C18" s="52"/>
      <c r="D18" s="52"/>
      <c r="E18" s="52"/>
      <c r="F18" s="52"/>
      <c r="G18" s="52"/>
      <c r="H18" s="52"/>
      <c r="I18" s="52"/>
      <c r="J18" s="52"/>
      <c r="K18" s="53"/>
      <c r="L18" s="48"/>
    </row>
    <row r="19" spans="1:13" ht="12.75" x14ac:dyDescent="0.2">
      <c r="A19" s="48"/>
      <c r="B19" s="368" t="s">
        <v>124</v>
      </c>
      <c r="C19" s="368"/>
      <c r="D19" s="368"/>
      <c r="E19" s="368"/>
      <c r="F19" s="368"/>
      <c r="G19" s="368"/>
      <c r="H19" s="368"/>
      <c r="I19" s="368"/>
      <c r="J19" s="368"/>
      <c r="K19" s="368"/>
      <c r="L19" s="48"/>
    </row>
    <row r="20" spans="1:13" ht="12.75" x14ac:dyDescent="0.2">
      <c r="A20" s="48"/>
      <c r="B20" s="397" t="str">
        <f>'Solicitudes Regiones'!$B$6:$R$6</f>
        <v>Julio de 2008 a febrero de 2022</v>
      </c>
      <c r="C20" s="397"/>
      <c r="D20" s="397"/>
      <c r="E20" s="397"/>
      <c r="F20" s="397"/>
      <c r="G20" s="397"/>
      <c r="H20" s="397"/>
      <c r="I20" s="397"/>
      <c r="J20" s="397"/>
      <c r="K20" s="397"/>
      <c r="L20" s="48"/>
    </row>
    <row r="21" spans="1:13" x14ac:dyDescent="0.2">
      <c r="A21" s="48"/>
      <c r="B21" s="52"/>
      <c r="C21" s="52"/>
      <c r="D21" s="52"/>
      <c r="E21" s="52"/>
      <c r="F21" s="52"/>
      <c r="G21" s="52"/>
      <c r="H21" s="52"/>
      <c r="I21" s="52"/>
      <c r="J21" s="52"/>
      <c r="K21" s="53"/>
      <c r="L21" s="48"/>
    </row>
    <row r="22" spans="1:13" ht="12" customHeight="1" x14ac:dyDescent="0.2">
      <c r="B22" s="395" t="s">
        <v>63</v>
      </c>
      <c r="C22" s="395"/>
      <c r="D22" s="395"/>
      <c r="E22" s="395"/>
      <c r="F22" s="395"/>
      <c r="G22" s="395"/>
      <c r="H22" s="395"/>
      <c r="I22" s="395"/>
      <c r="J22" s="395"/>
      <c r="K22" s="395"/>
      <c r="L22" s="395"/>
      <c r="M22" s="395"/>
    </row>
    <row r="23" spans="1:13" ht="15" customHeight="1" x14ac:dyDescent="0.2">
      <c r="B23" s="395" t="s">
        <v>54</v>
      </c>
      <c r="C23" s="395" t="s">
        <v>2</v>
      </c>
      <c r="D23" s="395"/>
      <c r="E23" s="395"/>
      <c r="F23" s="395"/>
      <c r="G23" s="395"/>
      <c r="H23" s="395"/>
      <c r="I23" s="395"/>
      <c r="J23" s="395"/>
      <c r="K23" s="395"/>
      <c r="L23" s="393"/>
      <c r="M23" s="396"/>
    </row>
    <row r="24" spans="1:13" ht="24" x14ac:dyDescent="0.2">
      <c r="B24" s="395"/>
      <c r="C24" s="23" t="s">
        <v>55</v>
      </c>
      <c r="D24" s="23" t="s">
        <v>56</v>
      </c>
      <c r="E24" s="23" t="s">
        <v>57</v>
      </c>
      <c r="F24" s="23" t="s">
        <v>58</v>
      </c>
      <c r="G24" s="23" t="s">
        <v>6</v>
      </c>
      <c r="H24" s="23" t="s">
        <v>59</v>
      </c>
      <c r="I24" s="23" t="s">
        <v>60</v>
      </c>
      <c r="J24" s="23" t="s">
        <v>61</v>
      </c>
      <c r="K24" s="24" t="s">
        <v>29</v>
      </c>
      <c r="L24" s="260" t="s">
        <v>591</v>
      </c>
      <c r="M24" s="260" t="s">
        <v>594</v>
      </c>
    </row>
    <row r="25" spans="1:13" x14ac:dyDescent="0.2">
      <c r="B25" s="18" t="s">
        <v>65</v>
      </c>
      <c r="C25" s="18">
        <v>5545</v>
      </c>
      <c r="D25" s="18">
        <v>2064</v>
      </c>
      <c r="E25" s="18">
        <v>7609</v>
      </c>
      <c r="F25" s="209">
        <f t="shared" ref="F25:F29" si="11">E25/$E$29</f>
        <v>0.97827204937001799</v>
      </c>
      <c r="G25" s="18">
        <v>19506</v>
      </c>
      <c r="H25" s="18">
        <v>1110</v>
      </c>
      <c r="I25" s="18">
        <v>20616</v>
      </c>
      <c r="J25" s="208">
        <f t="shared" ref="J25:J29" si="12">I25/$I$29</f>
        <v>0.992442112357387</v>
      </c>
      <c r="K25" s="18">
        <v>28225</v>
      </c>
      <c r="L25" s="18">
        <v>0</v>
      </c>
      <c r="M25" s="18">
        <f>K25+L25</f>
        <v>28225</v>
      </c>
    </row>
    <row r="26" spans="1:13" x14ac:dyDescent="0.2">
      <c r="B26" s="18" t="s">
        <v>66</v>
      </c>
      <c r="C26" s="54">
        <v>26</v>
      </c>
      <c r="D26" s="54">
        <v>4</v>
      </c>
      <c r="E26" s="18">
        <v>30</v>
      </c>
      <c r="F26" s="209">
        <f t="shared" si="11"/>
        <v>3.8570326562098224E-3</v>
      </c>
      <c r="G26" s="54">
        <v>43</v>
      </c>
      <c r="H26" s="18">
        <v>1</v>
      </c>
      <c r="I26" s="54">
        <f>G26+H26</f>
        <v>44</v>
      </c>
      <c r="J26" s="208">
        <f t="shared" si="12"/>
        <v>2.1181341164010978E-3</v>
      </c>
      <c r="K26" s="54">
        <f t="shared" ref="K26:K29" si="13">E26+I26</f>
        <v>74</v>
      </c>
      <c r="L26" s="54">
        <v>0</v>
      </c>
      <c r="M26" s="18">
        <f t="shared" ref="M26:M28" si="14">K26+L26</f>
        <v>74</v>
      </c>
    </row>
    <row r="27" spans="1:13" x14ac:dyDescent="0.2">
      <c r="B27" s="18" t="s">
        <v>67</v>
      </c>
      <c r="C27" s="54">
        <v>81</v>
      </c>
      <c r="D27" s="54">
        <v>18</v>
      </c>
      <c r="E27" s="18">
        <v>99</v>
      </c>
      <c r="F27" s="209">
        <f t="shared" si="11"/>
        <v>1.2728207765492414E-2</v>
      </c>
      <c r="G27" s="54">
        <v>96</v>
      </c>
      <c r="H27" s="18">
        <v>2</v>
      </c>
      <c r="I27" s="54">
        <f t="shared" ref="I27:I29" si="15">G27+H27</f>
        <v>98</v>
      </c>
      <c r="J27" s="208">
        <f t="shared" si="12"/>
        <v>4.7176623501660811E-3</v>
      </c>
      <c r="K27" s="54">
        <f>E27+I27</f>
        <v>197</v>
      </c>
      <c r="L27" s="54">
        <v>0</v>
      </c>
      <c r="M27" s="18">
        <f t="shared" si="14"/>
        <v>197</v>
      </c>
    </row>
    <row r="28" spans="1:13" x14ac:dyDescent="0.2">
      <c r="B28" s="18" t="s">
        <v>68</v>
      </c>
      <c r="C28" s="54">
        <v>33</v>
      </c>
      <c r="D28" s="54">
        <v>7</v>
      </c>
      <c r="E28" s="18">
        <v>40</v>
      </c>
      <c r="F28" s="209">
        <f t="shared" si="11"/>
        <v>5.1427102082797632E-3</v>
      </c>
      <c r="G28" s="54">
        <v>15</v>
      </c>
      <c r="H28" s="18">
        <v>0</v>
      </c>
      <c r="I28" s="54">
        <f t="shared" si="15"/>
        <v>15</v>
      </c>
      <c r="J28" s="208">
        <f t="shared" si="12"/>
        <v>7.2209117604582875E-4</v>
      </c>
      <c r="K28" s="54">
        <f t="shared" si="13"/>
        <v>55</v>
      </c>
      <c r="L28" s="54">
        <v>0</v>
      </c>
      <c r="M28" s="18">
        <f t="shared" si="14"/>
        <v>55</v>
      </c>
    </row>
    <row r="29" spans="1:13" x14ac:dyDescent="0.2">
      <c r="B29" s="55" t="s">
        <v>47</v>
      </c>
      <c r="C29" s="54">
        <f t="shared" ref="C29:G29" si="16">SUM(C25:C28)</f>
        <v>5685</v>
      </c>
      <c r="D29" s="54">
        <f t="shared" si="16"/>
        <v>2093</v>
      </c>
      <c r="E29" s="18">
        <v>7778</v>
      </c>
      <c r="F29" s="209">
        <f t="shared" si="11"/>
        <v>1</v>
      </c>
      <c r="G29" s="55">
        <f t="shared" si="16"/>
        <v>19660</v>
      </c>
      <c r="H29" s="18">
        <v>1113</v>
      </c>
      <c r="I29" s="55">
        <f t="shared" si="15"/>
        <v>20773</v>
      </c>
      <c r="J29" s="208">
        <f t="shared" si="12"/>
        <v>1</v>
      </c>
      <c r="K29" s="55">
        <f t="shared" si="13"/>
        <v>28551</v>
      </c>
      <c r="L29" s="55">
        <f t="shared" ref="L29" si="17">SUM(L25:L28)</f>
        <v>0</v>
      </c>
      <c r="M29" s="55">
        <f>SUM(M25:M28)</f>
        <v>28551</v>
      </c>
    </row>
    <row r="30" spans="1:13" ht="24" x14ac:dyDescent="0.2">
      <c r="B30" s="32" t="s">
        <v>64</v>
      </c>
      <c r="C30" s="33">
        <f>+C29/M29</f>
        <v>0.19911736891877693</v>
      </c>
      <c r="D30" s="33">
        <f>+D29/M29</f>
        <v>7.3307414801583135E-2</v>
      </c>
      <c r="E30" s="34">
        <f>+E29/M29</f>
        <v>0.27242478372036005</v>
      </c>
      <c r="F30" s="34"/>
      <c r="G30" s="33">
        <f>+G29/M29</f>
        <v>0.68859234352562082</v>
      </c>
      <c r="H30" s="33">
        <f>+H29/M29</f>
        <v>3.8982872754019127E-2</v>
      </c>
      <c r="I30" s="34">
        <f>+I29/M29</f>
        <v>0.72757521627963995</v>
      </c>
      <c r="J30" s="34"/>
      <c r="K30" s="34">
        <f>+K29/M29</f>
        <v>1</v>
      </c>
      <c r="L30" s="34">
        <f>+L29/M29</f>
        <v>0</v>
      </c>
      <c r="M30" s="34">
        <f>K30+L30</f>
        <v>1</v>
      </c>
    </row>
    <row r="31" spans="1:13" x14ac:dyDescent="0.2">
      <c r="B31" s="25" t="s">
        <v>127</v>
      </c>
    </row>
    <row r="32" spans="1:13" x14ac:dyDescent="0.2">
      <c r="B32" s="25" t="s">
        <v>128</v>
      </c>
    </row>
  </sheetData>
  <mergeCells count="12">
    <mergeCell ref="L9:M9"/>
    <mergeCell ref="B8:M8"/>
    <mergeCell ref="L23:M23"/>
    <mergeCell ref="B22:M22"/>
    <mergeCell ref="B5:K5"/>
    <mergeCell ref="B6:K6"/>
    <mergeCell ref="B19:K19"/>
    <mergeCell ref="B20:K20"/>
    <mergeCell ref="B23:B24"/>
    <mergeCell ref="C23:K23"/>
    <mergeCell ref="B9:B10"/>
    <mergeCell ref="C9:K9"/>
  </mergeCells>
  <hyperlinks>
    <hyperlink ref="M5" location="'Índice Pensiones Solidarias'!A1" display="Volver Sistema de Pensiones Solidadias"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1:P41"/>
  <sheetViews>
    <sheetView showGridLines="0" topLeftCell="A7" zoomScaleNormal="100" workbookViewId="0">
      <selection activeCell="D28" sqref="D28"/>
    </sheetView>
  </sheetViews>
  <sheetFormatPr baseColWidth="10" defaultRowHeight="12" x14ac:dyDescent="0.2"/>
  <cols>
    <col min="1" max="1" width="6" style="26" customWidth="1"/>
    <col min="2" max="2" width="18.140625" style="26" customWidth="1"/>
    <col min="3" max="4" width="7.28515625" style="26" bestFit="1" customWidth="1"/>
    <col min="5" max="6" width="7.28515625" style="26" customWidth="1"/>
    <col min="7" max="8" width="7.28515625" style="26" bestFit="1" customWidth="1"/>
    <col min="9" max="11" width="7.28515625" style="26" customWidth="1"/>
    <col min="12" max="12" width="10.28515625" style="26" customWidth="1"/>
    <col min="13" max="251" width="11.42578125" style="26"/>
    <col min="252" max="252" width="18.140625" style="26" customWidth="1"/>
    <col min="253" max="254" width="7.28515625" style="26" bestFit="1" customWidth="1"/>
    <col min="255" max="256" width="7.28515625" style="26" customWidth="1"/>
    <col min="257" max="258" width="7.28515625" style="26" bestFit="1" customWidth="1"/>
    <col min="259" max="261" width="7.28515625" style="26" customWidth="1"/>
    <col min="262" max="267" width="0" style="26" hidden="1" customWidth="1"/>
    <col min="268" max="268" width="10.28515625" style="26" customWidth="1"/>
    <col min="269" max="507" width="11.42578125" style="26"/>
    <col min="508" max="508" width="18.140625" style="26" customWidth="1"/>
    <col min="509" max="510" width="7.28515625" style="26" bestFit="1" customWidth="1"/>
    <col min="511" max="512" width="7.28515625" style="26" customWidth="1"/>
    <col min="513" max="514" width="7.28515625" style="26" bestFit="1" customWidth="1"/>
    <col min="515" max="517" width="7.28515625" style="26" customWidth="1"/>
    <col min="518" max="523" width="0" style="26" hidden="1" customWidth="1"/>
    <col min="524" max="524" width="10.28515625" style="26" customWidth="1"/>
    <col min="525" max="763" width="11.42578125" style="26"/>
    <col min="764" max="764" width="18.140625" style="26" customWidth="1"/>
    <col min="765" max="766" width="7.28515625" style="26" bestFit="1" customWidth="1"/>
    <col min="767" max="768" width="7.28515625" style="26" customWidth="1"/>
    <col min="769" max="770" width="7.28515625" style="26" bestFit="1" customWidth="1"/>
    <col min="771" max="773" width="7.28515625" style="26" customWidth="1"/>
    <col min="774" max="779" width="0" style="26" hidden="1" customWidth="1"/>
    <col min="780" max="780" width="10.28515625" style="26" customWidth="1"/>
    <col min="781" max="1019" width="11.42578125" style="26"/>
    <col min="1020" max="1020" width="18.140625" style="26" customWidth="1"/>
    <col min="1021" max="1022" width="7.28515625" style="26" bestFit="1" customWidth="1"/>
    <col min="1023" max="1024" width="7.28515625" style="26" customWidth="1"/>
    <col min="1025" max="1026" width="7.28515625" style="26" bestFit="1" customWidth="1"/>
    <col min="1027" max="1029" width="7.28515625" style="26" customWidth="1"/>
    <col min="1030" max="1035" width="0" style="26" hidden="1" customWidth="1"/>
    <col min="1036" max="1036" width="10.28515625" style="26" customWidth="1"/>
    <col min="1037" max="1275" width="11.42578125" style="26"/>
    <col min="1276" max="1276" width="18.140625" style="26" customWidth="1"/>
    <col min="1277" max="1278" width="7.28515625" style="26" bestFit="1" customWidth="1"/>
    <col min="1279" max="1280" width="7.28515625" style="26" customWidth="1"/>
    <col min="1281" max="1282" width="7.28515625" style="26" bestFit="1" customWidth="1"/>
    <col min="1283" max="1285" width="7.28515625" style="26" customWidth="1"/>
    <col min="1286" max="1291" width="0" style="26" hidden="1" customWidth="1"/>
    <col min="1292" max="1292" width="10.28515625" style="26" customWidth="1"/>
    <col min="1293" max="1531" width="11.42578125" style="26"/>
    <col min="1532" max="1532" width="18.140625" style="26" customWidth="1"/>
    <col min="1533" max="1534" width="7.28515625" style="26" bestFit="1" customWidth="1"/>
    <col min="1535" max="1536" width="7.28515625" style="26" customWidth="1"/>
    <col min="1537" max="1538" width="7.28515625" style="26" bestFit="1" customWidth="1"/>
    <col min="1539" max="1541" width="7.28515625" style="26" customWidth="1"/>
    <col min="1542" max="1547" width="0" style="26" hidden="1" customWidth="1"/>
    <col min="1548" max="1548" width="10.28515625" style="26" customWidth="1"/>
    <col min="1549" max="1787" width="11.42578125" style="26"/>
    <col min="1788" max="1788" width="18.140625" style="26" customWidth="1"/>
    <col min="1789" max="1790" width="7.28515625" style="26" bestFit="1" customWidth="1"/>
    <col min="1791" max="1792" width="7.28515625" style="26" customWidth="1"/>
    <col min="1793" max="1794" width="7.28515625" style="26" bestFit="1" customWidth="1"/>
    <col min="1795" max="1797" width="7.28515625" style="26" customWidth="1"/>
    <col min="1798" max="1803" width="0" style="26" hidden="1" customWidth="1"/>
    <col min="1804" max="1804" width="10.28515625" style="26" customWidth="1"/>
    <col min="1805" max="2043" width="11.42578125" style="26"/>
    <col min="2044" max="2044" width="18.140625" style="26" customWidth="1"/>
    <col min="2045" max="2046" width="7.28515625" style="26" bestFit="1" customWidth="1"/>
    <col min="2047" max="2048" width="7.28515625" style="26" customWidth="1"/>
    <col min="2049" max="2050" width="7.28515625" style="26" bestFit="1" customWidth="1"/>
    <col min="2051" max="2053" width="7.28515625" style="26" customWidth="1"/>
    <col min="2054" max="2059" width="0" style="26" hidden="1" customWidth="1"/>
    <col min="2060" max="2060" width="10.28515625" style="26" customWidth="1"/>
    <col min="2061" max="2299" width="11.42578125" style="26"/>
    <col min="2300" max="2300" width="18.140625" style="26" customWidth="1"/>
    <col min="2301" max="2302" width="7.28515625" style="26" bestFit="1" customWidth="1"/>
    <col min="2303" max="2304" width="7.28515625" style="26" customWidth="1"/>
    <col min="2305" max="2306" width="7.28515625" style="26" bestFit="1" customWidth="1"/>
    <col min="2307" max="2309" width="7.28515625" style="26" customWidth="1"/>
    <col min="2310" max="2315" width="0" style="26" hidden="1" customWidth="1"/>
    <col min="2316" max="2316" width="10.28515625" style="26" customWidth="1"/>
    <col min="2317" max="2555" width="11.42578125" style="26"/>
    <col min="2556" max="2556" width="18.140625" style="26" customWidth="1"/>
    <col min="2557" max="2558" width="7.28515625" style="26" bestFit="1" customWidth="1"/>
    <col min="2559" max="2560" width="7.28515625" style="26" customWidth="1"/>
    <col min="2561" max="2562" width="7.28515625" style="26" bestFit="1" customWidth="1"/>
    <col min="2563" max="2565" width="7.28515625" style="26" customWidth="1"/>
    <col min="2566" max="2571" width="0" style="26" hidden="1" customWidth="1"/>
    <col min="2572" max="2572" width="10.28515625" style="26" customWidth="1"/>
    <col min="2573" max="2811" width="11.42578125" style="26"/>
    <col min="2812" max="2812" width="18.140625" style="26" customWidth="1"/>
    <col min="2813" max="2814" width="7.28515625" style="26" bestFit="1" customWidth="1"/>
    <col min="2815" max="2816" width="7.28515625" style="26" customWidth="1"/>
    <col min="2817" max="2818" width="7.28515625" style="26" bestFit="1" customWidth="1"/>
    <col min="2819" max="2821" width="7.28515625" style="26" customWidth="1"/>
    <col min="2822" max="2827" width="0" style="26" hidden="1" customWidth="1"/>
    <col min="2828" max="2828" width="10.28515625" style="26" customWidth="1"/>
    <col min="2829" max="3067" width="11.42578125" style="26"/>
    <col min="3068" max="3068" width="18.140625" style="26" customWidth="1"/>
    <col min="3069" max="3070" width="7.28515625" style="26" bestFit="1" customWidth="1"/>
    <col min="3071" max="3072" width="7.28515625" style="26" customWidth="1"/>
    <col min="3073" max="3074" width="7.28515625" style="26" bestFit="1" customWidth="1"/>
    <col min="3075" max="3077" width="7.28515625" style="26" customWidth="1"/>
    <col min="3078" max="3083" width="0" style="26" hidden="1" customWidth="1"/>
    <col min="3084" max="3084" width="10.28515625" style="26" customWidth="1"/>
    <col min="3085" max="3323" width="11.42578125" style="26"/>
    <col min="3324" max="3324" width="18.140625" style="26" customWidth="1"/>
    <col min="3325" max="3326" width="7.28515625" style="26" bestFit="1" customWidth="1"/>
    <col min="3327" max="3328" width="7.28515625" style="26" customWidth="1"/>
    <col min="3329" max="3330" width="7.28515625" style="26" bestFit="1" customWidth="1"/>
    <col min="3331" max="3333" width="7.28515625" style="26" customWidth="1"/>
    <col min="3334" max="3339" width="0" style="26" hidden="1" customWidth="1"/>
    <col min="3340" max="3340" width="10.28515625" style="26" customWidth="1"/>
    <col min="3341" max="3579" width="11.42578125" style="26"/>
    <col min="3580" max="3580" width="18.140625" style="26" customWidth="1"/>
    <col min="3581" max="3582" width="7.28515625" style="26" bestFit="1" customWidth="1"/>
    <col min="3583" max="3584" width="7.28515625" style="26" customWidth="1"/>
    <col min="3585" max="3586" width="7.28515625" style="26" bestFit="1" customWidth="1"/>
    <col min="3587" max="3589" width="7.28515625" style="26" customWidth="1"/>
    <col min="3590" max="3595" width="0" style="26" hidden="1" customWidth="1"/>
    <col min="3596" max="3596" width="10.28515625" style="26" customWidth="1"/>
    <col min="3597" max="3835" width="11.42578125" style="26"/>
    <col min="3836" max="3836" width="18.140625" style="26" customWidth="1"/>
    <col min="3837" max="3838" width="7.28515625" style="26" bestFit="1" customWidth="1"/>
    <col min="3839" max="3840" width="7.28515625" style="26" customWidth="1"/>
    <col min="3841" max="3842" width="7.28515625" style="26" bestFit="1" customWidth="1"/>
    <col min="3843" max="3845" width="7.28515625" style="26" customWidth="1"/>
    <col min="3846" max="3851" width="0" style="26" hidden="1" customWidth="1"/>
    <col min="3852" max="3852" width="10.28515625" style="26" customWidth="1"/>
    <col min="3853" max="4091" width="11.42578125" style="26"/>
    <col min="4092" max="4092" width="18.140625" style="26" customWidth="1"/>
    <col min="4093" max="4094" width="7.28515625" style="26" bestFit="1" customWidth="1"/>
    <col min="4095" max="4096" width="7.28515625" style="26" customWidth="1"/>
    <col min="4097" max="4098" width="7.28515625" style="26" bestFit="1" customWidth="1"/>
    <col min="4099" max="4101" width="7.28515625" style="26" customWidth="1"/>
    <col min="4102" max="4107" width="0" style="26" hidden="1" customWidth="1"/>
    <col min="4108" max="4108" width="10.28515625" style="26" customWidth="1"/>
    <col min="4109" max="4347" width="11.42578125" style="26"/>
    <col min="4348" max="4348" width="18.140625" style="26" customWidth="1"/>
    <col min="4349" max="4350" width="7.28515625" style="26" bestFit="1" customWidth="1"/>
    <col min="4351" max="4352" width="7.28515625" style="26" customWidth="1"/>
    <col min="4353" max="4354" width="7.28515625" style="26" bestFit="1" customWidth="1"/>
    <col min="4355" max="4357" width="7.28515625" style="26" customWidth="1"/>
    <col min="4358" max="4363" width="0" style="26" hidden="1" customWidth="1"/>
    <col min="4364" max="4364" width="10.28515625" style="26" customWidth="1"/>
    <col min="4365" max="4603" width="11.42578125" style="26"/>
    <col min="4604" max="4604" width="18.140625" style="26" customWidth="1"/>
    <col min="4605" max="4606" width="7.28515625" style="26" bestFit="1" customWidth="1"/>
    <col min="4607" max="4608" width="7.28515625" style="26" customWidth="1"/>
    <col min="4609" max="4610" width="7.28515625" style="26" bestFit="1" customWidth="1"/>
    <col min="4611" max="4613" width="7.28515625" style="26" customWidth="1"/>
    <col min="4614" max="4619" width="0" style="26" hidden="1" customWidth="1"/>
    <col min="4620" max="4620" width="10.28515625" style="26" customWidth="1"/>
    <col min="4621" max="4859" width="11.42578125" style="26"/>
    <col min="4860" max="4860" width="18.140625" style="26" customWidth="1"/>
    <col min="4861" max="4862" width="7.28515625" style="26" bestFit="1" customWidth="1"/>
    <col min="4863" max="4864" width="7.28515625" style="26" customWidth="1"/>
    <col min="4865" max="4866" width="7.28515625" style="26" bestFit="1" customWidth="1"/>
    <col min="4867" max="4869" width="7.28515625" style="26" customWidth="1"/>
    <col min="4870" max="4875" width="0" style="26" hidden="1" customWidth="1"/>
    <col min="4876" max="4876" width="10.28515625" style="26" customWidth="1"/>
    <col min="4877" max="5115" width="11.42578125" style="26"/>
    <col min="5116" max="5116" width="18.140625" style="26" customWidth="1"/>
    <col min="5117" max="5118" width="7.28515625" style="26" bestFit="1" customWidth="1"/>
    <col min="5119" max="5120" width="7.28515625" style="26" customWidth="1"/>
    <col min="5121" max="5122" width="7.28515625" style="26" bestFit="1" customWidth="1"/>
    <col min="5123" max="5125" width="7.28515625" style="26" customWidth="1"/>
    <col min="5126" max="5131" width="0" style="26" hidden="1" customWidth="1"/>
    <col min="5132" max="5132" width="10.28515625" style="26" customWidth="1"/>
    <col min="5133" max="5371" width="11.42578125" style="26"/>
    <col min="5372" max="5372" width="18.140625" style="26" customWidth="1"/>
    <col min="5373" max="5374" width="7.28515625" style="26" bestFit="1" customWidth="1"/>
    <col min="5375" max="5376" width="7.28515625" style="26" customWidth="1"/>
    <col min="5377" max="5378" width="7.28515625" style="26" bestFit="1" customWidth="1"/>
    <col min="5379" max="5381" width="7.28515625" style="26" customWidth="1"/>
    <col min="5382" max="5387" width="0" style="26" hidden="1" customWidth="1"/>
    <col min="5388" max="5388" width="10.28515625" style="26" customWidth="1"/>
    <col min="5389" max="5627" width="11.42578125" style="26"/>
    <col min="5628" max="5628" width="18.140625" style="26" customWidth="1"/>
    <col min="5629" max="5630" width="7.28515625" style="26" bestFit="1" customWidth="1"/>
    <col min="5631" max="5632" width="7.28515625" style="26" customWidth="1"/>
    <col min="5633" max="5634" width="7.28515625" style="26" bestFit="1" customWidth="1"/>
    <col min="5635" max="5637" width="7.28515625" style="26" customWidth="1"/>
    <col min="5638" max="5643" width="0" style="26" hidden="1" customWidth="1"/>
    <col min="5644" max="5644" width="10.28515625" style="26" customWidth="1"/>
    <col min="5645" max="5883" width="11.42578125" style="26"/>
    <col min="5884" max="5884" width="18.140625" style="26" customWidth="1"/>
    <col min="5885" max="5886" width="7.28515625" style="26" bestFit="1" customWidth="1"/>
    <col min="5887" max="5888" width="7.28515625" style="26" customWidth="1"/>
    <col min="5889" max="5890" width="7.28515625" style="26" bestFit="1" customWidth="1"/>
    <col min="5891" max="5893" width="7.28515625" style="26" customWidth="1"/>
    <col min="5894" max="5899" width="0" style="26" hidden="1" customWidth="1"/>
    <col min="5900" max="5900" width="10.28515625" style="26" customWidth="1"/>
    <col min="5901" max="6139" width="11.42578125" style="26"/>
    <col min="6140" max="6140" width="18.140625" style="26" customWidth="1"/>
    <col min="6141" max="6142" width="7.28515625" style="26" bestFit="1" customWidth="1"/>
    <col min="6143" max="6144" width="7.28515625" style="26" customWidth="1"/>
    <col min="6145" max="6146" width="7.28515625" style="26" bestFit="1" customWidth="1"/>
    <col min="6147" max="6149" width="7.28515625" style="26" customWidth="1"/>
    <col min="6150" max="6155" width="0" style="26" hidden="1" customWidth="1"/>
    <col min="6156" max="6156" width="10.28515625" style="26" customWidth="1"/>
    <col min="6157" max="6395" width="11.42578125" style="26"/>
    <col min="6396" max="6396" width="18.140625" style="26" customWidth="1"/>
    <col min="6397" max="6398" width="7.28515625" style="26" bestFit="1" customWidth="1"/>
    <col min="6399" max="6400" width="7.28515625" style="26" customWidth="1"/>
    <col min="6401" max="6402" width="7.28515625" style="26" bestFit="1" customWidth="1"/>
    <col min="6403" max="6405" width="7.28515625" style="26" customWidth="1"/>
    <col min="6406" max="6411" width="0" style="26" hidden="1" customWidth="1"/>
    <col min="6412" max="6412" width="10.28515625" style="26" customWidth="1"/>
    <col min="6413" max="6651" width="11.42578125" style="26"/>
    <col min="6652" max="6652" width="18.140625" style="26" customWidth="1"/>
    <col min="6653" max="6654" width="7.28515625" style="26" bestFit="1" customWidth="1"/>
    <col min="6655" max="6656" width="7.28515625" style="26" customWidth="1"/>
    <col min="6657" max="6658" width="7.28515625" style="26" bestFit="1" customWidth="1"/>
    <col min="6659" max="6661" width="7.28515625" style="26" customWidth="1"/>
    <col min="6662" max="6667" width="0" style="26" hidden="1" customWidth="1"/>
    <col min="6668" max="6668" width="10.28515625" style="26" customWidth="1"/>
    <col min="6669" max="6907" width="11.42578125" style="26"/>
    <col min="6908" max="6908" width="18.140625" style="26" customWidth="1"/>
    <col min="6909" max="6910" width="7.28515625" style="26" bestFit="1" customWidth="1"/>
    <col min="6911" max="6912" width="7.28515625" style="26" customWidth="1"/>
    <col min="6913" max="6914" width="7.28515625" style="26" bestFit="1" customWidth="1"/>
    <col min="6915" max="6917" width="7.28515625" style="26" customWidth="1"/>
    <col min="6918" max="6923" width="0" style="26" hidden="1" customWidth="1"/>
    <col min="6924" max="6924" width="10.28515625" style="26" customWidth="1"/>
    <col min="6925" max="7163" width="11.42578125" style="26"/>
    <col min="7164" max="7164" width="18.140625" style="26" customWidth="1"/>
    <col min="7165" max="7166" width="7.28515625" style="26" bestFit="1" customWidth="1"/>
    <col min="7167" max="7168" width="7.28515625" style="26" customWidth="1"/>
    <col min="7169" max="7170" width="7.28515625" style="26" bestFit="1" customWidth="1"/>
    <col min="7171" max="7173" width="7.28515625" style="26" customWidth="1"/>
    <col min="7174" max="7179" width="0" style="26" hidden="1" customWidth="1"/>
    <col min="7180" max="7180" width="10.28515625" style="26" customWidth="1"/>
    <col min="7181" max="7419" width="11.42578125" style="26"/>
    <col min="7420" max="7420" width="18.140625" style="26" customWidth="1"/>
    <col min="7421" max="7422" width="7.28515625" style="26" bestFit="1" customWidth="1"/>
    <col min="7423" max="7424" width="7.28515625" style="26" customWidth="1"/>
    <col min="7425" max="7426" width="7.28515625" style="26" bestFit="1" customWidth="1"/>
    <col min="7427" max="7429" width="7.28515625" style="26" customWidth="1"/>
    <col min="7430" max="7435" width="0" style="26" hidden="1" customWidth="1"/>
    <col min="7436" max="7436" width="10.28515625" style="26" customWidth="1"/>
    <col min="7437" max="7675" width="11.42578125" style="26"/>
    <col min="7676" max="7676" width="18.140625" style="26" customWidth="1"/>
    <col min="7677" max="7678" width="7.28515625" style="26" bestFit="1" customWidth="1"/>
    <col min="7679" max="7680" width="7.28515625" style="26" customWidth="1"/>
    <col min="7681" max="7682" width="7.28515625" style="26" bestFit="1" customWidth="1"/>
    <col min="7683" max="7685" width="7.28515625" style="26" customWidth="1"/>
    <col min="7686" max="7691" width="0" style="26" hidden="1" customWidth="1"/>
    <col min="7692" max="7692" width="10.28515625" style="26" customWidth="1"/>
    <col min="7693" max="7931" width="11.42578125" style="26"/>
    <col min="7932" max="7932" width="18.140625" style="26" customWidth="1"/>
    <col min="7933" max="7934" width="7.28515625" style="26" bestFit="1" customWidth="1"/>
    <col min="7935" max="7936" width="7.28515625" style="26" customWidth="1"/>
    <col min="7937" max="7938" width="7.28515625" style="26" bestFit="1" customWidth="1"/>
    <col min="7939" max="7941" width="7.28515625" style="26" customWidth="1"/>
    <col min="7942" max="7947" width="0" style="26" hidden="1" customWidth="1"/>
    <col min="7948" max="7948" width="10.28515625" style="26" customWidth="1"/>
    <col min="7949" max="8187" width="11.42578125" style="26"/>
    <col min="8188" max="8188" width="18.140625" style="26" customWidth="1"/>
    <col min="8189" max="8190" width="7.28515625" style="26" bestFit="1" customWidth="1"/>
    <col min="8191" max="8192" width="7.28515625" style="26" customWidth="1"/>
    <col min="8193" max="8194" width="7.28515625" style="26" bestFit="1" customWidth="1"/>
    <col min="8195" max="8197" width="7.28515625" style="26" customWidth="1"/>
    <col min="8198" max="8203" width="0" style="26" hidden="1" customWidth="1"/>
    <col min="8204" max="8204" width="10.28515625" style="26" customWidth="1"/>
    <col min="8205" max="8443" width="11.42578125" style="26"/>
    <col min="8444" max="8444" width="18.140625" style="26" customWidth="1"/>
    <col min="8445" max="8446" width="7.28515625" style="26" bestFit="1" customWidth="1"/>
    <col min="8447" max="8448" width="7.28515625" style="26" customWidth="1"/>
    <col min="8449" max="8450" width="7.28515625" style="26" bestFit="1" customWidth="1"/>
    <col min="8451" max="8453" width="7.28515625" style="26" customWidth="1"/>
    <col min="8454" max="8459" width="0" style="26" hidden="1" customWidth="1"/>
    <col min="8460" max="8460" width="10.28515625" style="26" customWidth="1"/>
    <col min="8461" max="8699" width="11.42578125" style="26"/>
    <col min="8700" max="8700" width="18.140625" style="26" customWidth="1"/>
    <col min="8701" max="8702" width="7.28515625" style="26" bestFit="1" customWidth="1"/>
    <col min="8703" max="8704" width="7.28515625" style="26" customWidth="1"/>
    <col min="8705" max="8706" width="7.28515625" style="26" bestFit="1" customWidth="1"/>
    <col min="8707" max="8709" width="7.28515625" style="26" customWidth="1"/>
    <col min="8710" max="8715" width="0" style="26" hidden="1" customWidth="1"/>
    <col min="8716" max="8716" width="10.28515625" style="26" customWidth="1"/>
    <col min="8717" max="8955" width="11.42578125" style="26"/>
    <col min="8956" max="8956" width="18.140625" style="26" customWidth="1"/>
    <col min="8957" max="8958" width="7.28515625" style="26" bestFit="1" customWidth="1"/>
    <col min="8959" max="8960" width="7.28515625" style="26" customWidth="1"/>
    <col min="8961" max="8962" width="7.28515625" style="26" bestFit="1" customWidth="1"/>
    <col min="8963" max="8965" width="7.28515625" style="26" customWidth="1"/>
    <col min="8966" max="8971" width="0" style="26" hidden="1" customWidth="1"/>
    <col min="8972" max="8972" width="10.28515625" style="26" customWidth="1"/>
    <col min="8973" max="9211" width="11.42578125" style="26"/>
    <col min="9212" max="9212" width="18.140625" style="26" customWidth="1"/>
    <col min="9213" max="9214" width="7.28515625" style="26" bestFit="1" customWidth="1"/>
    <col min="9215" max="9216" width="7.28515625" style="26" customWidth="1"/>
    <col min="9217" max="9218" width="7.28515625" style="26" bestFit="1" customWidth="1"/>
    <col min="9219" max="9221" width="7.28515625" style="26" customWidth="1"/>
    <col min="9222" max="9227" width="0" style="26" hidden="1" customWidth="1"/>
    <col min="9228" max="9228" width="10.28515625" style="26" customWidth="1"/>
    <col min="9229" max="9467" width="11.42578125" style="26"/>
    <col min="9468" max="9468" width="18.140625" style="26" customWidth="1"/>
    <col min="9469" max="9470" width="7.28515625" style="26" bestFit="1" customWidth="1"/>
    <col min="9471" max="9472" width="7.28515625" style="26" customWidth="1"/>
    <col min="9473" max="9474" width="7.28515625" style="26" bestFit="1" customWidth="1"/>
    <col min="9475" max="9477" width="7.28515625" style="26" customWidth="1"/>
    <col min="9478" max="9483" width="0" style="26" hidden="1" customWidth="1"/>
    <col min="9484" max="9484" width="10.28515625" style="26" customWidth="1"/>
    <col min="9485" max="9723" width="11.42578125" style="26"/>
    <col min="9724" max="9724" width="18.140625" style="26" customWidth="1"/>
    <col min="9725" max="9726" width="7.28515625" style="26" bestFit="1" customWidth="1"/>
    <col min="9727" max="9728" width="7.28515625" style="26" customWidth="1"/>
    <col min="9729" max="9730" width="7.28515625" style="26" bestFit="1" customWidth="1"/>
    <col min="9731" max="9733" width="7.28515625" style="26" customWidth="1"/>
    <col min="9734" max="9739" width="0" style="26" hidden="1" customWidth="1"/>
    <col min="9740" max="9740" width="10.28515625" style="26" customWidth="1"/>
    <col min="9741" max="9979" width="11.42578125" style="26"/>
    <col min="9980" max="9980" width="18.140625" style="26" customWidth="1"/>
    <col min="9981" max="9982" width="7.28515625" style="26" bestFit="1" customWidth="1"/>
    <col min="9983" max="9984" width="7.28515625" style="26" customWidth="1"/>
    <col min="9985" max="9986" width="7.28515625" style="26" bestFit="1" customWidth="1"/>
    <col min="9987" max="9989" width="7.28515625" style="26" customWidth="1"/>
    <col min="9990" max="9995" width="0" style="26" hidden="1" customWidth="1"/>
    <col min="9996" max="9996" width="10.28515625" style="26" customWidth="1"/>
    <col min="9997" max="10235" width="11.42578125" style="26"/>
    <col min="10236" max="10236" width="18.140625" style="26" customWidth="1"/>
    <col min="10237" max="10238" width="7.28515625" style="26" bestFit="1" customWidth="1"/>
    <col min="10239" max="10240" width="7.28515625" style="26" customWidth="1"/>
    <col min="10241" max="10242" width="7.28515625" style="26" bestFit="1" customWidth="1"/>
    <col min="10243" max="10245" width="7.28515625" style="26" customWidth="1"/>
    <col min="10246" max="10251" width="0" style="26" hidden="1" customWidth="1"/>
    <col min="10252" max="10252" width="10.28515625" style="26" customWidth="1"/>
    <col min="10253" max="10491" width="11.42578125" style="26"/>
    <col min="10492" max="10492" width="18.140625" style="26" customWidth="1"/>
    <col min="10493" max="10494" width="7.28515625" style="26" bestFit="1" customWidth="1"/>
    <col min="10495" max="10496" width="7.28515625" style="26" customWidth="1"/>
    <col min="10497" max="10498" width="7.28515625" style="26" bestFit="1" customWidth="1"/>
    <col min="10499" max="10501" width="7.28515625" style="26" customWidth="1"/>
    <col min="10502" max="10507" width="0" style="26" hidden="1" customWidth="1"/>
    <col min="10508" max="10508" width="10.28515625" style="26" customWidth="1"/>
    <col min="10509" max="10747" width="11.42578125" style="26"/>
    <col min="10748" max="10748" width="18.140625" style="26" customWidth="1"/>
    <col min="10749" max="10750" width="7.28515625" style="26" bestFit="1" customWidth="1"/>
    <col min="10751" max="10752" width="7.28515625" style="26" customWidth="1"/>
    <col min="10753" max="10754" width="7.28515625" style="26" bestFit="1" customWidth="1"/>
    <col min="10755" max="10757" width="7.28515625" style="26" customWidth="1"/>
    <col min="10758" max="10763" width="0" style="26" hidden="1" customWidth="1"/>
    <col min="10764" max="10764" width="10.28515625" style="26" customWidth="1"/>
    <col min="10765" max="11003" width="11.42578125" style="26"/>
    <col min="11004" max="11004" width="18.140625" style="26" customWidth="1"/>
    <col min="11005" max="11006" width="7.28515625" style="26" bestFit="1" customWidth="1"/>
    <col min="11007" max="11008" width="7.28515625" style="26" customWidth="1"/>
    <col min="11009" max="11010" width="7.28515625" style="26" bestFit="1" customWidth="1"/>
    <col min="11011" max="11013" width="7.28515625" style="26" customWidth="1"/>
    <col min="11014" max="11019" width="0" style="26" hidden="1" customWidth="1"/>
    <col min="11020" max="11020" width="10.28515625" style="26" customWidth="1"/>
    <col min="11021" max="11259" width="11.42578125" style="26"/>
    <col min="11260" max="11260" width="18.140625" style="26" customWidth="1"/>
    <col min="11261" max="11262" width="7.28515625" style="26" bestFit="1" customWidth="1"/>
    <col min="11263" max="11264" width="7.28515625" style="26" customWidth="1"/>
    <col min="11265" max="11266" width="7.28515625" style="26" bestFit="1" customWidth="1"/>
    <col min="11267" max="11269" width="7.28515625" style="26" customWidth="1"/>
    <col min="11270" max="11275" width="0" style="26" hidden="1" customWidth="1"/>
    <col min="11276" max="11276" width="10.28515625" style="26" customWidth="1"/>
    <col min="11277" max="11515" width="11.42578125" style="26"/>
    <col min="11516" max="11516" width="18.140625" style="26" customWidth="1"/>
    <col min="11517" max="11518" width="7.28515625" style="26" bestFit="1" customWidth="1"/>
    <col min="11519" max="11520" width="7.28515625" style="26" customWidth="1"/>
    <col min="11521" max="11522" width="7.28515625" style="26" bestFit="1" customWidth="1"/>
    <col min="11523" max="11525" width="7.28515625" style="26" customWidth="1"/>
    <col min="11526" max="11531" width="0" style="26" hidden="1" customWidth="1"/>
    <col min="11532" max="11532" width="10.28515625" style="26" customWidth="1"/>
    <col min="11533" max="11771" width="11.42578125" style="26"/>
    <col min="11772" max="11772" width="18.140625" style="26" customWidth="1"/>
    <col min="11773" max="11774" width="7.28515625" style="26" bestFit="1" customWidth="1"/>
    <col min="11775" max="11776" width="7.28515625" style="26" customWidth="1"/>
    <col min="11777" max="11778" width="7.28515625" style="26" bestFit="1" customWidth="1"/>
    <col min="11779" max="11781" width="7.28515625" style="26" customWidth="1"/>
    <col min="11782" max="11787" width="0" style="26" hidden="1" customWidth="1"/>
    <col min="11788" max="11788" width="10.28515625" style="26" customWidth="1"/>
    <col min="11789" max="12027" width="11.42578125" style="26"/>
    <col min="12028" max="12028" width="18.140625" style="26" customWidth="1"/>
    <col min="12029" max="12030" width="7.28515625" style="26" bestFit="1" customWidth="1"/>
    <col min="12031" max="12032" width="7.28515625" style="26" customWidth="1"/>
    <col min="12033" max="12034" width="7.28515625" style="26" bestFit="1" customWidth="1"/>
    <col min="12035" max="12037" width="7.28515625" style="26" customWidth="1"/>
    <col min="12038" max="12043" width="0" style="26" hidden="1" customWidth="1"/>
    <col min="12044" max="12044" width="10.28515625" style="26" customWidth="1"/>
    <col min="12045" max="12283" width="11.42578125" style="26"/>
    <col min="12284" max="12284" width="18.140625" style="26" customWidth="1"/>
    <col min="12285" max="12286" width="7.28515625" style="26" bestFit="1" customWidth="1"/>
    <col min="12287" max="12288" width="7.28515625" style="26" customWidth="1"/>
    <col min="12289" max="12290" width="7.28515625" style="26" bestFit="1" customWidth="1"/>
    <col min="12291" max="12293" width="7.28515625" style="26" customWidth="1"/>
    <col min="12294" max="12299" width="0" style="26" hidden="1" customWidth="1"/>
    <col min="12300" max="12300" width="10.28515625" style="26" customWidth="1"/>
    <col min="12301" max="12539" width="11.42578125" style="26"/>
    <col min="12540" max="12540" width="18.140625" style="26" customWidth="1"/>
    <col min="12541" max="12542" width="7.28515625" style="26" bestFit="1" customWidth="1"/>
    <col min="12543" max="12544" width="7.28515625" style="26" customWidth="1"/>
    <col min="12545" max="12546" width="7.28515625" style="26" bestFit="1" customWidth="1"/>
    <col min="12547" max="12549" width="7.28515625" style="26" customWidth="1"/>
    <col min="12550" max="12555" width="0" style="26" hidden="1" customWidth="1"/>
    <col min="12556" max="12556" width="10.28515625" style="26" customWidth="1"/>
    <col min="12557" max="12795" width="11.42578125" style="26"/>
    <col min="12796" max="12796" width="18.140625" style="26" customWidth="1"/>
    <col min="12797" max="12798" width="7.28515625" style="26" bestFit="1" customWidth="1"/>
    <col min="12799" max="12800" width="7.28515625" style="26" customWidth="1"/>
    <col min="12801" max="12802" width="7.28515625" style="26" bestFit="1" customWidth="1"/>
    <col min="12803" max="12805" width="7.28515625" style="26" customWidth="1"/>
    <col min="12806" max="12811" width="0" style="26" hidden="1" customWidth="1"/>
    <col min="12812" max="12812" width="10.28515625" style="26" customWidth="1"/>
    <col min="12813" max="13051" width="11.42578125" style="26"/>
    <col min="13052" max="13052" width="18.140625" style="26" customWidth="1"/>
    <col min="13053" max="13054" width="7.28515625" style="26" bestFit="1" customWidth="1"/>
    <col min="13055" max="13056" width="7.28515625" style="26" customWidth="1"/>
    <col min="13057" max="13058" width="7.28515625" style="26" bestFit="1" customWidth="1"/>
    <col min="13059" max="13061" width="7.28515625" style="26" customWidth="1"/>
    <col min="13062" max="13067" width="0" style="26" hidden="1" customWidth="1"/>
    <col min="13068" max="13068" width="10.28515625" style="26" customWidth="1"/>
    <col min="13069" max="13307" width="11.42578125" style="26"/>
    <col min="13308" max="13308" width="18.140625" style="26" customWidth="1"/>
    <col min="13309" max="13310" width="7.28515625" style="26" bestFit="1" customWidth="1"/>
    <col min="13311" max="13312" width="7.28515625" style="26" customWidth="1"/>
    <col min="13313" max="13314" width="7.28515625" style="26" bestFit="1" customWidth="1"/>
    <col min="13315" max="13317" width="7.28515625" style="26" customWidth="1"/>
    <col min="13318" max="13323" width="0" style="26" hidden="1" customWidth="1"/>
    <col min="13324" max="13324" width="10.28515625" style="26" customWidth="1"/>
    <col min="13325" max="13563" width="11.42578125" style="26"/>
    <col min="13564" max="13564" width="18.140625" style="26" customWidth="1"/>
    <col min="13565" max="13566" width="7.28515625" style="26" bestFit="1" customWidth="1"/>
    <col min="13567" max="13568" width="7.28515625" style="26" customWidth="1"/>
    <col min="13569" max="13570" width="7.28515625" style="26" bestFit="1" customWidth="1"/>
    <col min="13571" max="13573" width="7.28515625" style="26" customWidth="1"/>
    <col min="13574" max="13579" width="0" style="26" hidden="1" customWidth="1"/>
    <col min="13580" max="13580" width="10.28515625" style="26" customWidth="1"/>
    <col min="13581" max="13819" width="11.42578125" style="26"/>
    <col min="13820" max="13820" width="18.140625" style="26" customWidth="1"/>
    <col min="13821" max="13822" width="7.28515625" style="26" bestFit="1" customWidth="1"/>
    <col min="13823" max="13824" width="7.28515625" style="26" customWidth="1"/>
    <col min="13825" max="13826" width="7.28515625" style="26" bestFit="1" customWidth="1"/>
    <col min="13827" max="13829" width="7.28515625" style="26" customWidth="1"/>
    <col min="13830" max="13835" width="0" style="26" hidden="1" customWidth="1"/>
    <col min="13836" max="13836" width="10.28515625" style="26" customWidth="1"/>
    <col min="13837" max="14075" width="11.42578125" style="26"/>
    <col min="14076" max="14076" width="18.140625" style="26" customWidth="1"/>
    <col min="14077" max="14078" width="7.28515625" style="26" bestFit="1" customWidth="1"/>
    <col min="14079" max="14080" width="7.28515625" style="26" customWidth="1"/>
    <col min="14081" max="14082" width="7.28515625" style="26" bestFit="1" customWidth="1"/>
    <col min="14083" max="14085" width="7.28515625" style="26" customWidth="1"/>
    <col min="14086" max="14091" width="0" style="26" hidden="1" customWidth="1"/>
    <col min="14092" max="14092" width="10.28515625" style="26" customWidth="1"/>
    <col min="14093" max="14331" width="11.42578125" style="26"/>
    <col min="14332" max="14332" width="18.140625" style="26" customWidth="1"/>
    <col min="14333" max="14334" width="7.28515625" style="26" bestFit="1" customWidth="1"/>
    <col min="14335" max="14336" width="7.28515625" style="26" customWidth="1"/>
    <col min="14337" max="14338" width="7.28515625" style="26" bestFit="1" customWidth="1"/>
    <col min="14339" max="14341" width="7.28515625" style="26" customWidth="1"/>
    <col min="14342" max="14347" width="0" style="26" hidden="1" customWidth="1"/>
    <col min="14348" max="14348" width="10.28515625" style="26" customWidth="1"/>
    <col min="14349" max="14587" width="11.42578125" style="26"/>
    <col min="14588" max="14588" width="18.140625" style="26" customWidth="1"/>
    <col min="14589" max="14590" width="7.28515625" style="26" bestFit="1" customWidth="1"/>
    <col min="14591" max="14592" width="7.28515625" style="26" customWidth="1"/>
    <col min="14593" max="14594" width="7.28515625" style="26" bestFit="1" customWidth="1"/>
    <col min="14595" max="14597" width="7.28515625" style="26" customWidth="1"/>
    <col min="14598" max="14603" width="0" style="26" hidden="1" customWidth="1"/>
    <col min="14604" max="14604" width="10.28515625" style="26" customWidth="1"/>
    <col min="14605" max="14843" width="11.42578125" style="26"/>
    <col min="14844" max="14844" width="18.140625" style="26" customWidth="1"/>
    <col min="14845" max="14846" width="7.28515625" style="26" bestFit="1" customWidth="1"/>
    <col min="14847" max="14848" width="7.28515625" style="26" customWidth="1"/>
    <col min="14849" max="14850" width="7.28515625" style="26" bestFit="1" customWidth="1"/>
    <col min="14851" max="14853" width="7.28515625" style="26" customWidth="1"/>
    <col min="14854" max="14859" width="0" style="26" hidden="1" customWidth="1"/>
    <col min="14860" max="14860" width="10.28515625" style="26" customWidth="1"/>
    <col min="14861" max="15099" width="11.42578125" style="26"/>
    <col min="15100" max="15100" width="18.140625" style="26" customWidth="1"/>
    <col min="15101" max="15102" width="7.28515625" style="26" bestFit="1" customWidth="1"/>
    <col min="15103" max="15104" width="7.28515625" style="26" customWidth="1"/>
    <col min="15105" max="15106" width="7.28515625" style="26" bestFit="1" customWidth="1"/>
    <col min="15107" max="15109" width="7.28515625" style="26" customWidth="1"/>
    <col min="15110" max="15115" width="0" style="26" hidden="1" customWidth="1"/>
    <col min="15116" max="15116" width="10.28515625" style="26" customWidth="1"/>
    <col min="15117" max="15355" width="11.42578125" style="26"/>
    <col min="15356" max="15356" width="18.140625" style="26" customWidth="1"/>
    <col min="15357" max="15358" width="7.28515625" style="26" bestFit="1" customWidth="1"/>
    <col min="15359" max="15360" width="7.28515625" style="26" customWidth="1"/>
    <col min="15361" max="15362" width="7.28515625" style="26" bestFit="1" customWidth="1"/>
    <col min="15363" max="15365" width="7.28515625" style="26" customWidth="1"/>
    <col min="15366" max="15371" width="0" style="26" hidden="1" customWidth="1"/>
    <col min="15372" max="15372" width="10.28515625" style="26" customWidth="1"/>
    <col min="15373" max="15611" width="11.42578125" style="26"/>
    <col min="15612" max="15612" width="18.140625" style="26" customWidth="1"/>
    <col min="15613" max="15614" width="7.28515625" style="26" bestFit="1" customWidth="1"/>
    <col min="15615" max="15616" width="7.28515625" style="26" customWidth="1"/>
    <col min="15617" max="15618" width="7.28515625" style="26" bestFit="1" customWidth="1"/>
    <col min="15619" max="15621" width="7.28515625" style="26" customWidth="1"/>
    <col min="15622" max="15627" width="0" style="26" hidden="1" customWidth="1"/>
    <col min="15628" max="15628" width="10.28515625" style="26" customWidth="1"/>
    <col min="15629" max="15867" width="11.42578125" style="26"/>
    <col min="15868" max="15868" width="18.140625" style="26" customWidth="1"/>
    <col min="15869" max="15870" width="7.28515625" style="26" bestFit="1" customWidth="1"/>
    <col min="15871" max="15872" width="7.28515625" style="26" customWidth="1"/>
    <col min="15873" max="15874" width="7.28515625" style="26" bestFit="1" customWidth="1"/>
    <col min="15875" max="15877" width="7.28515625" style="26" customWidth="1"/>
    <col min="15878" max="15883" width="0" style="26" hidden="1" customWidth="1"/>
    <col min="15884" max="15884" width="10.28515625" style="26" customWidth="1"/>
    <col min="15885" max="16123" width="11.42578125" style="26"/>
    <col min="16124" max="16124" width="18.140625" style="26" customWidth="1"/>
    <col min="16125" max="16126" width="7.28515625" style="26" bestFit="1" customWidth="1"/>
    <col min="16127" max="16128" width="7.28515625" style="26" customWidth="1"/>
    <col min="16129" max="16130" width="7.28515625" style="26" bestFit="1" customWidth="1"/>
    <col min="16131" max="16133" width="7.28515625" style="26" customWidth="1"/>
    <col min="16134" max="16139" width="0" style="26" hidden="1" customWidth="1"/>
    <col min="16140" max="16140" width="10.28515625" style="26" customWidth="1"/>
    <col min="16141" max="16384" width="11.42578125" style="26"/>
  </cols>
  <sheetData>
    <row r="1" spans="1:16" s="27" customFormat="1" x14ac:dyDescent="0.2"/>
    <row r="2" spans="1:16" s="27" customFormat="1" x14ac:dyDescent="0.2">
      <c r="A2" s="47" t="s">
        <v>99</v>
      </c>
    </row>
    <row r="3" spans="1:16" s="27" customFormat="1" x14ac:dyDescent="0.2">
      <c r="A3" s="47" t="s">
        <v>100</v>
      </c>
    </row>
    <row r="4" spans="1:16" s="27" customFormat="1" x14ac:dyDescent="0.2"/>
    <row r="5" spans="1:16" s="27" customFormat="1" ht="12.75" x14ac:dyDescent="0.2">
      <c r="B5" s="368" t="s">
        <v>77</v>
      </c>
      <c r="C5" s="368"/>
      <c r="D5" s="368"/>
      <c r="E5" s="368"/>
      <c r="F5" s="368"/>
      <c r="G5" s="368"/>
      <c r="H5" s="368"/>
      <c r="I5" s="368"/>
      <c r="J5" s="368"/>
      <c r="K5" s="368"/>
      <c r="M5" s="128" t="s">
        <v>570</v>
      </c>
      <c r="O5" s="102"/>
    </row>
    <row r="6" spans="1:16" s="27" customFormat="1" ht="12.75" x14ac:dyDescent="0.2">
      <c r="B6" s="397" t="str">
        <f>'Solicitudes Regiones'!$B$6:$R$6</f>
        <v>Julio de 2008 a febrero de 2022</v>
      </c>
      <c r="C6" s="397"/>
      <c r="D6" s="397"/>
      <c r="E6" s="397"/>
      <c r="F6" s="397"/>
      <c r="G6" s="397"/>
      <c r="H6" s="397"/>
      <c r="I6" s="397"/>
      <c r="J6" s="397"/>
      <c r="K6" s="397"/>
    </row>
    <row r="7" spans="1:16" x14ac:dyDescent="0.2">
      <c r="B7" s="28"/>
    </row>
    <row r="8" spans="1:16" ht="15" customHeight="1" x14ac:dyDescent="0.2">
      <c r="B8" s="395" t="s">
        <v>53</v>
      </c>
      <c r="C8" s="395"/>
      <c r="D8" s="395"/>
      <c r="E8" s="395"/>
      <c r="F8" s="395"/>
      <c r="G8" s="395"/>
      <c r="H8" s="395"/>
      <c r="I8" s="395"/>
      <c r="J8" s="395"/>
      <c r="K8" s="395"/>
      <c r="L8" s="395"/>
      <c r="M8" s="395"/>
    </row>
    <row r="9" spans="1:16" ht="21" customHeight="1" x14ac:dyDescent="0.2">
      <c r="B9" s="395" t="s">
        <v>54</v>
      </c>
      <c r="C9" s="393" t="s">
        <v>2</v>
      </c>
      <c r="D9" s="396"/>
      <c r="E9" s="396"/>
      <c r="F9" s="396"/>
      <c r="G9" s="396"/>
      <c r="H9" s="396"/>
      <c r="I9" s="396"/>
      <c r="J9" s="396"/>
      <c r="K9" s="394"/>
      <c r="L9" s="393"/>
      <c r="M9" s="394"/>
    </row>
    <row r="10" spans="1:16" ht="24" x14ac:dyDescent="0.2">
      <c r="B10" s="395"/>
      <c r="C10" s="23" t="s">
        <v>55</v>
      </c>
      <c r="D10" s="23" t="s">
        <v>56</v>
      </c>
      <c r="E10" s="23" t="s">
        <v>57</v>
      </c>
      <c r="F10" s="23" t="s">
        <v>58</v>
      </c>
      <c r="G10" s="23" t="s">
        <v>6</v>
      </c>
      <c r="H10" s="23" t="s">
        <v>59</v>
      </c>
      <c r="I10" s="23" t="s">
        <v>60</v>
      </c>
      <c r="J10" s="23" t="s">
        <v>61</v>
      </c>
      <c r="K10" s="260" t="s">
        <v>29</v>
      </c>
      <c r="L10" s="260" t="s">
        <v>591</v>
      </c>
      <c r="M10" s="260" t="s">
        <v>594</v>
      </c>
    </row>
    <row r="11" spans="1:16" x14ac:dyDescent="0.2">
      <c r="B11" s="18" t="s">
        <v>129</v>
      </c>
      <c r="C11" s="18">
        <v>4441</v>
      </c>
      <c r="D11" s="18">
        <v>2837</v>
      </c>
      <c r="E11" s="18">
        <f>C11+D11</f>
        <v>7278</v>
      </c>
      <c r="F11" s="19">
        <f>E11/$E$18</f>
        <v>0.6283888792954585</v>
      </c>
      <c r="G11" s="18">
        <v>17893</v>
      </c>
      <c r="H11" s="18">
        <v>1305</v>
      </c>
      <c r="I11" s="18">
        <f>G11+H11</f>
        <v>19198</v>
      </c>
      <c r="J11" s="19">
        <f>I11/$I$18</f>
        <v>0.70838714438581607</v>
      </c>
      <c r="K11" s="18">
        <f t="shared" ref="K11:K17" si="0">E11+I11</f>
        <v>26476</v>
      </c>
      <c r="L11" s="18">
        <v>17</v>
      </c>
      <c r="M11" s="18">
        <f>K11+L11</f>
        <v>26493</v>
      </c>
      <c r="P11" s="31"/>
    </row>
    <row r="12" spans="1:16" x14ac:dyDescent="0.2">
      <c r="B12" s="18" t="s">
        <v>70</v>
      </c>
      <c r="C12" s="18">
        <v>1354</v>
      </c>
      <c r="D12" s="18">
        <v>1723</v>
      </c>
      <c r="E12" s="18">
        <f t="shared" ref="E12:E17" si="1">C12+D12</f>
        <v>3077</v>
      </c>
      <c r="F12" s="19">
        <f t="shared" ref="F12:F17" si="2">E12/$E$18</f>
        <v>0.26567086858919015</v>
      </c>
      <c r="G12" s="18">
        <v>5079</v>
      </c>
      <c r="H12" s="18">
        <v>702</v>
      </c>
      <c r="I12" s="18">
        <f t="shared" ref="I12:I17" si="3">G12+H12</f>
        <v>5781</v>
      </c>
      <c r="J12" s="19">
        <f t="shared" ref="J12:J17" si="4">I12/$I$18</f>
        <v>0.21331316187594554</v>
      </c>
      <c r="K12" s="18">
        <f t="shared" si="0"/>
        <v>8858</v>
      </c>
      <c r="L12" s="18">
        <v>1</v>
      </c>
      <c r="M12" s="18">
        <f t="shared" ref="M12:M18" si="5">K12+L12</f>
        <v>8859</v>
      </c>
      <c r="P12" s="31"/>
    </row>
    <row r="13" spans="1:16" x14ac:dyDescent="0.2">
      <c r="B13" s="18" t="s">
        <v>71</v>
      </c>
      <c r="C13" s="18">
        <v>318</v>
      </c>
      <c r="D13" s="18">
        <v>206</v>
      </c>
      <c r="E13" s="18">
        <f t="shared" si="1"/>
        <v>524</v>
      </c>
      <c r="F13" s="19">
        <f t="shared" si="2"/>
        <v>4.5242617855292697E-2</v>
      </c>
      <c r="G13" s="18">
        <v>1015</v>
      </c>
      <c r="H13" s="18">
        <v>81</v>
      </c>
      <c r="I13" s="18">
        <f t="shared" si="3"/>
        <v>1096</v>
      </c>
      <c r="J13" s="19">
        <f t="shared" si="4"/>
        <v>4.0441312128703735E-2</v>
      </c>
      <c r="K13" s="18">
        <f t="shared" si="0"/>
        <v>1620</v>
      </c>
      <c r="L13" s="18">
        <v>0</v>
      </c>
      <c r="M13" s="18">
        <f t="shared" si="5"/>
        <v>1620</v>
      </c>
      <c r="P13" s="31"/>
    </row>
    <row r="14" spans="1:16" x14ac:dyDescent="0.2">
      <c r="B14" s="18" t="s">
        <v>72</v>
      </c>
      <c r="C14" s="18">
        <v>63</v>
      </c>
      <c r="D14" s="18">
        <v>44</v>
      </c>
      <c r="E14" s="18">
        <f t="shared" si="1"/>
        <v>107</v>
      </c>
      <c r="F14" s="19">
        <f t="shared" si="2"/>
        <v>9.2384734933517523E-3</v>
      </c>
      <c r="G14" s="18">
        <v>83</v>
      </c>
      <c r="H14" s="18">
        <v>11</v>
      </c>
      <c r="I14" s="18">
        <f t="shared" si="3"/>
        <v>94</v>
      </c>
      <c r="J14" s="19">
        <f t="shared" si="4"/>
        <v>3.4685066971698463E-3</v>
      </c>
      <c r="K14" s="18">
        <f t="shared" si="0"/>
        <v>201</v>
      </c>
      <c r="L14" s="18">
        <v>0</v>
      </c>
      <c r="M14" s="18">
        <f t="shared" si="5"/>
        <v>201</v>
      </c>
      <c r="P14" s="31"/>
    </row>
    <row r="15" spans="1:16" x14ac:dyDescent="0.2">
      <c r="B15" s="18" t="s">
        <v>73</v>
      </c>
      <c r="C15" s="18">
        <v>60</v>
      </c>
      <c r="D15" s="18">
        <v>38</v>
      </c>
      <c r="E15" s="18">
        <f t="shared" si="1"/>
        <v>98</v>
      </c>
      <c r="F15" s="19">
        <f t="shared" si="2"/>
        <v>8.4614056294249704E-3</v>
      </c>
      <c r="G15" s="18">
        <v>45</v>
      </c>
      <c r="H15" s="18">
        <v>5</v>
      </c>
      <c r="I15" s="18">
        <f t="shared" si="3"/>
        <v>50</v>
      </c>
      <c r="J15" s="19">
        <f t="shared" si="4"/>
        <v>1.8449503708350245E-3</v>
      </c>
      <c r="K15" s="18">
        <f t="shared" si="0"/>
        <v>148</v>
      </c>
      <c r="L15" s="18">
        <v>0</v>
      </c>
      <c r="M15" s="18">
        <f t="shared" si="5"/>
        <v>148</v>
      </c>
      <c r="P15" s="31"/>
    </row>
    <row r="16" spans="1:16" x14ac:dyDescent="0.2">
      <c r="B16" s="18" t="s">
        <v>74</v>
      </c>
      <c r="C16" s="18">
        <v>118</v>
      </c>
      <c r="D16" s="18">
        <v>90</v>
      </c>
      <c r="E16" s="18">
        <f t="shared" si="1"/>
        <v>208</v>
      </c>
      <c r="F16" s="19">
        <f t="shared" si="2"/>
        <v>1.795890174408565E-2</v>
      </c>
      <c r="G16" s="18">
        <v>277</v>
      </c>
      <c r="H16" s="18">
        <v>24</v>
      </c>
      <c r="I16" s="18">
        <f t="shared" si="3"/>
        <v>301</v>
      </c>
      <c r="J16" s="19">
        <f t="shared" si="4"/>
        <v>1.1106601232426848E-2</v>
      </c>
      <c r="K16" s="18">
        <f t="shared" si="0"/>
        <v>509</v>
      </c>
      <c r="L16" s="18">
        <v>0</v>
      </c>
      <c r="M16" s="18">
        <f t="shared" si="5"/>
        <v>509</v>
      </c>
      <c r="P16" s="31"/>
    </row>
    <row r="17" spans="2:16" x14ac:dyDescent="0.2">
      <c r="B17" s="18" t="s">
        <v>75</v>
      </c>
      <c r="C17" s="18">
        <v>186</v>
      </c>
      <c r="D17" s="18">
        <v>104</v>
      </c>
      <c r="E17" s="18">
        <f t="shared" si="1"/>
        <v>290</v>
      </c>
      <c r="F17" s="19">
        <f t="shared" si="2"/>
        <v>2.503885339319634E-2</v>
      </c>
      <c r="G17" s="18">
        <v>549</v>
      </c>
      <c r="H17" s="18">
        <v>32</v>
      </c>
      <c r="I17" s="18">
        <f t="shared" si="3"/>
        <v>581</v>
      </c>
      <c r="J17" s="19">
        <f t="shared" si="4"/>
        <v>2.1438323309102985E-2</v>
      </c>
      <c r="K17" s="18">
        <f t="shared" si="0"/>
        <v>871</v>
      </c>
      <c r="L17" s="18">
        <v>0</v>
      </c>
      <c r="M17" s="18">
        <f t="shared" si="5"/>
        <v>871</v>
      </c>
      <c r="P17" s="31"/>
    </row>
    <row r="18" spans="2:16" x14ac:dyDescent="0.2">
      <c r="B18" s="20" t="s">
        <v>47</v>
      </c>
      <c r="C18" s="18">
        <f>SUM(C11:C17)</f>
        <v>6540</v>
      </c>
      <c r="D18" s="18">
        <f t="shared" ref="D18:H18" si="6">SUM(D11:D17)</f>
        <v>5042</v>
      </c>
      <c r="E18" s="20">
        <f t="shared" ref="E18" si="7">C18+D18</f>
        <v>11582</v>
      </c>
      <c r="F18" s="21">
        <f t="shared" ref="F18" si="8">E18/$E$18</f>
        <v>1</v>
      </c>
      <c r="G18" s="18">
        <f t="shared" si="6"/>
        <v>24941</v>
      </c>
      <c r="H18" s="18">
        <f t="shared" si="6"/>
        <v>2160</v>
      </c>
      <c r="I18" s="20">
        <f t="shared" ref="I18" si="9">G18+H18</f>
        <v>27101</v>
      </c>
      <c r="J18" s="22">
        <f t="shared" ref="J18" si="10">I18/$I$18</f>
        <v>1</v>
      </c>
      <c r="K18" s="20">
        <f>SUM(K11:K17)</f>
        <v>38683</v>
      </c>
      <c r="L18" s="18">
        <f t="shared" ref="L18" si="11">SUM(L11:L17)</f>
        <v>18</v>
      </c>
      <c r="M18" s="20">
        <f t="shared" si="5"/>
        <v>38701</v>
      </c>
      <c r="P18" s="31"/>
    </row>
    <row r="19" spans="2:16" ht="25.5" customHeight="1" x14ac:dyDescent="0.2">
      <c r="B19" s="32" t="s">
        <v>62</v>
      </c>
      <c r="C19" s="33">
        <f>+C18/M18</f>
        <v>0.16898788145009172</v>
      </c>
      <c r="D19" s="33">
        <f>+D18/M18</f>
        <v>0.13028087129531538</v>
      </c>
      <c r="E19" s="34">
        <f>+E18/M18</f>
        <v>0.2992687527454071</v>
      </c>
      <c r="F19" s="34"/>
      <c r="G19" s="33">
        <f>+G18/M18</f>
        <v>0.64445363168910363</v>
      </c>
      <c r="H19" s="33">
        <f>+H18/M18</f>
        <v>5.5812511304617451E-2</v>
      </c>
      <c r="I19" s="34">
        <f>+I18/M18</f>
        <v>0.70026614299372114</v>
      </c>
      <c r="J19" s="34"/>
      <c r="K19" s="34">
        <f>+K18/M18</f>
        <v>0.99953489573912824</v>
      </c>
      <c r="L19" s="34">
        <f>+L18/M18</f>
        <v>4.6510426087181209E-4</v>
      </c>
      <c r="M19" s="34">
        <f>K19+L19</f>
        <v>1</v>
      </c>
    </row>
    <row r="20" spans="2:16" x14ac:dyDescent="0.2">
      <c r="B20" s="35"/>
      <c r="C20" s="50"/>
      <c r="D20" s="50"/>
      <c r="E20" s="51"/>
      <c r="F20" s="51"/>
      <c r="G20" s="50"/>
      <c r="H20" s="50"/>
      <c r="I20" s="51"/>
      <c r="J20" s="51"/>
      <c r="K20" s="51"/>
    </row>
    <row r="21" spans="2:16" ht="12.75" x14ac:dyDescent="0.2">
      <c r="B21" s="368" t="s">
        <v>126</v>
      </c>
      <c r="C21" s="368"/>
      <c r="D21" s="368"/>
      <c r="E21" s="368"/>
      <c r="F21" s="368"/>
      <c r="G21" s="368"/>
      <c r="H21" s="368"/>
      <c r="I21" s="368"/>
      <c r="J21" s="368"/>
      <c r="K21" s="368"/>
    </row>
    <row r="22" spans="2:16" ht="12.75" x14ac:dyDescent="0.2">
      <c r="B22" s="397" t="str">
        <f>'Solicitudes Regiones'!$B$6:$R$6</f>
        <v>Julio de 2008 a febrero de 2022</v>
      </c>
      <c r="C22" s="397"/>
      <c r="D22" s="397"/>
      <c r="E22" s="397"/>
      <c r="F22" s="397"/>
      <c r="G22" s="397"/>
      <c r="H22" s="397"/>
      <c r="I22" s="397"/>
      <c r="J22" s="397"/>
      <c r="K22" s="397"/>
    </row>
    <row r="23" spans="2:16" x14ac:dyDescent="0.2">
      <c r="B23" s="35"/>
      <c r="C23" s="51"/>
      <c r="D23" s="51"/>
      <c r="E23" s="51"/>
      <c r="F23" s="51"/>
      <c r="G23" s="51"/>
      <c r="H23" s="51"/>
      <c r="I23" s="51"/>
      <c r="J23" s="51"/>
      <c r="K23" s="51"/>
      <c r="L23" s="63"/>
    </row>
    <row r="24" spans="2:16" ht="12.75" customHeight="1" x14ac:dyDescent="0.2">
      <c r="B24" s="395" t="s">
        <v>63</v>
      </c>
      <c r="C24" s="395"/>
      <c r="D24" s="395"/>
      <c r="E24" s="395"/>
      <c r="F24" s="395"/>
      <c r="G24" s="395"/>
      <c r="H24" s="395"/>
      <c r="I24" s="395"/>
      <c r="J24" s="395"/>
      <c r="K24" s="395"/>
      <c r="L24" s="395"/>
      <c r="M24" s="395"/>
    </row>
    <row r="25" spans="2:16" ht="20.25" customHeight="1" x14ac:dyDescent="0.2">
      <c r="B25" s="395" t="s">
        <v>54</v>
      </c>
      <c r="C25" s="395" t="s">
        <v>2</v>
      </c>
      <c r="D25" s="395"/>
      <c r="E25" s="395"/>
      <c r="F25" s="395"/>
      <c r="G25" s="395"/>
      <c r="H25" s="395"/>
      <c r="I25" s="395"/>
      <c r="J25" s="395"/>
      <c r="K25" s="395"/>
      <c r="L25" s="393"/>
      <c r="M25" s="394"/>
    </row>
    <row r="26" spans="2:16" ht="21" customHeight="1" x14ac:dyDescent="0.2">
      <c r="B26" s="395"/>
      <c r="C26" s="23" t="s">
        <v>55</v>
      </c>
      <c r="D26" s="23" t="s">
        <v>56</v>
      </c>
      <c r="E26" s="23" t="s">
        <v>57</v>
      </c>
      <c r="F26" s="23" t="s">
        <v>58</v>
      </c>
      <c r="G26" s="23" t="s">
        <v>6</v>
      </c>
      <c r="H26" s="23" t="s">
        <v>59</v>
      </c>
      <c r="I26" s="23" t="s">
        <v>60</v>
      </c>
      <c r="J26" s="23" t="s">
        <v>61</v>
      </c>
      <c r="K26" s="24" t="s">
        <v>29</v>
      </c>
      <c r="L26" s="260" t="s">
        <v>591</v>
      </c>
      <c r="M26" s="260" t="s">
        <v>594</v>
      </c>
    </row>
    <row r="27" spans="2:16" x14ac:dyDescent="0.2">
      <c r="B27" s="18" t="s">
        <v>129</v>
      </c>
      <c r="C27" s="18">
        <v>3708</v>
      </c>
      <c r="D27" s="18">
        <v>1703</v>
      </c>
      <c r="E27" s="18">
        <f>C27+D27</f>
        <v>5411</v>
      </c>
      <c r="F27" s="19">
        <f>E27/$E$18</f>
        <v>0.46719046796753583</v>
      </c>
      <c r="G27" s="18">
        <v>14314</v>
      </c>
      <c r="H27" s="18">
        <v>1031</v>
      </c>
      <c r="I27" s="18">
        <f>G27+H27</f>
        <v>15345</v>
      </c>
      <c r="J27" s="19">
        <f>I27/$I$18</f>
        <v>0.56621526880926898</v>
      </c>
      <c r="K27" s="18">
        <f t="shared" ref="K27:K33" si="12">E27+I27</f>
        <v>20756</v>
      </c>
      <c r="L27" s="18">
        <v>1</v>
      </c>
      <c r="M27" s="18">
        <f>K27+L27</f>
        <v>20757</v>
      </c>
    </row>
    <row r="28" spans="2:16" x14ac:dyDescent="0.2">
      <c r="B28" s="18" t="s">
        <v>70</v>
      </c>
      <c r="C28" s="18">
        <v>1175</v>
      </c>
      <c r="D28" s="18">
        <v>1016</v>
      </c>
      <c r="E28" s="18">
        <f t="shared" ref="E28:E33" si="13">C28+D28</f>
        <v>2191</v>
      </c>
      <c r="F28" s="19">
        <f t="shared" ref="F28:F33" si="14">E28/$E$18</f>
        <v>0.18917285442928683</v>
      </c>
      <c r="G28" s="18">
        <v>4334</v>
      </c>
      <c r="H28" s="18">
        <v>563</v>
      </c>
      <c r="I28" s="18">
        <f t="shared" ref="I28:I33" si="15">G28+H28</f>
        <v>4897</v>
      </c>
      <c r="J28" s="19">
        <f t="shared" ref="J28:J33" si="16">I28/$I$18</f>
        <v>0.18069443931958229</v>
      </c>
      <c r="K28" s="18">
        <f t="shared" si="12"/>
        <v>7088</v>
      </c>
      <c r="L28" s="18">
        <v>0</v>
      </c>
      <c r="M28" s="18">
        <f t="shared" ref="M28:M34" si="17">K28+L28</f>
        <v>7088</v>
      </c>
    </row>
    <row r="29" spans="2:16" x14ac:dyDescent="0.2">
      <c r="B29" s="18" t="s">
        <v>71</v>
      </c>
      <c r="C29" s="18">
        <v>264</v>
      </c>
      <c r="D29" s="18">
        <v>106</v>
      </c>
      <c r="E29" s="18">
        <f t="shared" si="13"/>
        <v>370</v>
      </c>
      <c r="F29" s="19">
        <f t="shared" si="14"/>
        <v>3.1946123294767745E-2</v>
      </c>
      <c r="G29" s="18">
        <v>820</v>
      </c>
      <c r="H29" s="18">
        <v>65</v>
      </c>
      <c r="I29" s="18">
        <f t="shared" si="15"/>
        <v>885</v>
      </c>
      <c r="J29" s="19">
        <f t="shared" si="16"/>
        <v>3.2655621563779935E-2</v>
      </c>
      <c r="K29" s="18">
        <f t="shared" si="12"/>
        <v>1255</v>
      </c>
      <c r="L29" s="18">
        <v>0</v>
      </c>
      <c r="M29" s="18">
        <f t="shared" si="17"/>
        <v>1255</v>
      </c>
    </row>
    <row r="30" spans="2:16" x14ac:dyDescent="0.2">
      <c r="B30" s="18" t="s">
        <v>72</v>
      </c>
      <c r="C30" s="18">
        <v>59</v>
      </c>
      <c r="D30" s="18">
        <v>23</v>
      </c>
      <c r="E30" s="18">
        <f t="shared" si="13"/>
        <v>82</v>
      </c>
      <c r="F30" s="19">
        <f t="shared" si="14"/>
        <v>7.0799516491106889E-3</v>
      </c>
      <c r="G30" s="18">
        <v>74</v>
      </c>
      <c r="H30" s="18">
        <v>9</v>
      </c>
      <c r="I30" s="18">
        <f t="shared" si="15"/>
        <v>83</v>
      </c>
      <c r="J30" s="19">
        <f t="shared" si="16"/>
        <v>3.0626176155861408E-3</v>
      </c>
      <c r="K30" s="18">
        <f t="shared" si="12"/>
        <v>165</v>
      </c>
      <c r="L30" s="18">
        <v>0</v>
      </c>
      <c r="M30" s="18">
        <f t="shared" si="17"/>
        <v>165</v>
      </c>
    </row>
    <row r="31" spans="2:16" x14ac:dyDescent="0.2">
      <c r="B31" s="18" t="s">
        <v>73</v>
      </c>
      <c r="C31" s="18">
        <v>56</v>
      </c>
      <c r="D31" s="18">
        <v>19</v>
      </c>
      <c r="E31" s="18">
        <f t="shared" si="13"/>
        <v>75</v>
      </c>
      <c r="F31" s="19">
        <f t="shared" si="14"/>
        <v>6.475565532723191E-3</v>
      </c>
      <c r="G31" s="18">
        <v>41</v>
      </c>
      <c r="H31" s="18">
        <v>5</v>
      </c>
      <c r="I31" s="18">
        <f t="shared" si="15"/>
        <v>46</v>
      </c>
      <c r="J31" s="19">
        <f t="shared" si="16"/>
        <v>1.6973543411682227E-3</v>
      </c>
      <c r="K31" s="18">
        <f t="shared" si="12"/>
        <v>121</v>
      </c>
      <c r="L31" s="18">
        <v>0</v>
      </c>
      <c r="M31" s="18">
        <f t="shared" si="17"/>
        <v>121</v>
      </c>
    </row>
    <row r="32" spans="2:16" x14ac:dyDescent="0.2">
      <c r="B32" s="18" t="s">
        <v>74</v>
      </c>
      <c r="C32" s="18">
        <v>106</v>
      </c>
      <c r="D32" s="18">
        <v>46</v>
      </c>
      <c r="E32" s="18">
        <f t="shared" si="13"/>
        <v>152</v>
      </c>
      <c r="F32" s="19">
        <f t="shared" si="14"/>
        <v>1.3123812812985667E-2</v>
      </c>
      <c r="G32" s="18">
        <v>235</v>
      </c>
      <c r="H32" s="18">
        <v>24</v>
      </c>
      <c r="I32" s="18">
        <f t="shared" si="15"/>
        <v>259</v>
      </c>
      <c r="J32" s="19">
        <f t="shared" si="16"/>
        <v>9.5568429209254274E-3</v>
      </c>
      <c r="K32" s="18">
        <f t="shared" si="12"/>
        <v>411</v>
      </c>
      <c r="L32" s="18">
        <v>0</v>
      </c>
      <c r="M32" s="18">
        <f t="shared" si="17"/>
        <v>411</v>
      </c>
    </row>
    <row r="33" spans="2:13" x14ac:dyDescent="0.2">
      <c r="B33" s="18" t="s">
        <v>75</v>
      </c>
      <c r="C33" s="18">
        <v>154</v>
      </c>
      <c r="D33" s="18">
        <v>63</v>
      </c>
      <c r="E33" s="18">
        <f t="shared" si="13"/>
        <v>217</v>
      </c>
      <c r="F33" s="19">
        <f t="shared" si="14"/>
        <v>1.8735969608012434E-2</v>
      </c>
      <c r="G33" s="18">
        <v>458</v>
      </c>
      <c r="H33" s="18">
        <v>22</v>
      </c>
      <c r="I33" s="18">
        <f t="shared" si="15"/>
        <v>480</v>
      </c>
      <c r="J33" s="19">
        <f t="shared" si="16"/>
        <v>1.7711523560016235E-2</v>
      </c>
      <c r="K33" s="18">
        <f t="shared" si="12"/>
        <v>697</v>
      </c>
      <c r="L33" s="18">
        <v>0</v>
      </c>
      <c r="M33" s="18">
        <f t="shared" si="17"/>
        <v>697</v>
      </c>
    </row>
    <row r="34" spans="2:13" x14ac:dyDescent="0.2">
      <c r="B34" s="20" t="s">
        <v>47</v>
      </c>
      <c r="C34" s="18">
        <f>SUM(C27:C33)</f>
        <v>5522</v>
      </c>
      <c r="D34" s="18">
        <f>SUM(D27:D33)</f>
        <v>2976</v>
      </c>
      <c r="E34" s="20">
        <f t="shared" ref="E34" si="18">C34+D34</f>
        <v>8498</v>
      </c>
      <c r="F34" s="21">
        <f t="shared" ref="F34" si="19">E34/$E$18</f>
        <v>0.73372474529442233</v>
      </c>
      <c r="G34" s="18">
        <f>SUM(G27:G33)</f>
        <v>20276</v>
      </c>
      <c r="H34" s="18">
        <f>SUM(H27:H33)</f>
        <v>1719</v>
      </c>
      <c r="I34" s="20">
        <f t="shared" ref="I34" si="20">G34+H34</f>
        <v>21995</v>
      </c>
      <c r="J34" s="22">
        <f t="shared" ref="J34" si="21">I34/$I$18</f>
        <v>0.81159366813032729</v>
      </c>
      <c r="K34" s="20">
        <f>SUM(K27:K33)</f>
        <v>30493</v>
      </c>
      <c r="L34" s="20">
        <f>SUM(L27:L33)</f>
        <v>1</v>
      </c>
      <c r="M34" s="20">
        <f t="shared" si="17"/>
        <v>30494</v>
      </c>
    </row>
    <row r="35" spans="2:13" ht="24" x14ac:dyDescent="0.2">
      <c r="B35" s="32" t="s">
        <v>64</v>
      </c>
      <c r="C35" s="33">
        <f>+C34/M34</f>
        <v>0.18108480356791501</v>
      </c>
      <c r="D35" s="33">
        <f>+D34/M34</f>
        <v>9.7592969108677111E-2</v>
      </c>
      <c r="E35" s="34">
        <f>+E34/M34</f>
        <v>0.27867777267659211</v>
      </c>
      <c r="F35" s="34"/>
      <c r="G35" s="33">
        <f>+G34/M34</f>
        <v>0.66491768872565093</v>
      </c>
      <c r="H35" s="33">
        <f>+H34/M34</f>
        <v>5.6371745261362891E-2</v>
      </c>
      <c r="I35" s="34">
        <f>+I34/M34</f>
        <v>0.72128943398701384</v>
      </c>
      <c r="J35" s="34"/>
      <c r="K35" s="34">
        <f>+K34/M34</f>
        <v>0.99996720666360595</v>
      </c>
      <c r="L35" s="34">
        <f>+L34/M34</f>
        <v>3.279333639404473E-5</v>
      </c>
      <c r="M35" s="34">
        <f>K35+L35</f>
        <v>1</v>
      </c>
    </row>
    <row r="36" spans="2:13" x14ac:dyDescent="0.2">
      <c r="B36" s="25" t="s">
        <v>127</v>
      </c>
      <c r="L36" s="27"/>
    </row>
    <row r="37" spans="2:13" x14ac:dyDescent="0.2">
      <c r="B37" s="25" t="s">
        <v>128</v>
      </c>
      <c r="C37" s="64"/>
      <c r="D37" s="64"/>
      <c r="E37" s="64"/>
      <c r="F37" s="64"/>
      <c r="G37" s="64"/>
      <c r="H37" s="64"/>
      <c r="I37" s="64"/>
      <c r="J37" s="64"/>
      <c r="K37" s="64"/>
    </row>
    <row r="38" spans="2:13" x14ac:dyDescent="0.2">
      <c r="C38" s="65"/>
      <c r="D38" s="64"/>
      <c r="E38" s="64"/>
      <c r="F38" s="64"/>
      <c r="G38" s="64"/>
      <c r="H38" s="64"/>
      <c r="I38" s="64"/>
      <c r="J38" s="64"/>
      <c r="K38" s="64"/>
      <c r="L38" s="66"/>
    </row>
    <row r="39" spans="2:13" ht="15.75" customHeight="1" x14ac:dyDescent="0.2">
      <c r="D39" s="67"/>
      <c r="E39" s="67"/>
      <c r="F39" s="67"/>
      <c r="G39" s="67"/>
      <c r="H39" s="67"/>
      <c r="I39" s="67"/>
      <c r="J39" s="67"/>
      <c r="K39" s="67"/>
      <c r="L39" s="66"/>
    </row>
    <row r="40" spans="2:13" ht="15.75" customHeight="1" x14ac:dyDescent="0.2">
      <c r="C40" s="68"/>
      <c r="D40" s="68"/>
      <c r="E40" s="68"/>
      <c r="F40" s="68"/>
      <c r="G40" s="68"/>
      <c r="H40" s="68"/>
      <c r="I40" s="68"/>
      <c r="J40" s="68"/>
      <c r="K40" s="68"/>
      <c r="L40" s="67"/>
    </row>
    <row r="41" spans="2:13" x14ac:dyDescent="0.2">
      <c r="L41" s="27"/>
    </row>
  </sheetData>
  <mergeCells count="12">
    <mergeCell ref="B6:K6"/>
    <mergeCell ref="B5:K5"/>
    <mergeCell ref="B21:K21"/>
    <mergeCell ref="B22:K22"/>
    <mergeCell ref="B25:B26"/>
    <mergeCell ref="C25:K25"/>
    <mergeCell ref="B9:B10"/>
    <mergeCell ref="C9:K9"/>
    <mergeCell ref="B8:M8"/>
    <mergeCell ref="L9:M9"/>
    <mergeCell ref="B24:M24"/>
    <mergeCell ref="L25:M25"/>
  </mergeCells>
  <hyperlinks>
    <hyperlink ref="M5" location="'Índice Pensiones Solidarias'!A1" display="Volver Sistema de Pensiones Solidadias" xr:uid="{00000000-0004-0000-0800-000000000000}"/>
  </hyperlinks>
  <pageMargins left="0.74803149606299213" right="0.74803149606299213" top="0.98425196850393704" bottom="0.98425196850393704" header="0" footer="0"/>
  <pageSetup scale="84" orientation="portrait" r:id="rId1"/>
  <headerFooter alignWithMargins="0"/>
  <ignoredErrors>
    <ignoredError sqref="K18 K3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15</vt:i4>
      </vt:variant>
    </vt:vector>
  </HeadingPairs>
  <TitlesOfParts>
    <vt:vector size="48" baseType="lpstr">
      <vt:lpstr>datos</vt:lpstr>
      <vt:lpstr>Índice</vt:lpstr>
      <vt:lpstr>Índice Pensiones Solidarias</vt:lpstr>
      <vt:lpstr>Solicitudes Nacional</vt:lpstr>
      <vt:lpstr>Concesiones Nacional</vt:lpstr>
      <vt:lpstr>Solicitudes Regiones</vt:lpstr>
      <vt:lpstr>Concesiones Regiones</vt:lpstr>
      <vt:lpstr>XV</vt:lpstr>
      <vt:lpstr>I</vt:lpstr>
      <vt:lpstr>II</vt:lpstr>
      <vt:lpstr>III</vt:lpstr>
      <vt:lpstr>IV</vt:lpstr>
      <vt:lpstr>V</vt:lpstr>
      <vt:lpstr>VI</vt:lpstr>
      <vt:lpstr>VII</vt:lpstr>
      <vt:lpstr>XVI</vt:lpstr>
      <vt:lpstr>VIII</vt:lpstr>
      <vt:lpstr>IX</vt:lpstr>
      <vt:lpstr>XIV</vt:lpstr>
      <vt:lpstr>X</vt:lpstr>
      <vt:lpstr>XI</vt:lpstr>
      <vt:lpstr>XII</vt:lpstr>
      <vt:lpstr>XIII</vt:lpstr>
      <vt:lpstr>Índice BxH</vt:lpstr>
      <vt:lpstr>Concesiones Mensuales BxH</vt:lpstr>
      <vt:lpstr>Solicitudes y Rechazos BxH</vt:lpstr>
      <vt:lpstr>Concesiones Mensuales Regional</vt:lpstr>
      <vt:lpstr>Índice STJ</vt:lpstr>
      <vt:lpstr>Contratación Solicitudes</vt:lpstr>
      <vt:lpstr>Contratación Trámite</vt:lpstr>
      <vt:lpstr>Cotización Solicitudes</vt:lpstr>
      <vt:lpstr>Cotización Trámite</vt:lpstr>
      <vt:lpstr>Subsidios Pagados</vt:lpstr>
      <vt:lpstr>I!Área_de_impresión</vt:lpstr>
      <vt:lpstr>II!Área_de_impresión</vt:lpstr>
      <vt:lpstr>III!Área_de_impresión</vt:lpstr>
      <vt:lpstr>IV!Área_de_impresión</vt:lpstr>
      <vt:lpstr>IX!Área_de_impresión</vt:lpstr>
      <vt:lpstr>V!Área_de_impresión</vt:lpstr>
      <vt:lpstr>VI!Área_de_impresión</vt:lpstr>
      <vt:lpstr>VII!Área_de_impresión</vt:lpstr>
      <vt:lpstr>VIII!Área_de_impresión</vt:lpstr>
      <vt:lpstr>X!Área_de_impresión</vt:lpstr>
      <vt:lpstr>XI!Área_de_impresión</vt:lpstr>
      <vt:lpstr>XII!Área_de_impresión</vt:lpstr>
      <vt:lpstr>XIII!Área_de_impresión</vt:lpstr>
      <vt:lpstr>XIV!Área_de_impresión</vt:lpstr>
      <vt:lpstr>XVI!Área_de_impresión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Margarita Martinez Becerra</dc:creator>
  <cp:lastModifiedBy>Amanda Margarita Martinez Becerra</cp:lastModifiedBy>
  <dcterms:created xsi:type="dcterms:W3CDTF">2018-05-04T15:44:38Z</dcterms:created>
  <dcterms:modified xsi:type="dcterms:W3CDTF">2022-05-24T19:05:52Z</dcterms:modified>
</cp:coreProperties>
</file>