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mc:AlternateContent xmlns:mc="http://schemas.openxmlformats.org/markup-compatibility/2006">
    <mc:Choice Requires="x15">
      <x15ac:absPath xmlns:x15ac="http://schemas.microsoft.com/office/spreadsheetml/2010/11/ac" url="https://previsionsocial-my.sharepoint.com/personal/amanda_martinez_previsionsocial_gob_cl/Documents/11. Noviembre/"/>
    </mc:Choice>
  </mc:AlternateContent>
  <xr:revisionPtr revIDLastSave="2" documentId="8_{5F9E2BD8-6257-4678-852C-D26BB5A8366A}" xr6:coauthVersionLast="45" xr6:coauthVersionMax="45" xr10:uidLastSave="{6027AA75-B216-474A-B746-3785CF46EBDA}"/>
  <bookViews>
    <workbookView xWindow="-120" yWindow="-120" windowWidth="20730" windowHeight="11160" tabRatio="825" firstSheet="1" activeTab="1" xr2:uid="{00000000-000D-0000-FFFF-FFFF00000000}"/>
  </bookViews>
  <sheets>
    <sheet name="datos" sheetId="21" state="hidden" r:id="rId1"/>
    <sheet name="Índice" sheetId="23" r:id="rId2"/>
    <sheet name="Índice Pensiones Solidarias" sheetId="20" r:id="rId3"/>
    <sheet name="Solicitudes Nacional" sheetId="1" r:id="rId4"/>
    <sheet name="Concesiones Nacional" sheetId="2" r:id="rId5"/>
    <sheet name="Solicitudes Regiones" sheetId="3" r:id="rId6"/>
    <sheet name="Concesiones Regiones" sheetId="4" r:id="rId7"/>
    <sheet name="XV" sheetId="5" r:id="rId8"/>
    <sheet name="I" sheetId="6" r:id="rId9"/>
    <sheet name="II" sheetId="7" r:id="rId10"/>
    <sheet name="III" sheetId="8" r:id="rId11"/>
    <sheet name="IV" sheetId="9" r:id="rId12"/>
    <sheet name="V" sheetId="10" r:id="rId13"/>
    <sheet name="VI" sheetId="11" r:id="rId14"/>
    <sheet name="VII" sheetId="12" r:id="rId15"/>
    <sheet name="XVI" sheetId="34" r:id="rId16"/>
    <sheet name="VIII" sheetId="13" r:id="rId17"/>
    <sheet name="IX" sheetId="14" r:id="rId18"/>
    <sheet name="XIV" sheetId="15" r:id="rId19"/>
    <sheet name="X" sheetId="16" r:id="rId20"/>
    <sheet name="XI" sheetId="17" r:id="rId21"/>
    <sheet name="XII" sheetId="18" r:id="rId22"/>
    <sheet name="XIII" sheetId="19" r:id="rId23"/>
    <sheet name="Índice BxH" sheetId="22" r:id="rId24"/>
    <sheet name="Concesiones Mensuales BxH" sheetId="25" r:id="rId25"/>
    <sheet name="Solicitudes y Rechazos BxH" sheetId="26" r:id="rId26"/>
    <sheet name="Concesiones Mensuales Regional" sheetId="27" r:id="rId27"/>
    <sheet name="Índice STJ" sheetId="24" r:id="rId28"/>
    <sheet name="Contratación Solicitudes" sheetId="29" r:id="rId29"/>
    <sheet name="Contratación Trámite" sheetId="30" r:id="rId30"/>
    <sheet name="Cotización Solicitudes" sheetId="31" r:id="rId31"/>
    <sheet name="Cotización Trámite" sheetId="32" r:id="rId32"/>
    <sheet name="Subsidios Pagados" sheetId="33" r:id="rId33"/>
  </sheets>
  <definedNames>
    <definedName name="_xlnm.Print_Area" localSheetId="8">I!$B$1:$L$37</definedName>
    <definedName name="_xlnm.Print_Area" localSheetId="9">II!$B$1:$L$41</definedName>
    <definedName name="_xlnm.Print_Area" localSheetId="10">III!$B$1:$L$41</definedName>
    <definedName name="_xlnm.Print_Area" localSheetId="11">IV!$B$1:$L$53</definedName>
    <definedName name="_xlnm.Print_Area" localSheetId="17">IX!$B$1:$L$86</definedName>
    <definedName name="_xlnm.Print_Area" localSheetId="12">V!$B$1:$L$99</definedName>
    <definedName name="_xlnm.Print_Area" localSheetId="13">VI!$B$1:$L$89</definedName>
    <definedName name="_xlnm.Print_Area" localSheetId="14">VII!$B$1:$L$82</definedName>
    <definedName name="_xlnm.Print_Area" localSheetId="16">VIII!$B$1:$L$88</definedName>
    <definedName name="_xlnm.Print_Area" localSheetId="19">X!$B$1:$L$82</definedName>
    <definedName name="_xlnm.Print_Area" localSheetId="20">XI!$B$1:$L$42</definedName>
    <definedName name="_xlnm.Print_Area" localSheetId="21">XII!$B$1:$L$44</definedName>
    <definedName name="_xlnm.Print_Area" localSheetId="22">XIII!$B$1:$L$127</definedName>
    <definedName name="_xlnm.Print_Area" localSheetId="18">XIV!$B$1:$L$46</definedName>
    <definedName name="_xlnm.Print_Area" localSheetId="15">XVI!$B$1:$L$64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51" i="33" l="1"/>
  <c r="L115" i="32"/>
  <c r="H115" i="32"/>
  <c r="E115" i="32"/>
  <c r="K114" i="32"/>
  <c r="H114" i="32"/>
  <c r="E114" i="32"/>
  <c r="L114" i="32" s="1"/>
  <c r="D114" i="31"/>
  <c r="C114" i="31"/>
  <c r="E113" i="31"/>
  <c r="F112" i="30"/>
  <c r="D113" i="30"/>
  <c r="E113" i="30"/>
  <c r="C113" i="30"/>
  <c r="D118" i="29"/>
  <c r="E118" i="29"/>
  <c r="C118" i="29"/>
  <c r="F117" i="29"/>
  <c r="D104" i="26" l="1"/>
  <c r="C104" i="26"/>
  <c r="E103" i="26"/>
  <c r="D117" i="25"/>
  <c r="E117" i="25"/>
  <c r="F117" i="25"/>
  <c r="G117" i="25"/>
  <c r="H117" i="25"/>
  <c r="C117" i="25"/>
  <c r="J116" i="25"/>
  <c r="I116" i="25"/>
  <c r="H150" i="33" l="1"/>
  <c r="K113" i="32"/>
  <c r="H113" i="32"/>
  <c r="E113" i="32"/>
  <c r="L113" i="32" s="1"/>
  <c r="E112" i="31"/>
  <c r="F111" i="30"/>
  <c r="B114" i="31"/>
  <c r="F116" i="29"/>
  <c r="H43" i="27"/>
  <c r="G43" i="27"/>
  <c r="F43" i="27"/>
  <c r="E43" i="27"/>
  <c r="I43" i="27" s="1"/>
  <c r="H42" i="27"/>
  <c r="G42" i="27"/>
  <c r="F42" i="27"/>
  <c r="E42" i="27"/>
  <c r="I41" i="27"/>
  <c r="I40" i="27"/>
  <c r="I39" i="27"/>
  <c r="I38" i="27"/>
  <c r="I37" i="27"/>
  <c r="I36" i="27"/>
  <c r="I35" i="27"/>
  <c r="I34" i="27"/>
  <c r="I33" i="27"/>
  <c r="I32" i="27"/>
  <c r="I31" i="27"/>
  <c r="I30" i="27"/>
  <c r="I29" i="27"/>
  <c r="I28" i="27"/>
  <c r="I27" i="27"/>
  <c r="I26" i="27"/>
  <c r="I25" i="27"/>
  <c r="I24" i="27"/>
  <c r="I23" i="27"/>
  <c r="I22" i="27"/>
  <c r="I21" i="27"/>
  <c r="I20" i="27"/>
  <c r="I19" i="27"/>
  <c r="I18" i="27"/>
  <c r="I17" i="27"/>
  <c r="I16" i="27"/>
  <c r="I15" i="27"/>
  <c r="I14" i="27"/>
  <c r="I13" i="27"/>
  <c r="I12" i="27"/>
  <c r="I11" i="27"/>
  <c r="I10" i="27"/>
  <c r="E102" i="26"/>
  <c r="I115" i="25"/>
  <c r="J115" i="25"/>
  <c r="I42" i="27" l="1"/>
  <c r="H149" i="33" l="1"/>
  <c r="K112" i="32"/>
  <c r="H112" i="32"/>
  <c r="E112" i="32"/>
  <c r="L112" i="32" s="1"/>
  <c r="E111" i="31"/>
  <c r="E114" i="31"/>
  <c r="F110" i="30"/>
  <c r="F115" i="29" l="1"/>
  <c r="E101" i="26"/>
  <c r="I114" i="25"/>
  <c r="J114" i="25"/>
  <c r="I117" i="25"/>
  <c r="J117" i="25" l="1"/>
  <c r="H148" i="33" l="1"/>
  <c r="K111" i="32"/>
  <c r="H111" i="32"/>
  <c r="E111" i="32"/>
  <c r="L111" i="32" s="1"/>
  <c r="E110" i="31"/>
  <c r="F109" i="30"/>
  <c r="F114" i="29"/>
  <c r="E100" i="26" l="1"/>
  <c r="J113" i="25"/>
  <c r="I113" i="25"/>
  <c r="H147" i="33" l="1"/>
  <c r="K110" i="32"/>
  <c r="H110" i="32"/>
  <c r="E110" i="32"/>
  <c r="L110" i="32" s="1"/>
  <c r="E109" i="31"/>
  <c r="F108" i="30"/>
  <c r="F113" i="29"/>
  <c r="E99" i="26" l="1"/>
  <c r="I112" i="25"/>
  <c r="J112" i="25"/>
  <c r="H146" i="33" l="1"/>
  <c r="K109" i="32"/>
  <c r="H109" i="32"/>
  <c r="E109" i="32"/>
  <c r="L109" i="32" s="1"/>
  <c r="E108" i="31"/>
  <c r="F107" i="30"/>
  <c r="F118" i="29"/>
  <c r="F112" i="29"/>
  <c r="E104" i="26" l="1"/>
  <c r="E98" i="26"/>
  <c r="J111" i="25"/>
  <c r="I111" i="25"/>
  <c r="H145" i="33" l="1"/>
  <c r="K108" i="32"/>
  <c r="H108" i="32"/>
  <c r="E108" i="32"/>
  <c r="L108" i="32" s="1"/>
  <c r="E107" i="31"/>
  <c r="F106" i="30"/>
  <c r="F111" i="29"/>
  <c r="E97" i="26" l="1"/>
  <c r="J110" i="25"/>
  <c r="I110" i="25"/>
  <c r="H144" i="33" l="1"/>
  <c r="K107" i="32"/>
  <c r="H107" i="32"/>
  <c r="E107" i="32"/>
  <c r="L107" i="32" s="1"/>
  <c r="B115" i="32"/>
  <c r="B113" i="30"/>
  <c r="E106" i="31"/>
  <c r="F105" i="30"/>
  <c r="F110" i="29"/>
  <c r="B104" i="26" l="1"/>
  <c r="E96" i="26"/>
  <c r="J109" i="25"/>
  <c r="I109" i="25"/>
  <c r="K106" i="32" l="1"/>
  <c r="H106" i="32"/>
  <c r="E106" i="32"/>
  <c r="E105" i="31"/>
  <c r="F104" i="30"/>
  <c r="F109" i="29"/>
  <c r="L106" i="32" l="1"/>
  <c r="E95" i="26"/>
  <c r="I108" i="25"/>
  <c r="J108" i="25"/>
  <c r="S28" i="4" l="1"/>
  <c r="L38" i="7" l="1"/>
  <c r="L29" i="5"/>
  <c r="L80" i="12"/>
  <c r="L44" i="13"/>
  <c r="S28" i="3"/>
  <c r="R28" i="3"/>
  <c r="M25" i="5"/>
  <c r="L20" i="8"/>
  <c r="L26" i="9"/>
  <c r="L50" i="9"/>
  <c r="L34" i="6"/>
  <c r="L38" i="8"/>
  <c r="L15" i="5"/>
  <c r="L18" i="6"/>
  <c r="L20" i="7"/>
  <c r="L49" i="10"/>
  <c r="L96" i="10"/>
  <c r="L44" i="11"/>
  <c r="L41" i="12"/>
  <c r="L32" i="34"/>
  <c r="L86" i="11"/>
  <c r="L62" i="34"/>
  <c r="L86" i="13"/>
  <c r="L42" i="18"/>
  <c r="L22" i="18"/>
  <c r="L124" i="19"/>
  <c r="L63" i="19"/>
  <c r="L40" i="17"/>
  <c r="L21" i="17"/>
  <c r="L80" i="16"/>
  <c r="L41" i="16"/>
  <c r="L44" i="15"/>
  <c r="L23" i="15"/>
  <c r="L84" i="14"/>
  <c r="L43" i="14"/>
  <c r="K105" i="32"/>
  <c r="H105" i="32"/>
  <c r="E105" i="32"/>
  <c r="E104" i="31"/>
  <c r="F113" i="30"/>
  <c r="F103" i="30"/>
  <c r="F108" i="29"/>
  <c r="L105" i="32" l="1"/>
  <c r="E94" i="26"/>
  <c r="J107" i="25"/>
  <c r="I107" i="25"/>
  <c r="K104" i="32" l="1"/>
  <c r="H104" i="32"/>
  <c r="E104" i="32"/>
  <c r="K103" i="32"/>
  <c r="H103" i="32"/>
  <c r="E103" i="32"/>
  <c r="L102" i="32"/>
  <c r="L101" i="32"/>
  <c r="L100" i="32"/>
  <c r="L99" i="32"/>
  <c r="L98" i="32"/>
  <c r="L97" i="32"/>
  <c r="L96" i="32"/>
  <c r="L95" i="32"/>
  <c r="L94" i="32"/>
  <c r="L93" i="32"/>
  <c r="L92" i="32"/>
  <c r="L91" i="32"/>
  <c r="L89" i="32"/>
  <c r="K88" i="32"/>
  <c r="H88" i="32"/>
  <c r="E88" i="32"/>
  <c r="K87" i="32"/>
  <c r="H87" i="32"/>
  <c r="L87" i="32" s="1"/>
  <c r="E87" i="32"/>
  <c r="K86" i="32"/>
  <c r="H86" i="32"/>
  <c r="E86" i="32"/>
  <c r="K85" i="32"/>
  <c r="H85" i="32"/>
  <c r="E85" i="32"/>
  <c r="K84" i="32"/>
  <c r="H84" i="32"/>
  <c r="E84" i="32"/>
  <c r="K83" i="32"/>
  <c r="H83" i="32"/>
  <c r="L83" i="32" s="1"/>
  <c r="E83" i="32"/>
  <c r="K82" i="32"/>
  <c r="H82" i="32"/>
  <c r="E82" i="32"/>
  <c r="K81" i="32"/>
  <c r="H81" i="32"/>
  <c r="E81" i="32"/>
  <c r="L81" i="32" s="1"/>
  <c r="K80" i="32"/>
  <c r="H80" i="32"/>
  <c r="E80" i="32"/>
  <c r="K79" i="32"/>
  <c r="H79" i="32"/>
  <c r="E79" i="32"/>
  <c r="K78" i="32"/>
  <c r="H78" i="32"/>
  <c r="E78" i="32"/>
  <c r="E90" i="32" s="1"/>
  <c r="K76" i="32"/>
  <c r="H76" i="32"/>
  <c r="E76" i="32"/>
  <c r="L76" i="32" s="1"/>
  <c r="K75" i="32"/>
  <c r="H75" i="32"/>
  <c r="E75" i="32"/>
  <c r="K74" i="32"/>
  <c r="H74" i="32"/>
  <c r="E74" i="32"/>
  <c r="K73" i="32"/>
  <c r="H73" i="32"/>
  <c r="E73" i="32"/>
  <c r="L73" i="32" s="1"/>
  <c r="K72" i="32"/>
  <c r="H72" i="32"/>
  <c r="E72" i="32"/>
  <c r="L72" i="32" s="1"/>
  <c r="K71" i="32"/>
  <c r="H71" i="32"/>
  <c r="E71" i="32"/>
  <c r="K70" i="32"/>
  <c r="H70" i="32"/>
  <c r="E70" i="32"/>
  <c r="K69" i="32"/>
  <c r="H69" i="32"/>
  <c r="E69" i="32"/>
  <c r="L69" i="32" s="1"/>
  <c r="K68" i="32"/>
  <c r="H68" i="32"/>
  <c r="E68" i="32"/>
  <c r="L68" i="32" s="1"/>
  <c r="K67" i="32"/>
  <c r="H67" i="32"/>
  <c r="E67" i="32"/>
  <c r="K66" i="32"/>
  <c r="H66" i="32"/>
  <c r="E66" i="32"/>
  <c r="K65" i="32"/>
  <c r="H65" i="32"/>
  <c r="E65" i="32"/>
  <c r="E77" i="32" s="1"/>
  <c r="K63" i="32"/>
  <c r="H63" i="32"/>
  <c r="E63" i="32"/>
  <c r="L63" i="32" s="1"/>
  <c r="K62" i="32"/>
  <c r="H62" i="32"/>
  <c r="E62" i="32"/>
  <c r="K61" i="32"/>
  <c r="H61" i="32"/>
  <c r="E61" i="32"/>
  <c r="K60" i="32"/>
  <c r="H60" i="32"/>
  <c r="E60" i="32"/>
  <c r="L60" i="32" s="1"/>
  <c r="K59" i="32"/>
  <c r="H59" i="32"/>
  <c r="E59" i="32"/>
  <c r="L59" i="32" s="1"/>
  <c r="K58" i="32"/>
  <c r="H58" i="32"/>
  <c r="E58" i="32"/>
  <c r="K57" i="32"/>
  <c r="H57" i="32"/>
  <c r="E57" i="32"/>
  <c r="K56" i="32"/>
  <c r="H56" i="32"/>
  <c r="E56" i="32"/>
  <c r="E64" i="32" s="1"/>
  <c r="L55" i="32"/>
  <c r="L54" i="32"/>
  <c r="L53" i="32"/>
  <c r="L52" i="32"/>
  <c r="K51" i="32"/>
  <c r="H51" i="32"/>
  <c r="E51" i="32"/>
  <c r="L50" i="32"/>
  <c r="L49" i="32"/>
  <c r="L48" i="32"/>
  <c r="L47" i="32"/>
  <c r="L46" i="32"/>
  <c r="L45" i="32"/>
  <c r="L44" i="32"/>
  <c r="L43" i="32"/>
  <c r="L42" i="32"/>
  <c r="L41" i="32"/>
  <c r="L40" i="32"/>
  <c r="L39" i="32"/>
  <c r="K38" i="32"/>
  <c r="H38" i="32"/>
  <c r="E38" i="32"/>
  <c r="L37" i="32"/>
  <c r="L36" i="32"/>
  <c r="L35" i="32"/>
  <c r="L34" i="32"/>
  <c r="L33" i="32"/>
  <c r="L32" i="32"/>
  <c r="L31" i="32"/>
  <c r="L30" i="32"/>
  <c r="L29" i="32"/>
  <c r="L28" i="32"/>
  <c r="L27" i="32"/>
  <c r="L26" i="32"/>
  <c r="K25" i="32"/>
  <c r="H25" i="32"/>
  <c r="E25" i="32"/>
  <c r="L24" i="32"/>
  <c r="L23" i="32"/>
  <c r="L22" i="32"/>
  <c r="L21" i="32"/>
  <c r="L20" i="32"/>
  <c r="L19" i="32"/>
  <c r="L18" i="32"/>
  <c r="L17" i="32"/>
  <c r="L16" i="32"/>
  <c r="L15" i="32"/>
  <c r="L14" i="32"/>
  <c r="L13" i="32"/>
  <c r="L12" i="32"/>
  <c r="K11" i="32"/>
  <c r="H11" i="32"/>
  <c r="E11" i="32"/>
  <c r="E103" i="31"/>
  <c r="E102" i="31"/>
  <c r="D102" i="31"/>
  <c r="C102" i="31"/>
  <c r="F102" i="30"/>
  <c r="E101" i="30"/>
  <c r="D101" i="30"/>
  <c r="C101" i="30"/>
  <c r="F107" i="29"/>
  <c r="F106" i="29"/>
  <c r="E106" i="29"/>
  <c r="D106" i="29"/>
  <c r="C106" i="29"/>
  <c r="F15" i="29"/>
  <c r="C28" i="29"/>
  <c r="F28" i="29"/>
  <c r="C41" i="29"/>
  <c r="F41" i="29"/>
  <c r="C54" i="29"/>
  <c r="F54" i="29"/>
  <c r="F59" i="29"/>
  <c r="F61" i="29"/>
  <c r="F62" i="29"/>
  <c r="F63" i="29"/>
  <c r="F64" i="29"/>
  <c r="F65" i="29"/>
  <c r="F66" i="29"/>
  <c r="C67" i="29"/>
  <c r="F68" i="29"/>
  <c r="F69" i="29"/>
  <c r="F70" i="29"/>
  <c r="F71" i="29"/>
  <c r="F72" i="29"/>
  <c r="F73" i="29"/>
  <c r="F74" i="29"/>
  <c r="F75" i="29"/>
  <c r="F76" i="29"/>
  <c r="F77" i="29"/>
  <c r="F78" i="29"/>
  <c r="F79" i="29"/>
  <c r="C80" i="29"/>
  <c r="D80" i="29"/>
  <c r="E80" i="29"/>
  <c r="F81" i="29"/>
  <c r="F82" i="29"/>
  <c r="F83" i="29"/>
  <c r="F84" i="29"/>
  <c r="F85" i="29"/>
  <c r="F86" i="29"/>
  <c r="F87" i="29"/>
  <c r="F88" i="29"/>
  <c r="F89" i="29"/>
  <c r="F90" i="29"/>
  <c r="F91" i="29"/>
  <c r="C93" i="29"/>
  <c r="D93" i="29"/>
  <c r="E93" i="29"/>
  <c r="H64" i="32" l="1"/>
  <c r="H77" i="32"/>
  <c r="H90" i="32"/>
  <c r="L82" i="32"/>
  <c r="L86" i="32"/>
  <c r="K64" i="32"/>
  <c r="L58" i="32"/>
  <c r="L62" i="32"/>
  <c r="K77" i="32"/>
  <c r="L67" i="32"/>
  <c r="L71" i="32"/>
  <c r="L75" i="32"/>
  <c r="K90" i="32"/>
  <c r="L80" i="32"/>
  <c r="L85" i="32"/>
  <c r="L57" i="32"/>
  <c r="L61" i="32"/>
  <c r="L66" i="32"/>
  <c r="L70" i="32"/>
  <c r="L74" i="32"/>
  <c r="L79" i="32"/>
  <c r="L84" i="32"/>
  <c r="L88" i="32"/>
  <c r="F80" i="29"/>
  <c r="F67" i="29"/>
  <c r="L38" i="32"/>
  <c r="F93" i="29"/>
  <c r="L25" i="32"/>
  <c r="L104" i="32"/>
  <c r="L11" i="32"/>
  <c r="L56" i="32"/>
  <c r="L64" i="32" s="1"/>
  <c r="L65" i="32"/>
  <c r="L78" i="32"/>
  <c r="L103" i="32"/>
  <c r="C119" i="29"/>
  <c r="F101" i="30"/>
  <c r="L51" i="32"/>
  <c r="E93" i="26"/>
  <c r="E92" i="26"/>
  <c r="D92" i="26"/>
  <c r="C92" i="26"/>
  <c r="D79" i="26"/>
  <c r="C79" i="26"/>
  <c r="E76" i="26"/>
  <c r="E75" i="26"/>
  <c r="E74" i="26"/>
  <c r="E73" i="26"/>
  <c r="E72" i="26"/>
  <c r="E71" i="26"/>
  <c r="E70" i="26"/>
  <c r="E68" i="26"/>
  <c r="E67" i="26"/>
  <c r="D66" i="26"/>
  <c r="E65" i="26"/>
  <c r="E64" i="26"/>
  <c r="E63" i="26"/>
  <c r="E62" i="26"/>
  <c r="E61" i="26"/>
  <c r="E60" i="26"/>
  <c r="C66" i="26"/>
  <c r="E58" i="26"/>
  <c r="E57" i="26"/>
  <c r="E56" i="26"/>
  <c r="E55" i="26"/>
  <c r="E54" i="26"/>
  <c r="D53" i="26"/>
  <c r="C53" i="26"/>
  <c r="E52" i="26"/>
  <c r="E51" i="26"/>
  <c r="E50" i="26"/>
  <c r="E49" i="26"/>
  <c r="E48" i="26"/>
  <c r="E47" i="26"/>
  <c r="E46" i="26"/>
  <c r="E45" i="26"/>
  <c r="E44" i="26"/>
  <c r="E43" i="26"/>
  <c r="E42" i="26"/>
  <c r="E41" i="26"/>
  <c r="D40" i="26"/>
  <c r="C40" i="26"/>
  <c r="E39" i="26"/>
  <c r="E38" i="26"/>
  <c r="E37" i="26"/>
  <c r="E36" i="26"/>
  <c r="E35" i="26"/>
  <c r="E34" i="26"/>
  <c r="E33" i="26"/>
  <c r="E32" i="26"/>
  <c r="E31" i="26"/>
  <c r="E30" i="26"/>
  <c r="E29" i="26"/>
  <c r="E28" i="26"/>
  <c r="E27" i="26"/>
  <c r="D27" i="26"/>
  <c r="C27" i="26"/>
  <c r="C105" i="26" s="1"/>
  <c r="E14" i="26"/>
  <c r="E13" i="26"/>
  <c r="E12" i="26"/>
  <c r="E11" i="26"/>
  <c r="E10" i="26"/>
  <c r="J106" i="25"/>
  <c r="I106" i="25"/>
  <c r="J105" i="25"/>
  <c r="I105" i="25"/>
  <c r="H105" i="25"/>
  <c r="G105" i="25"/>
  <c r="F105" i="25"/>
  <c r="E105" i="25"/>
  <c r="D105" i="25"/>
  <c r="C105" i="25"/>
  <c r="H92" i="25"/>
  <c r="G92" i="25"/>
  <c r="F92" i="25"/>
  <c r="E92" i="25"/>
  <c r="D92" i="25"/>
  <c r="C92" i="25"/>
  <c r="J89" i="25"/>
  <c r="I89" i="25"/>
  <c r="J88" i="25"/>
  <c r="I88" i="25"/>
  <c r="J87" i="25"/>
  <c r="I87" i="25"/>
  <c r="J86" i="25"/>
  <c r="I86" i="25"/>
  <c r="J85" i="25"/>
  <c r="I85" i="25"/>
  <c r="J84" i="25"/>
  <c r="I84" i="25"/>
  <c r="J83" i="25"/>
  <c r="I83" i="25"/>
  <c r="J82" i="25"/>
  <c r="I82" i="25"/>
  <c r="J81" i="25"/>
  <c r="I81" i="25"/>
  <c r="J80" i="25"/>
  <c r="I80" i="25"/>
  <c r="H79" i="25"/>
  <c r="G79" i="25"/>
  <c r="F79" i="25"/>
  <c r="E79" i="25"/>
  <c r="D79" i="25"/>
  <c r="C79" i="25"/>
  <c r="J78" i="25"/>
  <c r="I78" i="25"/>
  <c r="J77" i="25"/>
  <c r="I77" i="25"/>
  <c r="J76" i="25"/>
  <c r="I76" i="25"/>
  <c r="J75" i="25"/>
  <c r="I75" i="25"/>
  <c r="J74" i="25"/>
  <c r="I74" i="25"/>
  <c r="J73" i="25"/>
  <c r="I73" i="25"/>
  <c r="J72" i="25"/>
  <c r="I72" i="25"/>
  <c r="J71" i="25"/>
  <c r="I71" i="25"/>
  <c r="J70" i="25"/>
  <c r="I70" i="25"/>
  <c r="J69" i="25"/>
  <c r="I69" i="25"/>
  <c r="J68" i="25"/>
  <c r="I68" i="25"/>
  <c r="J67" i="25"/>
  <c r="I67" i="25"/>
  <c r="I79" i="25" s="1"/>
  <c r="H66" i="25"/>
  <c r="G66" i="25"/>
  <c r="F66" i="25"/>
  <c r="E66" i="25"/>
  <c r="D66" i="25"/>
  <c r="C66" i="25"/>
  <c r="J65" i="25"/>
  <c r="I65" i="25"/>
  <c r="J64" i="25"/>
  <c r="I64" i="25"/>
  <c r="J63" i="25"/>
  <c r="I63" i="25"/>
  <c r="J62" i="25"/>
  <c r="I62" i="25"/>
  <c r="J61" i="25"/>
  <c r="I61" i="25"/>
  <c r="J60" i="25"/>
  <c r="I60" i="25"/>
  <c r="J59" i="25"/>
  <c r="I59" i="25"/>
  <c r="J58" i="25"/>
  <c r="I58" i="25"/>
  <c r="J57" i="25"/>
  <c r="I57" i="25"/>
  <c r="J56" i="25"/>
  <c r="I56" i="25"/>
  <c r="J55" i="25"/>
  <c r="I55" i="25"/>
  <c r="J54" i="25"/>
  <c r="I54" i="25"/>
  <c r="H53" i="25"/>
  <c r="G53" i="25"/>
  <c r="F53" i="25"/>
  <c r="E53" i="25"/>
  <c r="D53" i="25"/>
  <c r="C53" i="25"/>
  <c r="J52" i="25"/>
  <c r="I52" i="25"/>
  <c r="J51" i="25"/>
  <c r="I51" i="25"/>
  <c r="J50" i="25"/>
  <c r="I50" i="25"/>
  <c r="J49" i="25"/>
  <c r="I49" i="25"/>
  <c r="J48" i="25"/>
  <c r="I48" i="25"/>
  <c r="J47" i="25"/>
  <c r="I47" i="25"/>
  <c r="J46" i="25"/>
  <c r="I46" i="25"/>
  <c r="J45" i="25"/>
  <c r="I45" i="25"/>
  <c r="J44" i="25"/>
  <c r="I44" i="25"/>
  <c r="J43" i="25"/>
  <c r="I43" i="25"/>
  <c r="J42" i="25"/>
  <c r="I42" i="25"/>
  <c r="J41" i="25"/>
  <c r="I41" i="25"/>
  <c r="H40" i="25"/>
  <c r="G40" i="25"/>
  <c r="F40" i="25"/>
  <c r="E40" i="25"/>
  <c r="D40" i="25"/>
  <c r="C40" i="25"/>
  <c r="J39" i="25"/>
  <c r="I39" i="25"/>
  <c r="J38" i="25"/>
  <c r="I38" i="25"/>
  <c r="J37" i="25"/>
  <c r="I37" i="25"/>
  <c r="J36" i="25"/>
  <c r="I36" i="25"/>
  <c r="J35" i="25"/>
  <c r="I35" i="25"/>
  <c r="I40" i="25" s="1"/>
  <c r="J27" i="25"/>
  <c r="I27" i="25"/>
  <c r="I53" i="25" l="1"/>
  <c r="F119" i="29"/>
  <c r="L90" i="32"/>
  <c r="L77" i="32"/>
  <c r="D105" i="26"/>
  <c r="J66" i="25"/>
  <c r="J92" i="25"/>
  <c r="E79" i="26"/>
  <c r="E40" i="26"/>
  <c r="E53" i="26"/>
  <c r="J53" i="25"/>
  <c r="J79" i="25"/>
  <c r="J40" i="25"/>
  <c r="I66" i="25"/>
  <c r="I92" i="25"/>
  <c r="E59" i="26"/>
  <c r="E66" i="26" s="1"/>
  <c r="E105" i="26" l="1"/>
  <c r="J118" i="25"/>
  <c r="I118" i="25"/>
  <c r="F100" i="30"/>
  <c r="F97" i="30" l="1"/>
  <c r="F96" i="30" l="1"/>
  <c r="F95" i="30" l="1"/>
  <c r="F94" i="30" l="1"/>
  <c r="F93" i="30"/>
  <c r="H127" i="33" l="1"/>
  <c r="H126" i="33"/>
  <c r="H125" i="33"/>
  <c r="H124" i="33"/>
  <c r="H123" i="33"/>
  <c r="H122" i="33"/>
  <c r="H121" i="33"/>
  <c r="H120" i="33"/>
  <c r="H119" i="33"/>
  <c r="H118" i="33"/>
  <c r="H117" i="33"/>
  <c r="H116" i="33"/>
  <c r="H115" i="33"/>
  <c r="H114" i="33"/>
  <c r="H113" i="33"/>
  <c r="H112" i="33"/>
  <c r="H111" i="33"/>
  <c r="H110" i="33"/>
  <c r="H109" i="33"/>
  <c r="H108" i="33"/>
  <c r="H107" i="33"/>
  <c r="H106" i="33"/>
  <c r="H105" i="33"/>
  <c r="H104" i="33"/>
  <c r="H103" i="33"/>
  <c r="H102" i="33"/>
  <c r="H101" i="33"/>
  <c r="H100" i="33"/>
  <c r="H99" i="33"/>
  <c r="H98" i="33"/>
  <c r="H97" i="33"/>
  <c r="D89" i="31"/>
  <c r="C89" i="31"/>
  <c r="E87" i="31"/>
  <c r="E86" i="31"/>
  <c r="E85" i="31"/>
  <c r="E84" i="31"/>
  <c r="E83" i="31"/>
  <c r="E82" i="31"/>
  <c r="E81" i="31"/>
  <c r="E80" i="31"/>
  <c r="E79" i="31"/>
  <c r="E78" i="31"/>
  <c r="E77" i="31"/>
  <c r="D76" i="31"/>
  <c r="C76" i="31"/>
  <c r="E75" i="31"/>
  <c r="E74" i="31"/>
  <c r="E73" i="31"/>
  <c r="E72" i="31"/>
  <c r="E71" i="31"/>
  <c r="E70" i="31"/>
  <c r="E69" i="31"/>
  <c r="E68" i="31"/>
  <c r="E67" i="31"/>
  <c r="E66" i="31"/>
  <c r="E65" i="31"/>
  <c r="E64" i="31"/>
  <c r="E62" i="31"/>
  <c r="E61" i="31"/>
  <c r="E60" i="31"/>
  <c r="E59" i="31"/>
  <c r="E58" i="31"/>
  <c r="E57" i="31"/>
  <c r="E56" i="31"/>
  <c r="E55" i="31"/>
  <c r="E50" i="31"/>
  <c r="E37" i="31"/>
  <c r="E24" i="31"/>
  <c r="E10" i="31"/>
  <c r="F89" i="30"/>
  <c r="E88" i="30"/>
  <c r="D88" i="30"/>
  <c r="C88" i="30"/>
  <c r="F87" i="30"/>
  <c r="F86" i="30"/>
  <c r="F85" i="30"/>
  <c r="F84" i="30"/>
  <c r="F83" i="30"/>
  <c r="F82" i="30"/>
  <c r="F81" i="30"/>
  <c r="F80" i="30"/>
  <c r="F79" i="30"/>
  <c r="F78" i="30"/>
  <c r="F77" i="30"/>
  <c r="F76" i="30"/>
  <c r="E75" i="30"/>
  <c r="D75" i="30"/>
  <c r="C75" i="30"/>
  <c r="F74" i="30"/>
  <c r="F73" i="30"/>
  <c r="F72" i="30"/>
  <c r="F71" i="30"/>
  <c r="F70" i="30"/>
  <c r="F69" i="30"/>
  <c r="F68" i="30"/>
  <c r="F67" i="30"/>
  <c r="F66" i="30"/>
  <c r="F65" i="30"/>
  <c r="F64" i="30"/>
  <c r="F63" i="30"/>
  <c r="E62" i="30"/>
  <c r="D62" i="30"/>
  <c r="C62" i="30"/>
  <c r="F61" i="30"/>
  <c r="F60" i="30"/>
  <c r="F59" i="30"/>
  <c r="F58" i="30"/>
  <c r="F57" i="30"/>
  <c r="F56" i="30"/>
  <c r="F55" i="30"/>
  <c r="F54" i="30"/>
  <c r="F53" i="30"/>
  <c r="F52" i="30"/>
  <c r="F51" i="30"/>
  <c r="F50" i="30"/>
  <c r="E49" i="30"/>
  <c r="D49" i="30"/>
  <c r="C49" i="30"/>
  <c r="F48" i="30"/>
  <c r="F47" i="30"/>
  <c r="F46" i="30"/>
  <c r="F45" i="30"/>
  <c r="F44" i="30"/>
  <c r="F43" i="30"/>
  <c r="F42" i="30"/>
  <c r="F41" i="30"/>
  <c r="F40" i="30"/>
  <c r="F39" i="30"/>
  <c r="F38" i="30"/>
  <c r="F37" i="30"/>
  <c r="E36" i="30"/>
  <c r="D36" i="30"/>
  <c r="C36" i="30"/>
  <c r="F35" i="30"/>
  <c r="F34" i="30"/>
  <c r="F33" i="30"/>
  <c r="F32" i="30"/>
  <c r="F31" i="30"/>
  <c r="F30" i="30"/>
  <c r="F29" i="30"/>
  <c r="F28" i="30"/>
  <c r="F27" i="30"/>
  <c r="F26" i="30"/>
  <c r="F25" i="30"/>
  <c r="F24" i="30"/>
  <c r="E23" i="30"/>
  <c r="D23" i="30"/>
  <c r="C23" i="30"/>
  <c r="F22" i="30"/>
  <c r="F21" i="30"/>
  <c r="F20" i="30"/>
  <c r="F19" i="30"/>
  <c r="F18" i="30"/>
  <c r="F17" i="30"/>
  <c r="F16" i="30"/>
  <c r="F15" i="30"/>
  <c r="F14" i="30"/>
  <c r="F13" i="30"/>
  <c r="F12" i="30"/>
  <c r="F11" i="30"/>
  <c r="F10" i="30"/>
  <c r="F49" i="30" l="1"/>
  <c r="E63" i="31"/>
  <c r="E76" i="31"/>
  <c r="E89" i="31"/>
  <c r="F36" i="30"/>
  <c r="F75" i="30"/>
  <c r="F88" i="30"/>
  <c r="F23" i="30"/>
  <c r="F62" i="30"/>
  <c r="E115" i="31" l="1"/>
  <c r="E61" i="34"/>
  <c r="E60" i="34"/>
  <c r="E59" i="34"/>
  <c r="E58" i="34"/>
  <c r="E57" i="34"/>
  <c r="E56" i="34"/>
  <c r="E55" i="34"/>
  <c r="E54" i="34"/>
  <c r="E53" i="34"/>
  <c r="E52" i="34"/>
  <c r="E51" i="34"/>
  <c r="E50" i="34"/>
  <c r="E49" i="34"/>
  <c r="E48" i="34"/>
  <c r="E47" i="34"/>
  <c r="E46" i="34"/>
  <c r="E45" i="34"/>
  <c r="E44" i="34"/>
  <c r="E43" i="34"/>
  <c r="E42" i="34"/>
  <c r="E41" i="34"/>
  <c r="E79" i="12"/>
  <c r="E78" i="12"/>
  <c r="E77" i="12"/>
  <c r="E76" i="12"/>
  <c r="E75" i="12"/>
  <c r="E74" i="12"/>
  <c r="E73" i="12"/>
  <c r="E72" i="12"/>
  <c r="E71" i="12"/>
  <c r="E70" i="12"/>
  <c r="E69" i="12"/>
  <c r="E68" i="12"/>
  <c r="E67" i="12"/>
  <c r="E66" i="12"/>
  <c r="E65" i="12"/>
  <c r="E64" i="12"/>
  <c r="E63" i="12"/>
  <c r="E62" i="12"/>
  <c r="E61" i="12"/>
  <c r="E60" i="12"/>
  <c r="E59" i="12"/>
  <c r="E58" i="12"/>
  <c r="E57" i="12"/>
  <c r="E56" i="12"/>
  <c r="E55" i="12"/>
  <c r="E54" i="12"/>
  <c r="E53" i="12"/>
  <c r="E52" i="12"/>
  <c r="E51" i="12"/>
  <c r="E50" i="12"/>
  <c r="I28" i="5"/>
  <c r="I27" i="5"/>
  <c r="I26" i="5"/>
  <c r="B6" i="26" l="1"/>
  <c r="I58" i="34" l="1"/>
  <c r="I50" i="34"/>
  <c r="I48" i="34"/>
  <c r="I47" i="34"/>
  <c r="K47" i="34" s="1"/>
  <c r="M47" i="34" s="1"/>
  <c r="I46" i="34"/>
  <c r="I42" i="34"/>
  <c r="I31" i="34"/>
  <c r="I30" i="34"/>
  <c r="I28" i="34"/>
  <c r="I27" i="34"/>
  <c r="I24" i="34"/>
  <c r="I23" i="34"/>
  <c r="I20" i="34"/>
  <c r="I19" i="34"/>
  <c r="I16" i="34"/>
  <c r="I15" i="34"/>
  <c r="I12" i="34"/>
  <c r="I11" i="34"/>
  <c r="E31" i="34"/>
  <c r="E28" i="34"/>
  <c r="E27" i="34"/>
  <c r="E26" i="34"/>
  <c r="E24" i="34"/>
  <c r="E23" i="34"/>
  <c r="E22" i="34"/>
  <c r="E21" i="34"/>
  <c r="E20" i="34"/>
  <c r="E19" i="34"/>
  <c r="E18" i="34"/>
  <c r="E16" i="34"/>
  <c r="E15" i="34"/>
  <c r="E14" i="34"/>
  <c r="E12" i="34"/>
  <c r="B36" i="34"/>
  <c r="B6" i="34"/>
  <c r="D32" i="34" l="1"/>
  <c r="I51" i="34"/>
  <c r="K51" i="34" s="1"/>
  <c r="M51" i="34" s="1"/>
  <c r="I52" i="34"/>
  <c r="K52" i="34" s="1"/>
  <c r="M52" i="34" s="1"/>
  <c r="I53" i="34"/>
  <c r="K53" i="34" s="1"/>
  <c r="M53" i="34" s="1"/>
  <c r="I54" i="34"/>
  <c r="K54" i="34" s="1"/>
  <c r="M54" i="34" s="1"/>
  <c r="I59" i="34"/>
  <c r="K59" i="34" s="1"/>
  <c r="M59" i="34" s="1"/>
  <c r="G62" i="34"/>
  <c r="I43" i="34"/>
  <c r="K43" i="34" s="1"/>
  <c r="M43" i="34" s="1"/>
  <c r="I44" i="34"/>
  <c r="K44" i="34" s="1"/>
  <c r="M44" i="34" s="1"/>
  <c r="I45" i="34"/>
  <c r="K45" i="34" s="1"/>
  <c r="M45" i="34" s="1"/>
  <c r="E11" i="34"/>
  <c r="K11" i="34" s="1"/>
  <c r="M11" i="34" s="1"/>
  <c r="H32" i="34"/>
  <c r="I55" i="34"/>
  <c r="K55" i="34" s="1"/>
  <c r="M55" i="34" s="1"/>
  <c r="I56" i="34"/>
  <c r="K56" i="34" s="1"/>
  <c r="M56" i="34" s="1"/>
  <c r="I57" i="34"/>
  <c r="K57" i="34" s="1"/>
  <c r="M57" i="34" s="1"/>
  <c r="E30" i="34"/>
  <c r="K30" i="34" s="1"/>
  <c r="M30" i="34" s="1"/>
  <c r="E29" i="34"/>
  <c r="I18" i="34"/>
  <c r="K18" i="34" s="1"/>
  <c r="M18" i="34" s="1"/>
  <c r="I17" i="34"/>
  <c r="I14" i="34"/>
  <c r="K14" i="34" s="1"/>
  <c r="M14" i="34" s="1"/>
  <c r="C62" i="34"/>
  <c r="I60" i="34"/>
  <c r="K60" i="34" s="1"/>
  <c r="M60" i="34" s="1"/>
  <c r="I61" i="34"/>
  <c r="K61" i="34" s="1"/>
  <c r="M61" i="34" s="1"/>
  <c r="I26" i="34"/>
  <c r="K26" i="34" s="1"/>
  <c r="M26" i="34" s="1"/>
  <c r="I25" i="34"/>
  <c r="I22" i="34"/>
  <c r="K22" i="34" s="1"/>
  <c r="M22" i="34" s="1"/>
  <c r="I49" i="34"/>
  <c r="K49" i="34" s="1"/>
  <c r="M49" i="34" s="1"/>
  <c r="E13" i="34"/>
  <c r="K20" i="34"/>
  <c r="M20" i="34" s="1"/>
  <c r="K28" i="34"/>
  <c r="M28" i="34" s="1"/>
  <c r="K12" i="34"/>
  <c r="M12" i="34" s="1"/>
  <c r="C32" i="34"/>
  <c r="K31" i="34"/>
  <c r="M31" i="34" s="1"/>
  <c r="I29" i="34"/>
  <c r="E25" i="34"/>
  <c r="K24" i="34"/>
  <c r="M24" i="34" s="1"/>
  <c r="K23" i="34"/>
  <c r="M23" i="34" s="1"/>
  <c r="I21" i="34"/>
  <c r="E17" i="34"/>
  <c r="K16" i="34"/>
  <c r="M16" i="34" s="1"/>
  <c r="K15" i="34"/>
  <c r="M15" i="34" s="1"/>
  <c r="G32" i="34"/>
  <c r="K27" i="34"/>
  <c r="M27" i="34" s="1"/>
  <c r="K19" i="34"/>
  <c r="M19" i="34" s="1"/>
  <c r="I13" i="34"/>
  <c r="K42" i="34"/>
  <c r="M42" i="34" s="1"/>
  <c r="K58" i="34"/>
  <c r="M58" i="34" s="1"/>
  <c r="D62" i="34"/>
  <c r="K48" i="34"/>
  <c r="M48" i="34" s="1"/>
  <c r="K50" i="34"/>
  <c r="M50" i="34" s="1"/>
  <c r="H62" i="34"/>
  <c r="I41" i="34"/>
  <c r="K46" i="34"/>
  <c r="M46" i="34" s="1"/>
  <c r="I62" i="34" l="1"/>
  <c r="K21" i="34"/>
  <c r="M21" i="34" s="1"/>
  <c r="K25" i="34"/>
  <c r="M25" i="34" s="1"/>
  <c r="K29" i="34"/>
  <c r="M29" i="34" s="1"/>
  <c r="K13" i="34"/>
  <c r="M13" i="34" s="1"/>
  <c r="I32" i="34"/>
  <c r="E32" i="34"/>
  <c r="K17" i="34"/>
  <c r="M17" i="34" s="1"/>
  <c r="E62" i="34"/>
  <c r="K41" i="34"/>
  <c r="M41" i="34" s="1"/>
  <c r="J13" i="34" l="1"/>
  <c r="F17" i="34"/>
  <c r="J54" i="34"/>
  <c r="J47" i="34"/>
  <c r="J55" i="34"/>
  <c r="J51" i="34"/>
  <c r="J42" i="34"/>
  <c r="J43" i="34"/>
  <c r="J59" i="34"/>
  <c r="J41" i="34"/>
  <c r="J50" i="34"/>
  <c r="J57" i="34"/>
  <c r="J61" i="34"/>
  <c r="J58" i="34"/>
  <c r="J49" i="34"/>
  <c r="J53" i="34"/>
  <c r="J45" i="34"/>
  <c r="J62" i="34"/>
  <c r="J48" i="34"/>
  <c r="J44" i="34"/>
  <c r="J56" i="34"/>
  <c r="J46" i="34"/>
  <c r="J60" i="34"/>
  <c r="J52" i="34"/>
  <c r="J29" i="34"/>
  <c r="J21" i="34"/>
  <c r="F32" i="34"/>
  <c r="F11" i="34"/>
  <c r="K32" i="34"/>
  <c r="F15" i="34"/>
  <c r="F22" i="34"/>
  <c r="F23" i="34"/>
  <c r="F30" i="34"/>
  <c r="F31" i="34"/>
  <c r="F14" i="34"/>
  <c r="F24" i="34"/>
  <c r="F21" i="34"/>
  <c r="F26" i="34"/>
  <c r="F13" i="34"/>
  <c r="F16" i="34"/>
  <c r="F29" i="34"/>
  <c r="F27" i="34"/>
  <c r="F20" i="34"/>
  <c r="F28" i="34"/>
  <c r="F18" i="34"/>
  <c r="F12" i="34"/>
  <c r="F19" i="34"/>
  <c r="J32" i="34"/>
  <c r="J11" i="34"/>
  <c r="J22" i="34"/>
  <c r="J30" i="34"/>
  <c r="J15" i="34"/>
  <c r="J23" i="34"/>
  <c r="J31" i="34"/>
  <c r="J16" i="34"/>
  <c r="J12" i="34"/>
  <c r="J24" i="34"/>
  <c r="J14" i="34"/>
  <c r="J18" i="34"/>
  <c r="J26" i="34"/>
  <c r="J27" i="34"/>
  <c r="J28" i="34"/>
  <c r="J17" i="34"/>
  <c r="J19" i="34"/>
  <c r="J20" i="34"/>
  <c r="J25" i="34"/>
  <c r="F25" i="34"/>
  <c r="F62" i="34"/>
  <c r="F60" i="34"/>
  <c r="F56" i="34"/>
  <c r="F52" i="34"/>
  <c r="F48" i="34"/>
  <c r="F44" i="34"/>
  <c r="F61" i="34"/>
  <c r="F57" i="34"/>
  <c r="F53" i="34"/>
  <c r="F49" i="34"/>
  <c r="F45" i="34"/>
  <c r="F41" i="34"/>
  <c r="F58" i="34"/>
  <c r="F54" i="34"/>
  <c r="F50" i="34"/>
  <c r="F46" i="34"/>
  <c r="F42" i="34"/>
  <c r="K62" i="34"/>
  <c r="F59" i="34"/>
  <c r="F43" i="34"/>
  <c r="F47" i="34"/>
  <c r="F51" i="34"/>
  <c r="F55" i="34"/>
  <c r="M62" i="34" l="1"/>
  <c r="K63" i="34" s="1"/>
  <c r="M32" i="34"/>
  <c r="K33" i="34" s="1"/>
  <c r="I123" i="19"/>
  <c r="E123" i="19"/>
  <c r="I122" i="19"/>
  <c r="E122" i="19"/>
  <c r="I121" i="19"/>
  <c r="E121" i="19"/>
  <c r="I120" i="19"/>
  <c r="E120" i="19"/>
  <c r="I119" i="19"/>
  <c r="E119" i="19"/>
  <c r="I118" i="19"/>
  <c r="E118" i="19"/>
  <c r="I117" i="19"/>
  <c r="E117" i="19"/>
  <c r="I116" i="19"/>
  <c r="E116" i="19"/>
  <c r="I115" i="19"/>
  <c r="E115" i="19"/>
  <c r="I114" i="19"/>
  <c r="E114" i="19"/>
  <c r="I113" i="19"/>
  <c r="E113" i="19"/>
  <c r="I112" i="19"/>
  <c r="E112" i="19"/>
  <c r="I111" i="19"/>
  <c r="E111" i="19"/>
  <c r="I110" i="19"/>
  <c r="E110" i="19"/>
  <c r="I109" i="19"/>
  <c r="E109" i="19"/>
  <c r="I108" i="19"/>
  <c r="E108" i="19"/>
  <c r="I107" i="19"/>
  <c r="E107" i="19"/>
  <c r="I106" i="19"/>
  <c r="E106" i="19"/>
  <c r="I105" i="19"/>
  <c r="E105" i="19"/>
  <c r="I104" i="19"/>
  <c r="E104" i="19"/>
  <c r="I103" i="19"/>
  <c r="E103" i="19"/>
  <c r="I102" i="19"/>
  <c r="E102" i="19"/>
  <c r="I101" i="19"/>
  <c r="E101" i="19"/>
  <c r="I100" i="19"/>
  <c r="E100" i="19"/>
  <c r="I99" i="19"/>
  <c r="E99" i="19"/>
  <c r="I98" i="19"/>
  <c r="E98" i="19"/>
  <c r="I97" i="19"/>
  <c r="E97" i="19"/>
  <c r="I96" i="19"/>
  <c r="E96" i="19"/>
  <c r="I95" i="19"/>
  <c r="E95" i="19"/>
  <c r="I94" i="19"/>
  <c r="E94" i="19"/>
  <c r="I93" i="19"/>
  <c r="E93" i="19"/>
  <c r="I92" i="19"/>
  <c r="E92" i="19"/>
  <c r="I91" i="19"/>
  <c r="E91" i="19"/>
  <c r="I90" i="19"/>
  <c r="E90" i="19"/>
  <c r="I89" i="19"/>
  <c r="E89" i="19"/>
  <c r="I88" i="19"/>
  <c r="E88" i="19"/>
  <c r="I87" i="19"/>
  <c r="E87" i="19"/>
  <c r="I86" i="19"/>
  <c r="E86" i="19"/>
  <c r="I85" i="19"/>
  <c r="E85" i="19"/>
  <c r="I84" i="19"/>
  <c r="E84" i="19"/>
  <c r="I83" i="19"/>
  <c r="E83" i="19"/>
  <c r="I82" i="19"/>
  <c r="E82" i="19"/>
  <c r="I81" i="19"/>
  <c r="E81" i="19"/>
  <c r="I80" i="19"/>
  <c r="E80" i="19"/>
  <c r="I79" i="19"/>
  <c r="E79" i="19"/>
  <c r="I78" i="19"/>
  <c r="E78" i="19"/>
  <c r="I77" i="19"/>
  <c r="E77" i="19"/>
  <c r="I76" i="19"/>
  <c r="E76" i="19"/>
  <c r="I75" i="19"/>
  <c r="E75" i="19"/>
  <c r="I74" i="19"/>
  <c r="E74" i="19"/>
  <c r="I73" i="19"/>
  <c r="E73" i="19"/>
  <c r="I72" i="19"/>
  <c r="E72" i="19"/>
  <c r="I62" i="19"/>
  <c r="E62" i="19"/>
  <c r="I61" i="19"/>
  <c r="E61" i="19"/>
  <c r="I60" i="19"/>
  <c r="E60" i="19"/>
  <c r="I59" i="19"/>
  <c r="E59" i="19"/>
  <c r="I58" i="19"/>
  <c r="E58" i="19"/>
  <c r="I57" i="19"/>
  <c r="E57" i="19"/>
  <c r="I56" i="19"/>
  <c r="E56" i="19"/>
  <c r="I55" i="19"/>
  <c r="E55" i="19"/>
  <c r="I54" i="19"/>
  <c r="E54" i="19"/>
  <c r="I53" i="19"/>
  <c r="E53" i="19"/>
  <c r="I52" i="19"/>
  <c r="E52" i="19"/>
  <c r="I51" i="19"/>
  <c r="E51" i="19"/>
  <c r="I50" i="19"/>
  <c r="E50" i="19"/>
  <c r="I49" i="19"/>
  <c r="E49" i="19"/>
  <c r="I48" i="19"/>
  <c r="E48" i="19"/>
  <c r="I47" i="19"/>
  <c r="E47" i="19"/>
  <c r="I46" i="19"/>
  <c r="E46" i="19"/>
  <c r="I45" i="19"/>
  <c r="E45" i="19"/>
  <c r="I44" i="19"/>
  <c r="E44" i="19"/>
  <c r="I43" i="19"/>
  <c r="E43" i="19"/>
  <c r="I42" i="19"/>
  <c r="E42" i="19"/>
  <c r="I41" i="19"/>
  <c r="E41" i="19"/>
  <c r="I40" i="19"/>
  <c r="E40" i="19"/>
  <c r="I39" i="19"/>
  <c r="E39" i="19"/>
  <c r="I38" i="19"/>
  <c r="E38" i="19"/>
  <c r="I37" i="19"/>
  <c r="E37" i="19"/>
  <c r="I36" i="19"/>
  <c r="E36" i="19"/>
  <c r="I35" i="19"/>
  <c r="E35" i="19"/>
  <c r="I34" i="19"/>
  <c r="E34" i="19"/>
  <c r="I33" i="19"/>
  <c r="E33" i="19"/>
  <c r="I32" i="19"/>
  <c r="E32" i="19"/>
  <c r="I31" i="19"/>
  <c r="E31" i="19"/>
  <c r="I30" i="19"/>
  <c r="E30" i="19"/>
  <c r="I29" i="19"/>
  <c r="E29" i="19"/>
  <c r="I28" i="19"/>
  <c r="E28" i="19"/>
  <c r="I27" i="19"/>
  <c r="E27" i="19"/>
  <c r="I26" i="19"/>
  <c r="E26" i="19"/>
  <c r="I25" i="19"/>
  <c r="E25" i="19"/>
  <c r="I24" i="19"/>
  <c r="E24" i="19"/>
  <c r="I23" i="19"/>
  <c r="E23" i="19"/>
  <c r="I22" i="19"/>
  <c r="E22" i="19"/>
  <c r="I21" i="19"/>
  <c r="E21" i="19"/>
  <c r="I20" i="19"/>
  <c r="E20" i="19"/>
  <c r="I19" i="19"/>
  <c r="E19" i="19"/>
  <c r="I18" i="19"/>
  <c r="E18" i="19"/>
  <c r="I17" i="19"/>
  <c r="E17" i="19"/>
  <c r="I16" i="19"/>
  <c r="E16" i="19"/>
  <c r="I15" i="19"/>
  <c r="E15" i="19"/>
  <c r="I14" i="19"/>
  <c r="E14" i="19"/>
  <c r="I13" i="19"/>
  <c r="E13" i="19"/>
  <c r="I12" i="19"/>
  <c r="E12" i="19"/>
  <c r="I11" i="19"/>
  <c r="E11" i="19"/>
  <c r="I41" i="18"/>
  <c r="E41" i="18"/>
  <c r="I40" i="18"/>
  <c r="E40" i="18"/>
  <c r="I39" i="18"/>
  <c r="E39" i="18"/>
  <c r="I38" i="18"/>
  <c r="E38" i="18"/>
  <c r="I37" i="18"/>
  <c r="E37" i="18"/>
  <c r="I36" i="18"/>
  <c r="E36" i="18"/>
  <c r="I35" i="18"/>
  <c r="E35" i="18"/>
  <c r="I34" i="18"/>
  <c r="E34" i="18"/>
  <c r="I33" i="18"/>
  <c r="E33" i="18"/>
  <c r="I32" i="18"/>
  <c r="E32" i="18"/>
  <c r="I31" i="18"/>
  <c r="E31" i="18"/>
  <c r="I21" i="18"/>
  <c r="E21" i="18"/>
  <c r="I20" i="18"/>
  <c r="E20" i="18"/>
  <c r="I19" i="18"/>
  <c r="E19" i="18"/>
  <c r="I18" i="18"/>
  <c r="E18" i="18"/>
  <c r="I17" i="18"/>
  <c r="E17" i="18"/>
  <c r="I16" i="18"/>
  <c r="E16" i="18"/>
  <c r="I15" i="18"/>
  <c r="E15" i="18"/>
  <c r="I14" i="18"/>
  <c r="E14" i="18"/>
  <c r="I13" i="18"/>
  <c r="E13" i="18"/>
  <c r="I12" i="18"/>
  <c r="E12" i="18"/>
  <c r="I11" i="18"/>
  <c r="E11" i="18"/>
  <c r="I39" i="17"/>
  <c r="E39" i="17"/>
  <c r="I38" i="17"/>
  <c r="E38" i="17"/>
  <c r="I37" i="17"/>
  <c r="E37" i="17"/>
  <c r="I36" i="17"/>
  <c r="E36" i="17"/>
  <c r="I35" i="17"/>
  <c r="E35" i="17"/>
  <c r="I34" i="17"/>
  <c r="E34" i="17"/>
  <c r="I33" i="17"/>
  <c r="E33" i="17"/>
  <c r="I32" i="17"/>
  <c r="E32" i="17"/>
  <c r="I31" i="17"/>
  <c r="E31" i="17"/>
  <c r="I30" i="17"/>
  <c r="E30" i="17"/>
  <c r="I20" i="17"/>
  <c r="E20" i="17"/>
  <c r="I19" i="17"/>
  <c r="E19" i="17"/>
  <c r="I18" i="17"/>
  <c r="E18" i="17"/>
  <c r="I17" i="17"/>
  <c r="E17" i="17"/>
  <c r="I16" i="17"/>
  <c r="E16" i="17"/>
  <c r="I15" i="17"/>
  <c r="E15" i="17"/>
  <c r="I14" i="17"/>
  <c r="E14" i="17"/>
  <c r="I13" i="17"/>
  <c r="E13" i="17"/>
  <c r="I12" i="17"/>
  <c r="E12" i="17"/>
  <c r="I11" i="17"/>
  <c r="E11" i="17"/>
  <c r="I79" i="16"/>
  <c r="E79" i="16"/>
  <c r="I78" i="16"/>
  <c r="E78" i="16"/>
  <c r="I77" i="16"/>
  <c r="E77" i="16"/>
  <c r="I76" i="16"/>
  <c r="E76" i="16"/>
  <c r="I75" i="16"/>
  <c r="E75" i="16"/>
  <c r="I74" i="16"/>
  <c r="E74" i="16"/>
  <c r="I73" i="16"/>
  <c r="E73" i="16"/>
  <c r="I72" i="16"/>
  <c r="E72" i="16"/>
  <c r="I71" i="16"/>
  <c r="E71" i="16"/>
  <c r="I70" i="16"/>
  <c r="E70" i="16"/>
  <c r="I69" i="16"/>
  <c r="E69" i="16"/>
  <c r="I68" i="16"/>
  <c r="E68" i="16"/>
  <c r="I67" i="16"/>
  <c r="E67" i="16"/>
  <c r="I66" i="16"/>
  <c r="E66" i="16"/>
  <c r="I65" i="16"/>
  <c r="E65" i="16"/>
  <c r="I64" i="16"/>
  <c r="E64" i="16"/>
  <c r="I63" i="16"/>
  <c r="E63" i="16"/>
  <c r="I62" i="16"/>
  <c r="E62" i="16"/>
  <c r="I61" i="16"/>
  <c r="E61" i="16"/>
  <c r="I60" i="16"/>
  <c r="E60" i="16"/>
  <c r="I59" i="16"/>
  <c r="E59" i="16"/>
  <c r="I58" i="16"/>
  <c r="E58" i="16"/>
  <c r="I57" i="16"/>
  <c r="E57" i="16"/>
  <c r="I56" i="16"/>
  <c r="E56" i="16"/>
  <c r="I55" i="16"/>
  <c r="E55" i="16"/>
  <c r="I54" i="16"/>
  <c r="E54" i="16"/>
  <c r="I53" i="16"/>
  <c r="E53" i="16"/>
  <c r="I52" i="16"/>
  <c r="E52" i="16"/>
  <c r="I51" i="16"/>
  <c r="E51" i="16"/>
  <c r="I50" i="16"/>
  <c r="E50" i="16"/>
  <c r="I40" i="16"/>
  <c r="E40" i="16"/>
  <c r="I39" i="16"/>
  <c r="E39" i="16"/>
  <c r="I38" i="16"/>
  <c r="E38" i="16"/>
  <c r="I37" i="16"/>
  <c r="E37" i="16"/>
  <c r="I36" i="16"/>
  <c r="E36" i="16"/>
  <c r="I35" i="16"/>
  <c r="E35" i="16"/>
  <c r="I34" i="16"/>
  <c r="E34" i="16"/>
  <c r="I33" i="16"/>
  <c r="E33" i="16"/>
  <c r="I32" i="16"/>
  <c r="E32" i="16"/>
  <c r="I31" i="16"/>
  <c r="E31" i="16"/>
  <c r="I30" i="16"/>
  <c r="E30" i="16"/>
  <c r="I29" i="16"/>
  <c r="E29" i="16"/>
  <c r="I28" i="16"/>
  <c r="E28" i="16"/>
  <c r="I27" i="16"/>
  <c r="E27" i="16"/>
  <c r="I26" i="16"/>
  <c r="E26" i="16"/>
  <c r="I25" i="16"/>
  <c r="E25" i="16"/>
  <c r="I24" i="16"/>
  <c r="E24" i="16"/>
  <c r="I23" i="16"/>
  <c r="E23" i="16"/>
  <c r="I22" i="16"/>
  <c r="E22" i="16"/>
  <c r="I21" i="16"/>
  <c r="E21" i="16"/>
  <c r="I20" i="16"/>
  <c r="E20" i="16"/>
  <c r="I19" i="16"/>
  <c r="E19" i="16"/>
  <c r="I18" i="16"/>
  <c r="E18" i="16"/>
  <c r="I17" i="16"/>
  <c r="E17" i="16"/>
  <c r="I16" i="16"/>
  <c r="E16" i="16"/>
  <c r="I15" i="16"/>
  <c r="E15" i="16"/>
  <c r="I14" i="16"/>
  <c r="E14" i="16"/>
  <c r="I13" i="16"/>
  <c r="E13" i="16"/>
  <c r="I12" i="16"/>
  <c r="E12" i="16"/>
  <c r="I11" i="16"/>
  <c r="E11" i="16"/>
  <c r="I43" i="15"/>
  <c r="E43" i="15"/>
  <c r="I42" i="15"/>
  <c r="E42" i="15"/>
  <c r="I41" i="15"/>
  <c r="E41" i="15"/>
  <c r="I40" i="15"/>
  <c r="E40" i="15"/>
  <c r="I39" i="15"/>
  <c r="E39" i="15"/>
  <c r="I38" i="15"/>
  <c r="E38" i="15"/>
  <c r="I37" i="15"/>
  <c r="E37" i="15"/>
  <c r="I36" i="15"/>
  <c r="E36" i="15"/>
  <c r="I35" i="15"/>
  <c r="E35" i="15"/>
  <c r="I34" i="15"/>
  <c r="E34" i="15"/>
  <c r="I33" i="15"/>
  <c r="E33" i="15"/>
  <c r="I32" i="15"/>
  <c r="E32" i="15"/>
  <c r="I22" i="15"/>
  <c r="E22" i="15"/>
  <c r="I21" i="15"/>
  <c r="E21" i="15"/>
  <c r="I20" i="15"/>
  <c r="E20" i="15"/>
  <c r="I19" i="15"/>
  <c r="E19" i="15"/>
  <c r="I18" i="15"/>
  <c r="E18" i="15"/>
  <c r="I17" i="15"/>
  <c r="E17" i="15"/>
  <c r="I16" i="15"/>
  <c r="E16" i="15"/>
  <c r="I15" i="15"/>
  <c r="E15" i="15"/>
  <c r="I14" i="15"/>
  <c r="E14" i="15"/>
  <c r="I13" i="15"/>
  <c r="E13" i="15"/>
  <c r="I12" i="15"/>
  <c r="E12" i="15"/>
  <c r="I11" i="15"/>
  <c r="E11" i="15"/>
  <c r="I83" i="14"/>
  <c r="E83" i="14"/>
  <c r="I82" i="14"/>
  <c r="E82" i="14"/>
  <c r="I81" i="14"/>
  <c r="E81" i="14"/>
  <c r="I80" i="14"/>
  <c r="E80" i="14"/>
  <c r="I79" i="14"/>
  <c r="E79" i="14"/>
  <c r="I78" i="14"/>
  <c r="E78" i="14"/>
  <c r="I77" i="14"/>
  <c r="E77" i="14"/>
  <c r="I76" i="14"/>
  <c r="E76" i="14"/>
  <c r="I75" i="14"/>
  <c r="E75" i="14"/>
  <c r="I74" i="14"/>
  <c r="E74" i="14"/>
  <c r="I73" i="14"/>
  <c r="E73" i="14"/>
  <c r="I72" i="14"/>
  <c r="E72" i="14"/>
  <c r="I71" i="14"/>
  <c r="E71" i="14"/>
  <c r="I70" i="14"/>
  <c r="E70" i="14"/>
  <c r="I69" i="14"/>
  <c r="E69" i="14"/>
  <c r="I68" i="14"/>
  <c r="E68" i="14"/>
  <c r="I67" i="14"/>
  <c r="E67" i="14"/>
  <c r="I66" i="14"/>
  <c r="E66" i="14"/>
  <c r="I65" i="14"/>
  <c r="E65" i="14"/>
  <c r="I64" i="14"/>
  <c r="E64" i="14"/>
  <c r="I63" i="14"/>
  <c r="E63" i="14"/>
  <c r="I62" i="14"/>
  <c r="E62" i="14"/>
  <c r="I61" i="14"/>
  <c r="E61" i="14"/>
  <c r="I60" i="14"/>
  <c r="E60" i="14"/>
  <c r="I59" i="14"/>
  <c r="E59" i="14"/>
  <c r="I58" i="14"/>
  <c r="E58" i="14"/>
  <c r="I57" i="14"/>
  <c r="E57" i="14"/>
  <c r="I56" i="14"/>
  <c r="E56" i="14"/>
  <c r="I55" i="14"/>
  <c r="E55" i="14"/>
  <c r="I54" i="14"/>
  <c r="E54" i="14"/>
  <c r="I53" i="14"/>
  <c r="E53" i="14"/>
  <c r="I52" i="14"/>
  <c r="E52" i="14"/>
  <c r="I42" i="14"/>
  <c r="E42" i="14"/>
  <c r="I41" i="14"/>
  <c r="E41" i="14"/>
  <c r="I40" i="14"/>
  <c r="E40" i="14"/>
  <c r="I39" i="14"/>
  <c r="E39" i="14"/>
  <c r="I38" i="14"/>
  <c r="E38" i="14"/>
  <c r="I37" i="14"/>
  <c r="E37" i="14"/>
  <c r="I36" i="14"/>
  <c r="E36" i="14"/>
  <c r="I35" i="14"/>
  <c r="E35" i="14"/>
  <c r="I34" i="14"/>
  <c r="E34" i="14"/>
  <c r="I33" i="14"/>
  <c r="E33" i="14"/>
  <c r="I32" i="14"/>
  <c r="E32" i="14"/>
  <c r="I31" i="14"/>
  <c r="E31" i="14"/>
  <c r="I30" i="14"/>
  <c r="E30" i="14"/>
  <c r="I29" i="14"/>
  <c r="E29" i="14"/>
  <c r="I28" i="14"/>
  <c r="E28" i="14"/>
  <c r="I27" i="14"/>
  <c r="E27" i="14"/>
  <c r="I26" i="14"/>
  <c r="E26" i="14"/>
  <c r="I25" i="14"/>
  <c r="E25" i="14"/>
  <c r="I24" i="14"/>
  <c r="E24" i="14"/>
  <c r="I23" i="14"/>
  <c r="E23" i="14"/>
  <c r="I22" i="14"/>
  <c r="E22" i="14"/>
  <c r="I21" i="14"/>
  <c r="E21" i="14"/>
  <c r="I20" i="14"/>
  <c r="E20" i="14"/>
  <c r="I19" i="14"/>
  <c r="E19" i="14"/>
  <c r="I18" i="14"/>
  <c r="E18" i="14"/>
  <c r="I17" i="14"/>
  <c r="E17" i="14"/>
  <c r="I16" i="14"/>
  <c r="E16" i="14"/>
  <c r="I15" i="14"/>
  <c r="E15" i="14"/>
  <c r="I14" i="14"/>
  <c r="E14" i="14"/>
  <c r="I13" i="14"/>
  <c r="E13" i="14"/>
  <c r="I12" i="14"/>
  <c r="E12" i="14"/>
  <c r="I11" i="14"/>
  <c r="E11" i="14"/>
  <c r="I85" i="13"/>
  <c r="E85" i="13"/>
  <c r="I84" i="13"/>
  <c r="E84" i="13"/>
  <c r="I83" i="13"/>
  <c r="E83" i="13"/>
  <c r="I82" i="13"/>
  <c r="E82" i="13"/>
  <c r="I81" i="13"/>
  <c r="E81" i="13"/>
  <c r="I80" i="13"/>
  <c r="E80" i="13"/>
  <c r="I79" i="13"/>
  <c r="E79" i="13"/>
  <c r="I78" i="13"/>
  <c r="E78" i="13"/>
  <c r="I77" i="13"/>
  <c r="E77" i="13"/>
  <c r="I76" i="13"/>
  <c r="E76" i="13"/>
  <c r="I75" i="13"/>
  <c r="E75" i="13"/>
  <c r="I74" i="13"/>
  <c r="E74" i="13"/>
  <c r="I73" i="13"/>
  <c r="E73" i="13"/>
  <c r="I72" i="13"/>
  <c r="E72" i="13"/>
  <c r="I71" i="13"/>
  <c r="E71" i="13"/>
  <c r="I70" i="13"/>
  <c r="E70" i="13"/>
  <c r="I69" i="13"/>
  <c r="E69" i="13"/>
  <c r="I68" i="13"/>
  <c r="E68" i="13"/>
  <c r="I67" i="13"/>
  <c r="E67" i="13"/>
  <c r="I66" i="13"/>
  <c r="E66" i="13"/>
  <c r="I65" i="13"/>
  <c r="E65" i="13"/>
  <c r="I64" i="13"/>
  <c r="E64" i="13"/>
  <c r="I63" i="13"/>
  <c r="E63" i="13"/>
  <c r="I62" i="13"/>
  <c r="E62" i="13"/>
  <c r="I61" i="13"/>
  <c r="E61" i="13"/>
  <c r="I60" i="13"/>
  <c r="E60" i="13"/>
  <c r="I59" i="13"/>
  <c r="E59" i="13"/>
  <c r="I58" i="13"/>
  <c r="E58" i="13"/>
  <c r="I57" i="13"/>
  <c r="E57" i="13"/>
  <c r="I56" i="13"/>
  <c r="E56" i="13"/>
  <c r="I55" i="13"/>
  <c r="E55" i="13"/>
  <c r="I54" i="13"/>
  <c r="E54" i="13"/>
  <c r="I53" i="13"/>
  <c r="E53" i="13"/>
  <c r="I43" i="13"/>
  <c r="E43" i="13"/>
  <c r="I42" i="13"/>
  <c r="E42" i="13"/>
  <c r="I41" i="13"/>
  <c r="E41" i="13"/>
  <c r="I40" i="13"/>
  <c r="E40" i="13"/>
  <c r="I39" i="13"/>
  <c r="E39" i="13"/>
  <c r="I38" i="13"/>
  <c r="E38" i="13"/>
  <c r="I37" i="13"/>
  <c r="E37" i="13"/>
  <c r="I36" i="13"/>
  <c r="E36" i="13"/>
  <c r="I35" i="13"/>
  <c r="E35" i="13"/>
  <c r="I34" i="13"/>
  <c r="E34" i="13"/>
  <c r="I33" i="13"/>
  <c r="E33" i="13"/>
  <c r="I32" i="13"/>
  <c r="E32" i="13"/>
  <c r="I31" i="13"/>
  <c r="E31" i="13"/>
  <c r="I30" i="13"/>
  <c r="E30" i="13"/>
  <c r="I29" i="13"/>
  <c r="E29" i="13"/>
  <c r="I28" i="13"/>
  <c r="E28" i="13"/>
  <c r="I27" i="13"/>
  <c r="E27" i="13"/>
  <c r="I26" i="13"/>
  <c r="E26" i="13"/>
  <c r="I25" i="13"/>
  <c r="E25" i="13"/>
  <c r="I24" i="13"/>
  <c r="E24" i="13"/>
  <c r="I23" i="13"/>
  <c r="E23" i="13"/>
  <c r="I22" i="13"/>
  <c r="E22" i="13"/>
  <c r="I21" i="13"/>
  <c r="E21" i="13"/>
  <c r="I20" i="13"/>
  <c r="E20" i="13"/>
  <c r="I19" i="13"/>
  <c r="E19" i="13"/>
  <c r="I18" i="13"/>
  <c r="E18" i="13"/>
  <c r="I17" i="13"/>
  <c r="E17" i="13"/>
  <c r="I16" i="13"/>
  <c r="E16" i="13"/>
  <c r="I15" i="13"/>
  <c r="E15" i="13"/>
  <c r="I14" i="13"/>
  <c r="E14" i="13"/>
  <c r="I13" i="13"/>
  <c r="E13" i="13"/>
  <c r="I12" i="13"/>
  <c r="E12" i="13"/>
  <c r="I11" i="13"/>
  <c r="E11" i="13"/>
  <c r="I79" i="12"/>
  <c r="K79" i="12" s="1"/>
  <c r="M79" i="12" s="1"/>
  <c r="I78" i="12"/>
  <c r="K78" i="12" s="1"/>
  <c r="M78" i="12" s="1"/>
  <c r="I77" i="12"/>
  <c r="K77" i="12" s="1"/>
  <c r="M77" i="12" s="1"/>
  <c r="I76" i="12"/>
  <c r="K76" i="12" s="1"/>
  <c r="M76" i="12" s="1"/>
  <c r="I75" i="12"/>
  <c r="K75" i="12" s="1"/>
  <c r="M75" i="12" s="1"/>
  <c r="I74" i="12"/>
  <c r="K74" i="12" s="1"/>
  <c r="M74" i="12" s="1"/>
  <c r="I73" i="12"/>
  <c r="K73" i="12" s="1"/>
  <c r="M73" i="12" s="1"/>
  <c r="I72" i="12"/>
  <c r="K72" i="12" s="1"/>
  <c r="M72" i="12" s="1"/>
  <c r="I71" i="12"/>
  <c r="K71" i="12" s="1"/>
  <c r="M71" i="12" s="1"/>
  <c r="I70" i="12"/>
  <c r="K70" i="12" s="1"/>
  <c r="M70" i="12" s="1"/>
  <c r="I69" i="12"/>
  <c r="K69" i="12" s="1"/>
  <c r="M69" i="12" s="1"/>
  <c r="I68" i="12"/>
  <c r="K68" i="12" s="1"/>
  <c r="M68" i="12" s="1"/>
  <c r="I67" i="12"/>
  <c r="K67" i="12" s="1"/>
  <c r="M67" i="12" s="1"/>
  <c r="I66" i="12"/>
  <c r="K66" i="12" s="1"/>
  <c r="M66" i="12" s="1"/>
  <c r="I65" i="12"/>
  <c r="K65" i="12" s="1"/>
  <c r="M65" i="12" s="1"/>
  <c r="I64" i="12"/>
  <c r="K64" i="12" s="1"/>
  <c r="M64" i="12" s="1"/>
  <c r="I63" i="12"/>
  <c r="K63" i="12" s="1"/>
  <c r="M63" i="12" s="1"/>
  <c r="I62" i="12"/>
  <c r="K62" i="12" s="1"/>
  <c r="M62" i="12" s="1"/>
  <c r="I61" i="12"/>
  <c r="K61" i="12" s="1"/>
  <c r="M61" i="12" s="1"/>
  <c r="I60" i="12"/>
  <c r="K60" i="12" s="1"/>
  <c r="M60" i="12" s="1"/>
  <c r="I59" i="12"/>
  <c r="K59" i="12" s="1"/>
  <c r="M59" i="12" s="1"/>
  <c r="I58" i="12"/>
  <c r="K58" i="12" s="1"/>
  <c r="M58" i="12" s="1"/>
  <c r="I57" i="12"/>
  <c r="K57" i="12" s="1"/>
  <c r="M57" i="12" s="1"/>
  <c r="I56" i="12"/>
  <c r="K56" i="12" s="1"/>
  <c r="M56" i="12" s="1"/>
  <c r="I55" i="12"/>
  <c r="K55" i="12" s="1"/>
  <c r="M55" i="12" s="1"/>
  <c r="I54" i="12"/>
  <c r="K54" i="12" s="1"/>
  <c r="M54" i="12" s="1"/>
  <c r="I53" i="12"/>
  <c r="K53" i="12" s="1"/>
  <c r="M53" i="12" s="1"/>
  <c r="I52" i="12"/>
  <c r="K52" i="12" s="1"/>
  <c r="M52" i="12" s="1"/>
  <c r="I51" i="12"/>
  <c r="K51" i="12" s="1"/>
  <c r="M51" i="12" s="1"/>
  <c r="I50" i="12"/>
  <c r="K50" i="12" s="1"/>
  <c r="M50" i="12" s="1"/>
  <c r="I40" i="12"/>
  <c r="E40" i="12"/>
  <c r="I39" i="12"/>
  <c r="E39" i="12"/>
  <c r="I38" i="12"/>
  <c r="E38" i="12"/>
  <c r="I37" i="12"/>
  <c r="E37" i="12"/>
  <c r="I36" i="12"/>
  <c r="E36" i="12"/>
  <c r="I35" i="12"/>
  <c r="E35" i="12"/>
  <c r="I34" i="12"/>
  <c r="E34" i="12"/>
  <c r="I33" i="12"/>
  <c r="E33" i="12"/>
  <c r="I32" i="12"/>
  <c r="E32" i="12"/>
  <c r="I31" i="12"/>
  <c r="E31" i="12"/>
  <c r="I30" i="12"/>
  <c r="E30" i="12"/>
  <c r="I29" i="12"/>
  <c r="E29" i="12"/>
  <c r="I28" i="12"/>
  <c r="E28" i="12"/>
  <c r="I27" i="12"/>
  <c r="E27" i="12"/>
  <c r="I26" i="12"/>
  <c r="E26" i="12"/>
  <c r="I25" i="12"/>
  <c r="E25" i="12"/>
  <c r="I24" i="12"/>
  <c r="E24" i="12"/>
  <c r="I23" i="12"/>
  <c r="E23" i="12"/>
  <c r="I22" i="12"/>
  <c r="E22" i="12"/>
  <c r="I21" i="12"/>
  <c r="E21" i="12"/>
  <c r="I20" i="12"/>
  <c r="E20" i="12"/>
  <c r="I19" i="12"/>
  <c r="E19" i="12"/>
  <c r="I18" i="12"/>
  <c r="E18" i="12"/>
  <c r="I17" i="12"/>
  <c r="E17" i="12"/>
  <c r="I16" i="12"/>
  <c r="E16" i="12"/>
  <c r="I15" i="12"/>
  <c r="E15" i="12"/>
  <c r="I14" i="12"/>
  <c r="E14" i="12"/>
  <c r="I13" i="12"/>
  <c r="E13" i="12"/>
  <c r="I12" i="12"/>
  <c r="E12" i="12"/>
  <c r="I11" i="12"/>
  <c r="E11" i="12"/>
  <c r="I85" i="11"/>
  <c r="E85" i="11"/>
  <c r="I84" i="11"/>
  <c r="E84" i="11"/>
  <c r="I83" i="11"/>
  <c r="E83" i="11"/>
  <c r="I82" i="11"/>
  <c r="E82" i="11"/>
  <c r="I81" i="11"/>
  <c r="E81" i="11"/>
  <c r="I80" i="11"/>
  <c r="E80" i="11"/>
  <c r="I79" i="11"/>
  <c r="E79" i="11"/>
  <c r="I78" i="11"/>
  <c r="E78" i="11"/>
  <c r="I77" i="11"/>
  <c r="E77" i="11"/>
  <c r="I76" i="11"/>
  <c r="E76" i="11"/>
  <c r="I75" i="11"/>
  <c r="E75" i="11"/>
  <c r="I74" i="11"/>
  <c r="E74" i="11"/>
  <c r="I73" i="11"/>
  <c r="E73" i="11"/>
  <c r="I72" i="11"/>
  <c r="E72" i="11"/>
  <c r="I71" i="11"/>
  <c r="E71" i="11"/>
  <c r="I70" i="11"/>
  <c r="E70" i="11"/>
  <c r="I69" i="11"/>
  <c r="E69" i="11"/>
  <c r="I68" i="11"/>
  <c r="E68" i="11"/>
  <c r="I67" i="11"/>
  <c r="E67" i="11"/>
  <c r="I66" i="11"/>
  <c r="E66" i="11"/>
  <c r="I65" i="11"/>
  <c r="E65" i="11"/>
  <c r="I64" i="11"/>
  <c r="E64" i="11"/>
  <c r="I63" i="11"/>
  <c r="E63" i="11"/>
  <c r="I62" i="11"/>
  <c r="E62" i="11"/>
  <c r="I61" i="11"/>
  <c r="E61" i="11"/>
  <c r="I60" i="11"/>
  <c r="E60" i="11"/>
  <c r="I59" i="11"/>
  <c r="E59" i="11"/>
  <c r="I58" i="11"/>
  <c r="E58" i="11"/>
  <c r="I57" i="11"/>
  <c r="E57" i="11"/>
  <c r="I56" i="11"/>
  <c r="E56" i="11"/>
  <c r="I55" i="11"/>
  <c r="E55" i="11"/>
  <c r="I54" i="11"/>
  <c r="E54" i="11"/>
  <c r="I53" i="11"/>
  <c r="E53" i="11"/>
  <c r="I43" i="11"/>
  <c r="E43" i="11"/>
  <c r="I42" i="11"/>
  <c r="E42" i="11"/>
  <c r="I41" i="11"/>
  <c r="E41" i="11"/>
  <c r="I40" i="11"/>
  <c r="E40" i="11"/>
  <c r="I39" i="11"/>
  <c r="E39" i="11"/>
  <c r="I38" i="11"/>
  <c r="E38" i="11"/>
  <c r="I37" i="11"/>
  <c r="E37" i="11"/>
  <c r="I36" i="11"/>
  <c r="E36" i="11"/>
  <c r="I35" i="11"/>
  <c r="E35" i="11"/>
  <c r="I34" i="11"/>
  <c r="E34" i="11"/>
  <c r="I33" i="11"/>
  <c r="E33" i="11"/>
  <c r="I32" i="11"/>
  <c r="E32" i="11"/>
  <c r="I31" i="11"/>
  <c r="E31" i="11"/>
  <c r="I30" i="11"/>
  <c r="E30" i="11"/>
  <c r="I29" i="11"/>
  <c r="E29" i="11"/>
  <c r="I28" i="11"/>
  <c r="E28" i="11"/>
  <c r="I27" i="11"/>
  <c r="E27" i="11"/>
  <c r="I26" i="11"/>
  <c r="E26" i="11"/>
  <c r="I25" i="11"/>
  <c r="E25" i="11"/>
  <c r="I24" i="11"/>
  <c r="E24" i="11"/>
  <c r="I23" i="11"/>
  <c r="E23" i="11"/>
  <c r="I22" i="11"/>
  <c r="E22" i="11"/>
  <c r="I21" i="11"/>
  <c r="E21" i="11"/>
  <c r="I20" i="11"/>
  <c r="E20" i="11"/>
  <c r="I19" i="11"/>
  <c r="E19" i="11"/>
  <c r="I18" i="11"/>
  <c r="E18" i="11"/>
  <c r="I17" i="11"/>
  <c r="E17" i="11"/>
  <c r="I16" i="11"/>
  <c r="E16" i="11"/>
  <c r="I15" i="11"/>
  <c r="E15" i="11"/>
  <c r="I14" i="11"/>
  <c r="E14" i="11"/>
  <c r="I13" i="11"/>
  <c r="E13" i="11"/>
  <c r="I12" i="11"/>
  <c r="E12" i="11"/>
  <c r="I11" i="11"/>
  <c r="E11" i="11"/>
  <c r="L33" i="34" l="1"/>
  <c r="M33" i="34" s="1"/>
  <c r="H33" i="34"/>
  <c r="C33" i="34"/>
  <c r="G33" i="34"/>
  <c r="D33" i="34"/>
  <c r="I33" i="34"/>
  <c r="E33" i="34"/>
  <c r="L63" i="34"/>
  <c r="M63" i="34" s="1"/>
  <c r="D63" i="34"/>
  <c r="C63" i="34"/>
  <c r="H63" i="34"/>
  <c r="G63" i="34"/>
  <c r="E63" i="34"/>
  <c r="I63" i="34"/>
  <c r="K14" i="11"/>
  <c r="M14" i="11" s="1"/>
  <c r="K38" i="11"/>
  <c r="M38" i="11" s="1"/>
  <c r="K42" i="11"/>
  <c r="M42" i="11" s="1"/>
  <c r="K57" i="11"/>
  <c r="M57" i="11" s="1"/>
  <c r="K16" i="13"/>
  <c r="M16" i="13" s="1"/>
  <c r="K55" i="13"/>
  <c r="M55" i="13" s="1"/>
  <c r="K34" i="15"/>
  <c r="M34" i="15" s="1"/>
  <c r="K36" i="15"/>
  <c r="M36" i="15" s="1"/>
  <c r="K38" i="15"/>
  <c r="M38" i="15" s="1"/>
  <c r="K40" i="15"/>
  <c r="M40" i="15" s="1"/>
  <c r="K11" i="18"/>
  <c r="M11" i="18" s="1"/>
  <c r="K13" i="18"/>
  <c r="M13" i="18" s="1"/>
  <c r="K15" i="18"/>
  <c r="M15" i="18" s="1"/>
  <c r="K17" i="18"/>
  <c r="M17" i="18" s="1"/>
  <c r="K19" i="18"/>
  <c r="M19" i="18" s="1"/>
  <c r="K21" i="18"/>
  <c r="M21" i="18" s="1"/>
  <c r="K58" i="11"/>
  <c r="M58" i="11" s="1"/>
  <c r="K17" i="12"/>
  <c r="M17" i="12" s="1"/>
  <c r="K58" i="13"/>
  <c r="M58" i="13" s="1"/>
  <c r="K60" i="13"/>
  <c r="M60" i="13" s="1"/>
  <c r="K32" i="18"/>
  <c r="M32" i="18" s="1"/>
  <c r="K79" i="13"/>
  <c r="M79" i="13" s="1"/>
  <c r="K54" i="11"/>
  <c r="M54" i="11" s="1"/>
  <c r="K32" i="13"/>
  <c r="M32" i="13" s="1"/>
  <c r="K18" i="11"/>
  <c r="M18" i="11" s="1"/>
  <c r="K22" i="11"/>
  <c r="M22" i="11" s="1"/>
  <c r="K26" i="11"/>
  <c r="M26" i="11" s="1"/>
  <c r="K30" i="11"/>
  <c r="M30" i="11" s="1"/>
  <c r="K34" i="11"/>
  <c r="M34" i="11" s="1"/>
  <c r="K19" i="13"/>
  <c r="M19" i="13" s="1"/>
  <c r="K23" i="13"/>
  <c r="M23" i="13" s="1"/>
  <c r="K64" i="13"/>
  <c r="M64" i="13" s="1"/>
  <c r="K72" i="13"/>
  <c r="M72" i="13" s="1"/>
  <c r="K82" i="13"/>
  <c r="M82" i="13" s="1"/>
  <c r="K84" i="13"/>
  <c r="M84" i="13" s="1"/>
  <c r="K63" i="13"/>
  <c r="M63" i="13" s="1"/>
  <c r="K67" i="13"/>
  <c r="M67" i="13" s="1"/>
  <c r="K71" i="13"/>
  <c r="M71" i="13" s="1"/>
  <c r="K75" i="13"/>
  <c r="M75" i="13" s="1"/>
  <c r="K34" i="13"/>
  <c r="M34" i="13" s="1"/>
  <c r="K40" i="13"/>
  <c r="M40" i="13" s="1"/>
  <c r="K42" i="13"/>
  <c r="M42" i="13" s="1"/>
  <c r="K59" i="13"/>
  <c r="M59" i="13" s="1"/>
  <c r="K74" i="13"/>
  <c r="M74" i="13" s="1"/>
  <c r="K76" i="13"/>
  <c r="M76" i="13" s="1"/>
  <c r="K15" i="13"/>
  <c r="M15" i="13" s="1"/>
  <c r="K80" i="13"/>
  <c r="M80" i="13" s="1"/>
  <c r="K61" i="11"/>
  <c r="M61" i="11" s="1"/>
  <c r="K65" i="11"/>
  <c r="M65" i="11" s="1"/>
  <c r="K69" i="11"/>
  <c r="M69" i="11" s="1"/>
  <c r="K73" i="11"/>
  <c r="M73" i="11" s="1"/>
  <c r="K77" i="11"/>
  <c r="M77" i="11" s="1"/>
  <c r="K81" i="11"/>
  <c r="M81" i="11" s="1"/>
  <c r="K85" i="11"/>
  <c r="M85" i="11" s="1"/>
  <c r="K31" i="13"/>
  <c r="M31" i="13" s="1"/>
  <c r="K56" i="13"/>
  <c r="M56" i="13" s="1"/>
  <c r="K66" i="13"/>
  <c r="M66" i="13" s="1"/>
  <c r="K68" i="13"/>
  <c r="M68" i="13" s="1"/>
  <c r="K83" i="13"/>
  <c r="M83" i="13" s="1"/>
  <c r="K12" i="14"/>
  <c r="M12" i="14" s="1"/>
  <c r="K14" i="14"/>
  <c r="M14" i="14" s="1"/>
  <c r="K16" i="14"/>
  <c r="M16" i="14" s="1"/>
  <c r="K18" i="14"/>
  <c r="M18" i="14" s="1"/>
  <c r="K20" i="14"/>
  <c r="M20" i="14" s="1"/>
  <c r="K22" i="14"/>
  <c r="M22" i="14" s="1"/>
  <c r="K24" i="14"/>
  <c r="M24" i="14" s="1"/>
  <c r="K26" i="14"/>
  <c r="M26" i="14" s="1"/>
  <c r="K28" i="14"/>
  <c r="M28" i="14" s="1"/>
  <c r="K30" i="14"/>
  <c r="M30" i="14" s="1"/>
  <c r="K32" i="14"/>
  <c r="M32" i="14" s="1"/>
  <c r="K34" i="14"/>
  <c r="M34" i="14" s="1"/>
  <c r="K36" i="14"/>
  <c r="M36" i="14" s="1"/>
  <c r="K15" i="16"/>
  <c r="M15" i="16" s="1"/>
  <c r="K38" i="14"/>
  <c r="M38" i="14" s="1"/>
  <c r="K40" i="14"/>
  <c r="M40" i="14" s="1"/>
  <c r="K42" i="14"/>
  <c r="M42" i="14" s="1"/>
  <c r="K53" i="14"/>
  <c r="M53" i="14" s="1"/>
  <c r="K55" i="14"/>
  <c r="M55" i="14" s="1"/>
  <c r="K57" i="14"/>
  <c r="M57" i="14" s="1"/>
  <c r="K59" i="14"/>
  <c r="M59" i="14" s="1"/>
  <c r="K61" i="14"/>
  <c r="M61" i="14" s="1"/>
  <c r="K63" i="14"/>
  <c r="M63" i="14" s="1"/>
  <c r="K65" i="14"/>
  <c r="M65" i="14" s="1"/>
  <c r="K67" i="14"/>
  <c r="M67" i="14" s="1"/>
  <c r="K69" i="14"/>
  <c r="M69" i="14" s="1"/>
  <c r="K71" i="14"/>
  <c r="M71" i="14" s="1"/>
  <c r="K73" i="14"/>
  <c r="M73" i="14" s="1"/>
  <c r="K75" i="14"/>
  <c r="M75" i="14" s="1"/>
  <c r="K77" i="14"/>
  <c r="M77" i="14" s="1"/>
  <c r="K79" i="14"/>
  <c r="M79" i="14" s="1"/>
  <c r="K81" i="14"/>
  <c r="M81" i="14" s="1"/>
  <c r="K83" i="14"/>
  <c r="M83" i="14" s="1"/>
  <c r="K35" i="15"/>
  <c r="M35" i="15" s="1"/>
  <c r="K39" i="15"/>
  <c r="M39" i="15" s="1"/>
  <c r="K43" i="15"/>
  <c r="M43" i="15" s="1"/>
  <c r="K14" i="16"/>
  <c r="M14" i="16" s="1"/>
  <c r="K18" i="16"/>
  <c r="M18" i="16" s="1"/>
  <c r="K22" i="16"/>
  <c r="M22" i="16" s="1"/>
  <c r="K26" i="16"/>
  <c r="M26" i="16" s="1"/>
  <c r="K30" i="16"/>
  <c r="M30" i="16" s="1"/>
  <c r="K34" i="16"/>
  <c r="M34" i="16" s="1"/>
  <c r="K38" i="16"/>
  <c r="M38" i="16" s="1"/>
  <c r="K53" i="16"/>
  <c r="M53" i="16" s="1"/>
  <c r="K57" i="16"/>
  <c r="M57" i="16" s="1"/>
  <c r="K61" i="16"/>
  <c r="M61" i="16" s="1"/>
  <c r="K65" i="16"/>
  <c r="M65" i="16" s="1"/>
  <c r="K69" i="16"/>
  <c r="M69" i="16" s="1"/>
  <c r="K73" i="16"/>
  <c r="M73" i="16" s="1"/>
  <c r="K77" i="16"/>
  <c r="M77" i="16" s="1"/>
  <c r="K33" i="18"/>
  <c r="M33" i="18" s="1"/>
  <c r="K35" i="18"/>
  <c r="M35" i="18" s="1"/>
  <c r="K37" i="18"/>
  <c r="M37" i="18" s="1"/>
  <c r="K39" i="18"/>
  <c r="M39" i="18" s="1"/>
  <c r="K41" i="18"/>
  <c r="M41" i="18" s="1"/>
  <c r="K14" i="19"/>
  <c r="M14" i="19" s="1"/>
  <c r="K16" i="19"/>
  <c r="M16" i="19" s="1"/>
  <c r="K18" i="19"/>
  <c r="M18" i="19" s="1"/>
  <c r="K20" i="19"/>
  <c r="M20" i="19" s="1"/>
  <c r="K22" i="19"/>
  <c r="M22" i="19" s="1"/>
  <c r="K26" i="19"/>
  <c r="M26" i="19" s="1"/>
  <c r="K28" i="19"/>
  <c r="M28" i="19" s="1"/>
  <c r="K30" i="19"/>
  <c r="M30" i="19" s="1"/>
  <c r="K32" i="19"/>
  <c r="M32" i="19" s="1"/>
  <c r="K34" i="19"/>
  <c r="M34" i="19" s="1"/>
  <c r="K36" i="19"/>
  <c r="M36" i="19" s="1"/>
  <c r="K38" i="19"/>
  <c r="M38" i="19" s="1"/>
  <c r="K40" i="19"/>
  <c r="M40" i="19" s="1"/>
  <c r="K42" i="19"/>
  <c r="M42" i="19" s="1"/>
  <c r="K44" i="19"/>
  <c r="M44" i="19" s="1"/>
  <c r="K46" i="19"/>
  <c r="M46" i="19" s="1"/>
  <c r="K50" i="19"/>
  <c r="M50" i="19" s="1"/>
  <c r="K54" i="19"/>
  <c r="M54" i="19" s="1"/>
  <c r="K56" i="19"/>
  <c r="M56" i="19" s="1"/>
  <c r="K58" i="19"/>
  <c r="M58" i="19" s="1"/>
  <c r="K60" i="19"/>
  <c r="M60" i="19" s="1"/>
  <c r="K62" i="19"/>
  <c r="M62" i="19" s="1"/>
  <c r="K73" i="19"/>
  <c r="M73" i="19" s="1"/>
  <c r="K75" i="19"/>
  <c r="M75" i="19" s="1"/>
  <c r="K77" i="19"/>
  <c r="M77" i="19" s="1"/>
  <c r="K79" i="19"/>
  <c r="M79" i="19" s="1"/>
  <c r="K81" i="19"/>
  <c r="M81" i="19" s="1"/>
  <c r="K83" i="19"/>
  <c r="M83" i="19" s="1"/>
  <c r="K85" i="19"/>
  <c r="M85" i="19" s="1"/>
  <c r="K87" i="19"/>
  <c r="M87" i="19" s="1"/>
  <c r="K91" i="19"/>
  <c r="M91" i="19" s="1"/>
  <c r="K95" i="19"/>
  <c r="M95" i="19" s="1"/>
  <c r="K97" i="19"/>
  <c r="M97" i="19" s="1"/>
  <c r="K99" i="19"/>
  <c r="M99" i="19" s="1"/>
  <c r="K103" i="19"/>
  <c r="M103" i="19" s="1"/>
  <c r="K105" i="19"/>
  <c r="M105" i="19" s="1"/>
  <c r="K107" i="19"/>
  <c r="M107" i="19" s="1"/>
  <c r="K109" i="19"/>
  <c r="M109" i="19" s="1"/>
  <c r="K111" i="19"/>
  <c r="M111" i="19" s="1"/>
  <c r="K113" i="19"/>
  <c r="M113" i="19" s="1"/>
  <c r="K115" i="19"/>
  <c r="M115" i="19" s="1"/>
  <c r="K117" i="19"/>
  <c r="M117" i="19" s="1"/>
  <c r="K119" i="19"/>
  <c r="M119" i="19" s="1"/>
  <c r="K123" i="19"/>
  <c r="M123" i="19" s="1"/>
  <c r="K80" i="19"/>
  <c r="M80" i="19" s="1"/>
  <c r="K88" i="19"/>
  <c r="M88" i="19" s="1"/>
  <c r="K96" i="19"/>
  <c r="M96" i="19" s="1"/>
  <c r="K104" i="19"/>
  <c r="M104" i="19" s="1"/>
  <c r="K112" i="19"/>
  <c r="M112" i="19" s="1"/>
  <c r="K116" i="19"/>
  <c r="M116" i="19" s="1"/>
  <c r="K120" i="19"/>
  <c r="M120" i="19" s="1"/>
  <c r="K122" i="19"/>
  <c r="M122" i="19" s="1"/>
  <c r="K11" i="19"/>
  <c r="M11" i="19" s="1"/>
  <c r="K15" i="19"/>
  <c r="M15" i="19" s="1"/>
  <c r="K31" i="19"/>
  <c r="M31" i="19" s="1"/>
  <c r="K35" i="19"/>
  <c r="M35" i="19" s="1"/>
  <c r="K39" i="19"/>
  <c r="M39" i="19" s="1"/>
  <c r="K43" i="19"/>
  <c r="M43" i="19" s="1"/>
  <c r="K51" i="19"/>
  <c r="M51" i="19" s="1"/>
  <c r="K31" i="18"/>
  <c r="M31" i="18" s="1"/>
  <c r="K12" i="18"/>
  <c r="M12" i="18" s="1"/>
  <c r="K30" i="17"/>
  <c r="M30" i="17" s="1"/>
  <c r="K34" i="17"/>
  <c r="M34" i="17" s="1"/>
  <c r="K31" i="17"/>
  <c r="M31" i="17" s="1"/>
  <c r="K33" i="17"/>
  <c r="M33" i="17" s="1"/>
  <c r="K35" i="17"/>
  <c r="M35" i="17" s="1"/>
  <c r="K39" i="17"/>
  <c r="M39" i="17" s="1"/>
  <c r="K14" i="17"/>
  <c r="M14" i="17" s="1"/>
  <c r="K18" i="17"/>
  <c r="M18" i="17" s="1"/>
  <c r="K50" i="16"/>
  <c r="M50" i="16" s="1"/>
  <c r="K54" i="16"/>
  <c r="M54" i="16" s="1"/>
  <c r="K32" i="15"/>
  <c r="M32" i="15" s="1"/>
  <c r="K42" i="15"/>
  <c r="M42" i="15" s="1"/>
  <c r="K13" i="15"/>
  <c r="M13" i="15" s="1"/>
  <c r="K17" i="15"/>
  <c r="M17" i="15" s="1"/>
  <c r="K21" i="15"/>
  <c r="M21" i="15" s="1"/>
  <c r="K11" i="13"/>
  <c r="M11" i="13" s="1"/>
  <c r="K18" i="13"/>
  <c r="M18" i="13" s="1"/>
  <c r="K24" i="13"/>
  <c r="M24" i="13" s="1"/>
  <c r="K26" i="13"/>
  <c r="M26" i="13" s="1"/>
  <c r="K39" i="13"/>
  <c r="M39" i="13" s="1"/>
  <c r="K12" i="12"/>
  <c r="M12" i="12" s="1"/>
  <c r="K16" i="12"/>
  <c r="M16" i="12" s="1"/>
  <c r="K20" i="12"/>
  <c r="M20" i="12" s="1"/>
  <c r="K24" i="12"/>
  <c r="M24" i="12" s="1"/>
  <c r="K28" i="12"/>
  <c r="M28" i="12" s="1"/>
  <c r="K32" i="12"/>
  <c r="M32" i="12" s="1"/>
  <c r="K36" i="12"/>
  <c r="M36" i="12" s="1"/>
  <c r="K40" i="12"/>
  <c r="M40" i="12" s="1"/>
  <c r="K53" i="11"/>
  <c r="M53" i="11" s="1"/>
  <c r="K70" i="11"/>
  <c r="M70" i="11" s="1"/>
  <c r="K15" i="11"/>
  <c r="M15" i="11" s="1"/>
  <c r="K19" i="11"/>
  <c r="M19" i="11" s="1"/>
  <c r="K72" i="19"/>
  <c r="M72" i="19" s="1"/>
  <c r="K76" i="19"/>
  <c r="M76" i="19" s="1"/>
  <c r="K84" i="19"/>
  <c r="M84" i="19" s="1"/>
  <c r="K92" i="19"/>
  <c r="M92" i="19" s="1"/>
  <c r="K100" i="19"/>
  <c r="M100" i="19" s="1"/>
  <c r="K108" i="19"/>
  <c r="M108" i="19" s="1"/>
  <c r="K89" i="19"/>
  <c r="M89" i="19" s="1"/>
  <c r="K93" i="19"/>
  <c r="M93" i="19" s="1"/>
  <c r="K101" i="19"/>
  <c r="M101" i="19" s="1"/>
  <c r="K121" i="19"/>
  <c r="M121" i="19" s="1"/>
  <c r="K74" i="19"/>
  <c r="M74" i="19" s="1"/>
  <c r="K78" i="19"/>
  <c r="M78" i="19" s="1"/>
  <c r="K82" i="19"/>
  <c r="M82" i="19" s="1"/>
  <c r="K86" i="19"/>
  <c r="M86" i="19" s="1"/>
  <c r="K90" i="19"/>
  <c r="M90" i="19" s="1"/>
  <c r="K94" i="19"/>
  <c r="M94" i="19" s="1"/>
  <c r="K98" i="19"/>
  <c r="M98" i="19" s="1"/>
  <c r="K102" i="19"/>
  <c r="M102" i="19" s="1"/>
  <c r="K106" i="19"/>
  <c r="M106" i="19" s="1"/>
  <c r="K110" i="19"/>
  <c r="M110" i="19" s="1"/>
  <c r="K114" i="19"/>
  <c r="M114" i="19" s="1"/>
  <c r="K118" i="19"/>
  <c r="M118" i="19" s="1"/>
  <c r="K19" i="19"/>
  <c r="M19" i="19" s="1"/>
  <c r="K23" i="19"/>
  <c r="M23" i="19" s="1"/>
  <c r="K27" i="19"/>
  <c r="M27" i="19" s="1"/>
  <c r="K55" i="19"/>
  <c r="M55" i="19" s="1"/>
  <c r="K12" i="19"/>
  <c r="M12" i="19" s="1"/>
  <c r="K24" i="19"/>
  <c r="M24" i="19" s="1"/>
  <c r="K48" i="19"/>
  <c r="M48" i="19" s="1"/>
  <c r="K52" i="19"/>
  <c r="M52" i="19" s="1"/>
  <c r="K13" i="19"/>
  <c r="M13" i="19" s="1"/>
  <c r="K17" i="19"/>
  <c r="M17" i="19" s="1"/>
  <c r="K21" i="19"/>
  <c r="M21" i="19" s="1"/>
  <c r="K25" i="19"/>
  <c r="M25" i="19" s="1"/>
  <c r="K29" i="19"/>
  <c r="M29" i="19" s="1"/>
  <c r="K33" i="19"/>
  <c r="M33" i="19" s="1"/>
  <c r="K37" i="19"/>
  <c r="M37" i="19" s="1"/>
  <c r="K41" i="19"/>
  <c r="M41" i="19" s="1"/>
  <c r="K45" i="19"/>
  <c r="M45" i="19" s="1"/>
  <c r="K49" i="19"/>
  <c r="M49" i="19" s="1"/>
  <c r="K53" i="19"/>
  <c r="M53" i="19" s="1"/>
  <c r="K57" i="19"/>
  <c r="M57" i="19" s="1"/>
  <c r="K61" i="19"/>
  <c r="M61" i="19" s="1"/>
  <c r="K47" i="19"/>
  <c r="M47" i="19" s="1"/>
  <c r="K59" i="19"/>
  <c r="M59" i="19" s="1"/>
  <c r="K34" i="18"/>
  <c r="M34" i="18" s="1"/>
  <c r="K36" i="18"/>
  <c r="M36" i="18" s="1"/>
  <c r="K40" i="18"/>
  <c r="M40" i="18" s="1"/>
  <c r="K38" i="18"/>
  <c r="M38" i="18" s="1"/>
  <c r="K14" i="18"/>
  <c r="M14" i="18" s="1"/>
  <c r="K16" i="18"/>
  <c r="M16" i="18" s="1"/>
  <c r="K20" i="18"/>
  <c r="M20" i="18" s="1"/>
  <c r="K18" i="18"/>
  <c r="M18" i="18" s="1"/>
  <c r="K32" i="17"/>
  <c r="M32" i="17" s="1"/>
  <c r="K36" i="17"/>
  <c r="M36" i="17" s="1"/>
  <c r="K37" i="17"/>
  <c r="M37" i="17" s="1"/>
  <c r="K38" i="17"/>
  <c r="M38" i="17" s="1"/>
  <c r="K11" i="17"/>
  <c r="M11" i="17" s="1"/>
  <c r="K15" i="17"/>
  <c r="M15" i="17" s="1"/>
  <c r="K19" i="17"/>
  <c r="M19" i="17" s="1"/>
  <c r="K12" i="17"/>
  <c r="M12" i="17" s="1"/>
  <c r="K16" i="17"/>
  <c r="M16" i="17" s="1"/>
  <c r="K20" i="17"/>
  <c r="M20" i="17" s="1"/>
  <c r="K13" i="17"/>
  <c r="M13" i="17" s="1"/>
  <c r="K17" i="17"/>
  <c r="M17" i="17" s="1"/>
  <c r="K58" i="16"/>
  <c r="M58" i="16" s="1"/>
  <c r="K62" i="16"/>
  <c r="M62" i="16" s="1"/>
  <c r="K66" i="16"/>
  <c r="M66" i="16" s="1"/>
  <c r="K70" i="16"/>
  <c r="M70" i="16" s="1"/>
  <c r="K74" i="16"/>
  <c r="M74" i="16" s="1"/>
  <c r="K78" i="16"/>
  <c r="M78" i="16" s="1"/>
  <c r="K51" i="16"/>
  <c r="M51" i="16" s="1"/>
  <c r="K55" i="16"/>
  <c r="M55" i="16" s="1"/>
  <c r="K59" i="16"/>
  <c r="M59" i="16" s="1"/>
  <c r="K63" i="16"/>
  <c r="M63" i="16" s="1"/>
  <c r="K67" i="16"/>
  <c r="M67" i="16" s="1"/>
  <c r="K71" i="16"/>
  <c r="M71" i="16" s="1"/>
  <c r="K75" i="16"/>
  <c r="M75" i="16" s="1"/>
  <c r="K79" i="16"/>
  <c r="M79" i="16" s="1"/>
  <c r="K52" i="16"/>
  <c r="M52" i="16" s="1"/>
  <c r="K56" i="16"/>
  <c r="M56" i="16" s="1"/>
  <c r="K60" i="16"/>
  <c r="M60" i="16" s="1"/>
  <c r="K64" i="16"/>
  <c r="M64" i="16" s="1"/>
  <c r="K68" i="16"/>
  <c r="M68" i="16" s="1"/>
  <c r="K72" i="16"/>
  <c r="M72" i="16" s="1"/>
  <c r="K76" i="16"/>
  <c r="M76" i="16" s="1"/>
  <c r="K11" i="16"/>
  <c r="M11" i="16" s="1"/>
  <c r="K19" i="16"/>
  <c r="M19" i="16" s="1"/>
  <c r="K23" i="16"/>
  <c r="M23" i="16" s="1"/>
  <c r="K27" i="16"/>
  <c r="M27" i="16" s="1"/>
  <c r="K31" i="16"/>
  <c r="M31" i="16" s="1"/>
  <c r="K35" i="16"/>
  <c r="M35" i="16" s="1"/>
  <c r="K39" i="16"/>
  <c r="M39" i="16" s="1"/>
  <c r="K12" i="16"/>
  <c r="M12" i="16" s="1"/>
  <c r="K16" i="16"/>
  <c r="M16" i="16" s="1"/>
  <c r="K20" i="16"/>
  <c r="M20" i="16" s="1"/>
  <c r="K24" i="16"/>
  <c r="M24" i="16" s="1"/>
  <c r="K28" i="16"/>
  <c r="M28" i="16" s="1"/>
  <c r="K32" i="16"/>
  <c r="M32" i="16" s="1"/>
  <c r="K36" i="16"/>
  <c r="M36" i="16" s="1"/>
  <c r="K40" i="16"/>
  <c r="M40" i="16" s="1"/>
  <c r="K13" i="16"/>
  <c r="M13" i="16" s="1"/>
  <c r="K17" i="16"/>
  <c r="M17" i="16" s="1"/>
  <c r="K21" i="16"/>
  <c r="M21" i="16" s="1"/>
  <c r="K25" i="16"/>
  <c r="M25" i="16" s="1"/>
  <c r="K29" i="16"/>
  <c r="M29" i="16" s="1"/>
  <c r="K33" i="16"/>
  <c r="M33" i="16" s="1"/>
  <c r="K37" i="16"/>
  <c r="M37" i="16" s="1"/>
  <c r="K33" i="15"/>
  <c r="M33" i="15" s="1"/>
  <c r="K37" i="15"/>
  <c r="M37" i="15" s="1"/>
  <c r="K41" i="15"/>
  <c r="M41" i="15" s="1"/>
  <c r="K14" i="15"/>
  <c r="M14" i="15" s="1"/>
  <c r="K18" i="15"/>
  <c r="M18" i="15" s="1"/>
  <c r="K22" i="15"/>
  <c r="M22" i="15" s="1"/>
  <c r="K11" i="15"/>
  <c r="M11" i="15" s="1"/>
  <c r="K15" i="15"/>
  <c r="M15" i="15" s="1"/>
  <c r="K19" i="15"/>
  <c r="M19" i="15" s="1"/>
  <c r="K12" i="15"/>
  <c r="M12" i="15" s="1"/>
  <c r="K16" i="15"/>
  <c r="M16" i="15" s="1"/>
  <c r="K20" i="15"/>
  <c r="M20" i="15" s="1"/>
  <c r="K52" i="14"/>
  <c r="M52" i="14" s="1"/>
  <c r="K56" i="14"/>
  <c r="M56" i="14" s="1"/>
  <c r="K60" i="14"/>
  <c r="M60" i="14" s="1"/>
  <c r="K64" i="14"/>
  <c r="M64" i="14" s="1"/>
  <c r="K68" i="14"/>
  <c r="M68" i="14" s="1"/>
  <c r="K72" i="14"/>
  <c r="M72" i="14" s="1"/>
  <c r="K76" i="14"/>
  <c r="M76" i="14" s="1"/>
  <c r="K80" i="14"/>
  <c r="M80" i="14" s="1"/>
  <c r="K54" i="14"/>
  <c r="M54" i="14" s="1"/>
  <c r="K58" i="14"/>
  <c r="M58" i="14" s="1"/>
  <c r="K62" i="14"/>
  <c r="M62" i="14" s="1"/>
  <c r="K66" i="14"/>
  <c r="M66" i="14" s="1"/>
  <c r="K70" i="14"/>
  <c r="M70" i="14" s="1"/>
  <c r="K74" i="14"/>
  <c r="M74" i="14" s="1"/>
  <c r="K78" i="14"/>
  <c r="M78" i="14" s="1"/>
  <c r="K82" i="14"/>
  <c r="M82" i="14" s="1"/>
  <c r="K11" i="14"/>
  <c r="M11" i="14" s="1"/>
  <c r="K15" i="14"/>
  <c r="M15" i="14" s="1"/>
  <c r="K19" i="14"/>
  <c r="M19" i="14" s="1"/>
  <c r="K23" i="14"/>
  <c r="M23" i="14" s="1"/>
  <c r="K27" i="14"/>
  <c r="M27" i="14" s="1"/>
  <c r="K31" i="14"/>
  <c r="M31" i="14" s="1"/>
  <c r="K35" i="14"/>
  <c r="M35" i="14" s="1"/>
  <c r="K39" i="14"/>
  <c r="M39" i="14" s="1"/>
  <c r="K13" i="14"/>
  <c r="M13" i="14" s="1"/>
  <c r="K17" i="14"/>
  <c r="M17" i="14" s="1"/>
  <c r="K21" i="14"/>
  <c r="M21" i="14" s="1"/>
  <c r="K25" i="14"/>
  <c r="M25" i="14" s="1"/>
  <c r="K29" i="14"/>
  <c r="M29" i="14" s="1"/>
  <c r="K33" i="14"/>
  <c r="M33" i="14" s="1"/>
  <c r="K37" i="14"/>
  <c r="M37" i="14" s="1"/>
  <c r="K41" i="14"/>
  <c r="M41" i="14" s="1"/>
  <c r="K54" i="13"/>
  <c r="M54" i="13" s="1"/>
  <c r="K62" i="13"/>
  <c r="M62" i="13" s="1"/>
  <c r="K70" i="13"/>
  <c r="M70" i="13" s="1"/>
  <c r="K78" i="13"/>
  <c r="M78" i="13" s="1"/>
  <c r="K53" i="13"/>
  <c r="M53" i="13" s="1"/>
  <c r="K57" i="13"/>
  <c r="M57" i="13" s="1"/>
  <c r="K61" i="13"/>
  <c r="M61" i="13" s="1"/>
  <c r="K65" i="13"/>
  <c r="M65" i="13" s="1"/>
  <c r="K69" i="13"/>
  <c r="M69" i="13" s="1"/>
  <c r="K73" i="13"/>
  <c r="M73" i="13" s="1"/>
  <c r="K77" i="13"/>
  <c r="M77" i="13" s="1"/>
  <c r="K81" i="13"/>
  <c r="M81" i="13" s="1"/>
  <c r="K85" i="13"/>
  <c r="M85" i="13" s="1"/>
  <c r="K28" i="13"/>
  <c r="M28" i="13" s="1"/>
  <c r="K43" i="13"/>
  <c r="M43" i="13" s="1"/>
  <c r="K12" i="13"/>
  <c r="M12" i="13" s="1"/>
  <c r="K36" i="13"/>
  <c r="M36" i="13" s="1"/>
  <c r="K27" i="13"/>
  <c r="M27" i="13" s="1"/>
  <c r="K20" i="13"/>
  <c r="M20" i="13" s="1"/>
  <c r="K35" i="13"/>
  <c r="M35" i="13" s="1"/>
  <c r="K14" i="13"/>
  <c r="M14" i="13" s="1"/>
  <c r="K22" i="13"/>
  <c r="M22" i="13" s="1"/>
  <c r="K30" i="13"/>
  <c r="M30" i="13" s="1"/>
  <c r="K38" i="13"/>
  <c r="M38" i="13" s="1"/>
  <c r="K13" i="13"/>
  <c r="M13" i="13" s="1"/>
  <c r="K17" i="13"/>
  <c r="M17" i="13" s="1"/>
  <c r="K21" i="13"/>
  <c r="M21" i="13" s="1"/>
  <c r="K25" i="13"/>
  <c r="M25" i="13" s="1"/>
  <c r="K29" i="13"/>
  <c r="M29" i="13" s="1"/>
  <c r="K33" i="13"/>
  <c r="M33" i="13" s="1"/>
  <c r="K37" i="13"/>
  <c r="M37" i="13" s="1"/>
  <c r="K41" i="13"/>
  <c r="M41" i="13" s="1"/>
  <c r="K13" i="12"/>
  <c r="M13" i="12" s="1"/>
  <c r="K21" i="12"/>
  <c r="M21" i="12" s="1"/>
  <c r="K25" i="12"/>
  <c r="M25" i="12" s="1"/>
  <c r="K29" i="12"/>
  <c r="M29" i="12" s="1"/>
  <c r="K33" i="12"/>
  <c r="M33" i="12" s="1"/>
  <c r="K37" i="12"/>
  <c r="M37" i="12" s="1"/>
  <c r="K14" i="12"/>
  <c r="M14" i="12" s="1"/>
  <c r="K18" i="12"/>
  <c r="M18" i="12" s="1"/>
  <c r="K22" i="12"/>
  <c r="M22" i="12" s="1"/>
  <c r="K26" i="12"/>
  <c r="M26" i="12" s="1"/>
  <c r="K30" i="12"/>
  <c r="M30" i="12" s="1"/>
  <c r="K34" i="12"/>
  <c r="M34" i="12" s="1"/>
  <c r="K38" i="12"/>
  <c r="M38" i="12" s="1"/>
  <c r="K11" i="12"/>
  <c r="M11" i="12" s="1"/>
  <c r="K15" i="12"/>
  <c r="M15" i="12" s="1"/>
  <c r="K19" i="12"/>
  <c r="M19" i="12" s="1"/>
  <c r="K23" i="12"/>
  <c r="M23" i="12" s="1"/>
  <c r="K27" i="12"/>
  <c r="M27" i="12" s="1"/>
  <c r="K31" i="12"/>
  <c r="M31" i="12" s="1"/>
  <c r="K35" i="12"/>
  <c r="M35" i="12" s="1"/>
  <c r="K39" i="12"/>
  <c r="M39" i="12" s="1"/>
  <c r="K66" i="11"/>
  <c r="M66" i="11" s="1"/>
  <c r="K62" i="11"/>
  <c r="M62" i="11" s="1"/>
  <c r="K74" i="11"/>
  <c r="M74" i="11" s="1"/>
  <c r="K78" i="11"/>
  <c r="M78" i="11" s="1"/>
  <c r="K82" i="11"/>
  <c r="M82" i="11" s="1"/>
  <c r="K55" i="11"/>
  <c r="M55" i="11" s="1"/>
  <c r="K59" i="11"/>
  <c r="M59" i="11" s="1"/>
  <c r="K63" i="11"/>
  <c r="M63" i="11" s="1"/>
  <c r="K67" i="11"/>
  <c r="M67" i="11" s="1"/>
  <c r="K71" i="11"/>
  <c r="M71" i="11" s="1"/>
  <c r="K75" i="11"/>
  <c r="M75" i="11" s="1"/>
  <c r="K79" i="11"/>
  <c r="M79" i="11" s="1"/>
  <c r="K83" i="11"/>
  <c r="M83" i="11" s="1"/>
  <c r="K56" i="11"/>
  <c r="M56" i="11" s="1"/>
  <c r="K60" i="11"/>
  <c r="M60" i="11" s="1"/>
  <c r="K64" i="11"/>
  <c r="M64" i="11" s="1"/>
  <c r="K68" i="11"/>
  <c r="M68" i="11" s="1"/>
  <c r="K72" i="11"/>
  <c r="M72" i="11" s="1"/>
  <c r="K76" i="11"/>
  <c r="M76" i="11" s="1"/>
  <c r="K80" i="11"/>
  <c r="M80" i="11" s="1"/>
  <c r="K84" i="11"/>
  <c r="M84" i="11" s="1"/>
  <c r="K11" i="11"/>
  <c r="M11" i="11" s="1"/>
  <c r="K27" i="11"/>
  <c r="M27" i="11" s="1"/>
  <c r="K23" i="11"/>
  <c r="M23" i="11" s="1"/>
  <c r="K31" i="11"/>
  <c r="M31" i="11" s="1"/>
  <c r="K35" i="11"/>
  <c r="M35" i="11" s="1"/>
  <c r="K39" i="11"/>
  <c r="M39" i="11" s="1"/>
  <c r="K43" i="11"/>
  <c r="M43" i="11" s="1"/>
  <c r="K12" i="11"/>
  <c r="M12" i="11" s="1"/>
  <c r="K16" i="11"/>
  <c r="M16" i="11" s="1"/>
  <c r="K20" i="11"/>
  <c r="M20" i="11" s="1"/>
  <c r="K24" i="11"/>
  <c r="M24" i="11" s="1"/>
  <c r="K28" i="11"/>
  <c r="M28" i="11" s="1"/>
  <c r="K32" i="11"/>
  <c r="M32" i="11" s="1"/>
  <c r="K36" i="11"/>
  <c r="M36" i="11" s="1"/>
  <c r="K40" i="11"/>
  <c r="M40" i="11" s="1"/>
  <c r="K13" i="11"/>
  <c r="M13" i="11" s="1"/>
  <c r="K17" i="11"/>
  <c r="M17" i="11" s="1"/>
  <c r="K21" i="11"/>
  <c r="M21" i="11" s="1"/>
  <c r="K25" i="11"/>
  <c r="M25" i="11" s="1"/>
  <c r="K29" i="11"/>
  <c r="M29" i="11" s="1"/>
  <c r="K33" i="11"/>
  <c r="M33" i="11" s="1"/>
  <c r="K37" i="11"/>
  <c r="M37" i="11" s="1"/>
  <c r="K41" i="11"/>
  <c r="M41" i="11" s="1"/>
  <c r="I95" i="10"/>
  <c r="E95" i="10"/>
  <c r="I94" i="10"/>
  <c r="E94" i="10"/>
  <c r="I93" i="10"/>
  <c r="E93" i="10"/>
  <c r="I92" i="10"/>
  <c r="E92" i="10"/>
  <c r="I91" i="10"/>
  <c r="E91" i="10"/>
  <c r="I90" i="10"/>
  <c r="E90" i="10"/>
  <c r="I89" i="10"/>
  <c r="E89" i="10"/>
  <c r="I88" i="10"/>
  <c r="E88" i="10"/>
  <c r="I87" i="10"/>
  <c r="E87" i="10"/>
  <c r="I86" i="10"/>
  <c r="E86" i="10"/>
  <c r="I85" i="10"/>
  <c r="E85" i="10"/>
  <c r="I84" i="10"/>
  <c r="E84" i="10"/>
  <c r="I83" i="10"/>
  <c r="E83" i="10"/>
  <c r="I82" i="10"/>
  <c r="E82" i="10"/>
  <c r="I81" i="10"/>
  <c r="E81" i="10"/>
  <c r="I80" i="10"/>
  <c r="E80" i="10"/>
  <c r="I79" i="10"/>
  <c r="E79" i="10"/>
  <c r="I78" i="10"/>
  <c r="E78" i="10"/>
  <c r="I77" i="10"/>
  <c r="E77" i="10"/>
  <c r="I76" i="10"/>
  <c r="E76" i="10"/>
  <c r="I75" i="10"/>
  <c r="E75" i="10"/>
  <c r="I74" i="10"/>
  <c r="E74" i="10"/>
  <c r="I73" i="10"/>
  <c r="E73" i="10"/>
  <c r="I72" i="10"/>
  <c r="E72" i="10"/>
  <c r="I71" i="10"/>
  <c r="E71" i="10"/>
  <c r="I70" i="10"/>
  <c r="E70" i="10"/>
  <c r="I69" i="10"/>
  <c r="E69" i="10"/>
  <c r="I68" i="10"/>
  <c r="E68" i="10"/>
  <c r="I67" i="10"/>
  <c r="E67" i="10"/>
  <c r="I66" i="10"/>
  <c r="E66" i="10"/>
  <c r="I65" i="10"/>
  <c r="E65" i="10"/>
  <c r="I64" i="10"/>
  <c r="E64" i="10"/>
  <c r="I63" i="10"/>
  <c r="E63" i="10"/>
  <c r="I62" i="10"/>
  <c r="E62" i="10"/>
  <c r="I61" i="10"/>
  <c r="E61" i="10"/>
  <c r="I60" i="10"/>
  <c r="E60" i="10"/>
  <c r="I59" i="10"/>
  <c r="E59" i="10"/>
  <c r="I58" i="10"/>
  <c r="E58" i="10"/>
  <c r="I48" i="10"/>
  <c r="E48" i="10"/>
  <c r="I47" i="10"/>
  <c r="E47" i="10"/>
  <c r="I46" i="10"/>
  <c r="E46" i="10"/>
  <c r="I45" i="10"/>
  <c r="E45" i="10"/>
  <c r="I44" i="10"/>
  <c r="E44" i="10"/>
  <c r="I43" i="10"/>
  <c r="E43" i="10"/>
  <c r="I42" i="10"/>
  <c r="E42" i="10"/>
  <c r="I41" i="10"/>
  <c r="E41" i="10"/>
  <c r="I40" i="10"/>
  <c r="E40" i="10"/>
  <c r="I39" i="10"/>
  <c r="E39" i="10"/>
  <c r="I38" i="10"/>
  <c r="E38" i="10"/>
  <c r="I37" i="10"/>
  <c r="E37" i="10"/>
  <c r="I36" i="10"/>
  <c r="E36" i="10"/>
  <c r="I35" i="10"/>
  <c r="E35" i="10"/>
  <c r="I34" i="10"/>
  <c r="E34" i="10"/>
  <c r="I33" i="10"/>
  <c r="E33" i="10"/>
  <c r="I32" i="10"/>
  <c r="E32" i="10"/>
  <c r="I31" i="10"/>
  <c r="E31" i="10"/>
  <c r="I30" i="10"/>
  <c r="E30" i="10"/>
  <c r="I29" i="10"/>
  <c r="E29" i="10"/>
  <c r="I28" i="10"/>
  <c r="E28" i="10"/>
  <c r="I27" i="10"/>
  <c r="E27" i="10"/>
  <c r="I26" i="10"/>
  <c r="E26" i="10"/>
  <c r="I25" i="10"/>
  <c r="E25" i="10"/>
  <c r="I24" i="10"/>
  <c r="E24" i="10"/>
  <c r="I23" i="10"/>
  <c r="E23" i="10"/>
  <c r="I22" i="10"/>
  <c r="E22" i="10"/>
  <c r="I21" i="10"/>
  <c r="E21" i="10"/>
  <c r="I20" i="10"/>
  <c r="E20" i="10"/>
  <c r="I19" i="10"/>
  <c r="E19" i="10"/>
  <c r="I18" i="10"/>
  <c r="E18" i="10"/>
  <c r="I17" i="10"/>
  <c r="E17" i="10"/>
  <c r="I16" i="10"/>
  <c r="E16" i="10"/>
  <c r="I15" i="10"/>
  <c r="E15" i="10"/>
  <c r="I14" i="10"/>
  <c r="E14" i="10"/>
  <c r="I13" i="10"/>
  <c r="E13" i="10"/>
  <c r="I12" i="10"/>
  <c r="E12" i="10"/>
  <c r="I11" i="10"/>
  <c r="E11" i="10"/>
  <c r="I49" i="9"/>
  <c r="E49" i="9"/>
  <c r="I48" i="9"/>
  <c r="E48" i="9"/>
  <c r="I47" i="9"/>
  <c r="E47" i="9"/>
  <c r="I46" i="9"/>
  <c r="E46" i="9"/>
  <c r="I45" i="9"/>
  <c r="E45" i="9"/>
  <c r="I44" i="9"/>
  <c r="E44" i="9"/>
  <c r="I43" i="9"/>
  <c r="E43" i="9"/>
  <c r="I42" i="9"/>
  <c r="E42" i="9"/>
  <c r="I41" i="9"/>
  <c r="E41" i="9"/>
  <c r="I40" i="9"/>
  <c r="E40" i="9"/>
  <c r="I39" i="9"/>
  <c r="E39" i="9"/>
  <c r="I38" i="9"/>
  <c r="E38" i="9"/>
  <c r="I37" i="9"/>
  <c r="E37" i="9"/>
  <c r="I36" i="9"/>
  <c r="E36" i="9"/>
  <c r="I35" i="9"/>
  <c r="E35" i="9"/>
  <c r="I25" i="9"/>
  <c r="E25" i="9"/>
  <c r="I24" i="9"/>
  <c r="E24" i="9"/>
  <c r="I23" i="9"/>
  <c r="E23" i="9"/>
  <c r="I22" i="9"/>
  <c r="E22" i="9"/>
  <c r="I21" i="9"/>
  <c r="E21" i="9"/>
  <c r="I20" i="9"/>
  <c r="E20" i="9"/>
  <c r="I19" i="9"/>
  <c r="E19" i="9"/>
  <c r="I18" i="9"/>
  <c r="E18" i="9"/>
  <c r="I17" i="9"/>
  <c r="E17" i="9"/>
  <c r="I16" i="9"/>
  <c r="E16" i="9"/>
  <c r="I15" i="9"/>
  <c r="E15" i="9"/>
  <c r="I14" i="9"/>
  <c r="E14" i="9"/>
  <c r="I13" i="9"/>
  <c r="E13" i="9"/>
  <c r="I12" i="9"/>
  <c r="E12" i="9"/>
  <c r="I11" i="9"/>
  <c r="E11" i="9"/>
  <c r="I37" i="8"/>
  <c r="E37" i="8"/>
  <c r="I36" i="8"/>
  <c r="E36" i="8"/>
  <c r="I35" i="8"/>
  <c r="E35" i="8"/>
  <c r="I34" i="8"/>
  <c r="E34" i="8"/>
  <c r="I33" i="8"/>
  <c r="E33" i="8"/>
  <c r="I32" i="8"/>
  <c r="E32" i="8"/>
  <c r="I31" i="8"/>
  <c r="E31" i="8"/>
  <c r="I30" i="8"/>
  <c r="E30" i="8"/>
  <c r="I29" i="8"/>
  <c r="E29" i="8"/>
  <c r="I19" i="8"/>
  <c r="E19" i="8"/>
  <c r="I18" i="8"/>
  <c r="E18" i="8"/>
  <c r="I17" i="8"/>
  <c r="E17" i="8"/>
  <c r="I16" i="8"/>
  <c r="E16" i="8"/>
  <c r="I15" i="8"/>
  <c r="E15" i="8"/>
  <c r="I14" i="8"/>
  <c r="E14" i="8"/>
  <c r="I13" i="8"/>
  <c r="E13" i="8"/>
  <c r="I12" i="8"/>
  <c r="E12" i="8"/>
  <c r="I11" i="8"/>
  <c r="E11" i="8"/>
  <c r="I37" i="7"/>
  <c r="E37" i="7"/>
  <c r="I36" i="7"/>
  <c r="E36" i="7"/>
  <c r="I35" i="7"/>
  <c r="E35" i="7"/>
  <c r="I34" i="7"/>
  <c r="E34" i="7"/>
  <c r="I33" i="7"/>
  <c r="E33" i="7"/>
  <c r="I32" i="7"/>
  <c r="E32" i="7"/>
  <c r="I31" i="7"/>
  <c r="E31" i="7"/>
  <c r="I30" i="7"/>
  <c r="E30" i="7"/>
  <c r="I29" i="7"/>
  <c r="E29" i="7"/>
  <c r="I19" i="7"/>
  <c r="E19" i="7"/>
  <c r="I18" i="7"/>
  <c r="E18" i="7"/>
  <c r="I17" i="7"/>
  <c r="E17" i="7"/>
  <c r="I16" i="7"/>
  <c r="E16" i="7"/>
  <c r="I15" i="7"/>
  <c r="E15" i="7"/>
  <c r="I14" i="7"/>
  <c r="E14" i="7"/>
  <c r="I13" i="7"/>
  <c r="E13" i="7"/>
  <c r="I12" i="7"/>
  <c r="E12" i="7"/>
  <c r="I11" i="7"/>
  <c r="E11" i="7"/>
  <c r="I33" i="6"/>
  <c r="E33" i="6"/>
  <c r="I32" i="6"/>
  <c r="E32" i="6"/>
  <c r="I31" i="6"/>
  <c r="E31" i="6"/>
  <c r="I30" i="6"/>
  <c r="E30" i="6"/>
  <c r="I29" i="6"/>
  <c r="E29" i="6"/>
  <c r="I28" i="6"/>
  <c r="E28" i="6"/>
  <c r="I27" i="6"/>
  <c r="E27" i="6"/>
  <c r="I17" i="6"/>
  <c r="E17" i="6"/>
  <c r="I16" i="6"/>
  <c r="E16" i="6"/>
  <c r="I15" i="6"/>
  <c r="E15" i="6"/>
  <c r="I14" i="6"/>
  <c r="E14" i="6"/>
  <c r="I13" i="6"/>
  <c r="E13" i="6"/>
  <c r="I12" i="6"/>
  <c r="E12" i="6"/>
  <c r="I11" i="6"/>
  <c r="E11" i="6"/>
  <c r="G29" i="5"/>
  <c r="D29" i="5"/>
  <c r="C29" i="5"/>
  <c r="K27" i="5"/>
  <c r="M27" i="5" s="1"/>
  <c r="H15" i="5"/>
  <c r="G15" i="5"/>
  <c r="D15" i="5"/>
  <c r="C15" i="5"/>
  <c r="I14" i="5"/>
  <c r="E14" i="5"/>
  <c r="I13" i="5"/>
  <c r="E13" i="5"/>
  <c r="I12" i="5"/>
  <c r="E12" i="5"/>
  <c r="I11" i="5"/>
  <c r="E11" i="5"/>
  <c r="B6" i="2"/>
  <c r="I29" i="5" l="1"/>
  <c r="K26" i="5"/>
  <c r="M26" i="5" s="1"/>
  <c r="K28" i="5"/>
  <c r="M28" i="5" s="1"/>
  <c r="K11" i="6"/>
  <c r="M11" i="6" s="1"/>
  <c r="K13" i="6"/>
  <c r="M13" i="6" s="1"/>
  <c r="K15" i="6"/>
  <c r="M15" i="6" s="1"/>
  <c r="K17" i="6"/>
  <c r="M17" i="6" s="1"/>
  <c r="K13" i="7"/>
  <c r="M13" i="7" s="1"/>
  <c r="K15" i="7"/>
  <c r="M15" i="7" s="1"/>
  <c r="K17" i="7"/>
  <c r="M17" i="7" s="1"/>
  <c r="K11" i="8"/>
  <c r="M11" i="8" s="1"/>
  <c r="K13" i="8"/>
  <c r="M13" i="8" s="1"/>
  <c r="I15" i="5"/>
  <c r="K11" i="5"/>
  <c r="M11" i="5" s="1"/>
  <c r="K13" i="5"/>
  <c r="M13" i="5" s="1"/>
  <c r="J25" i="5"/>
  <c r="K27" i="6"/>
  <c r="M27" i="6" s="1"/>
  <c r="K29" i="6"/>
  <c r="M29" i="6" s="1"/>
  <c r="K31" i="6"/>
  <c r="M31" i="6" s="1"/>
  <c r="K33" i="6"/>
  <c r="M33" i="6" s="1"/>
  <c r="K29" i="7"/>
  <c r="M29" i="7" s="1"/>
  <c r="K31" i="7"/>
  <c r="M31" i="7" s="1"/>
  <c r="K33" i="7"/>
  <c r="M33" i="7" s="1"/>
  <c r="K35" i="7"/>
  <c r="M35" i="7" s="1"/>
  <c r="K37" i="7"/>
  <c r="M37" i="7" s="1"/>
  <c r="K18" i="8"/>
  <c r="M18" i="8" s="1"/>
  <c r="K29" i="8"/>
  <c r="M29" i="8" s="1"/>
  <c r="K33" i="8"/>
  <c r="M33" i="8" s="1"/>
  <c r="K37" i="8"/>
  <c r="M37" i="8" s="1"/>
  <c r="K37" i="9"/>
  <c r="M37" i="9" s="1"/>
  <c r="K39" i="9"/>
  <c r="M39" i="9" s="1"/>
  <c r="K41" i="9"/>
  <c r="M41" i="9" s="1"/>
  <c r="K43" i="9"/>
  <c r="M43" i="9" s="1"/>
  <c r="K45" i="9"/>
  <c r="M45" i="9" s="1"/>
  <c r="K47" i="9"/>
  <c r="M47" i="9" s="1"/>
  <c r="K49" i="9"/>
  <c r="M49" i="9" s="1"/>
  <c r="K59" i="10"/>
  <c r="M59" i="10" s="1"/>
  <c r="K61" i="10"/>
  <c r="M61" i="10" s="1"/>
  <c r="K63" i="10"/>
  <c r="M63" i="10" s="1"/>
  <c r="K65" i="10"/>
  <c r="M65" i="10" s="1"/>
  <c r="K67" i="10"/>
  <c r="M67" i="10" s="1"/>
  <c r="K69" i="10"/>
  <c r="M69" i="10" s="1"/>
  <c r="K71" i="10"/>
  <c r="M71" i="10" s="1"/>
  <c r="K73" i="10"/>
  <c r="M73" i="10" s="1"/>
  <c r="K75" i="10"/>
  <c r="M75" i="10" s="1"/>
  <c r="K77" i="10"/>
  <c r="M77" i="10" s="1"/>
  <c r="K79" i="10"/>
  <c r="M79" i="10" s="1"/>
  <c r="K81" i="10"/>
  <c r="M81" i="10" s="1"/>
  <c r="K83" i="10"/>
  <c r="M83" i="10" s="1"/>
  <c r="K85" i="10"/>
  <c r="M85" i="10" s="1"/>
  <c r="K87" i="10"/>
  <c r="M87" i="10" s="1"/>
  <c r="K89" i="10"/>
  <c r="M89" i="10" s="1"/>
  <c r="K91" i="10"/>
  <c r="M91" i="10" s="1"/>
  <c r="K93" i="10"/>
  <c r="M93" i="10" s="1"/>
  <c r="K95" i="10"/>
  <c r="M95" i="10" s="1"/>
  <c r="K12" i="10"/>
  <c r="M12" i="10" s="1"/>
  <c r="K14" i="10"/>
  <c r="M14" i="10" s="1"/>
  <c r="K16" i="10"/>
  <c r="M16" i="10" s="1"/>
  <c r="K18" i="10"/>
  <c r="M18" i="10" s="1"/>
  <c r="K20" i="10"/>
  <c r="M20" i="10" s="1"/>
  <c r="K22" i="10"/>
  <c r="M22" i="10" s="1"/>
  <c r="K24" i="10"/>
  <c r="M24" i="10" s="1"/>
  <c r="K26" i="10"/>
  <c r="M26" i="10" s="1"/>
  <c r="K28" i="10"/>
  <c r="M28" i="10" s="1"/>
  <c r="K30" i="10"/>
  <c r="M30" i="10" s="1"/>
  <c r="K32" i="10"/>
  <c r="M32" i="10" s="1"/>
  <c r="K34" i="10"/>
  <c r="M34" i="10" s="1"/>
  <c r="K36" i="10"/>
  <c r="M36" i="10" s="1"/>
  <c r="K38" i="10"/>
  <c r="M38" i="10" s="1"/>
  <c r="K40" i="10"/>
  <c r="M40" i="10" s="1"/>
  <c r="K42" i="10"/>
  <c r="M42" i="10" s="1"/>
  <c r="K44" i="10"/>
  <c r="M44" i="10" s="1"/>
  <c r="K46" i="10"/>
  <c r="M46" i="10" s="1"/>
  <c r="K48" i="10"/>
  <c r="M48" i="10" s="1"/>
  <c r="K21" i="10"/>
  <c r="M21" i="10" s="1"/>
  <c r="K37" i="10"/>
  <c r="M37" i="10" s="1"/>
  <c r="K45" i="10"/>
  <c r="M45" i="10" s="1"/>
  <c r="K39" i="10"/>
  <c r="M39" i="10" s="1"/>
  <c r="K42" i="9"/>
  <c r="M42" i="9" s="1"/>
  <c r="K46" i="9"/>
  <c r="M46" i="9" s="1"/>
  <c r="K48" i="9"/>
  <c r="M48" i="9" s="1"/>
  <c r="K11" i="9"/>
  <c r="M11" i="9" s="1"/>
  <c r="K13" i="9"/>
  <c r="M13" i="9" s="1"/>
  <c r="K15" i="9"/>
  <c r="M15" i="9" s="1"/>
  <c r="K17" i="9"/>
  <c r="M17" i="9" s="1"/>
  <c r="K19" i="9"/>
  <c r="M19" i="9" s="1"/>
  <c r="K21" i="9"/>
  <c r="M21" i="9" s="1"/>
  <c r="K23" i="9"/>
  <c r="M23" i="9" s="1"/>
  <c r="K25" i="9"/>
  <c r="M25" i="9" s="1"/>
  <c r="K15" i="8"/>
  <c r="M15" i="8" s="1"/>
  <c r="K17" i="8"/>
  <c r="M17" i="8" s="1"/>
  <c r="K19" i="8"/>
  <c r="M19" i="8" s="1"/>
  <c r="K11" i="7"/>
  <c r="M11" i="7" s="1"/>
  <c r="K19" i="7"/>
  <c r="M19" i="7" s="1"/>
  <c r="E15" i="5"/>
  <c r="K60" i="10"/>
  <c r="M60" i="10" s="1"/>
  <c r="K64" i="10"/>
  <c r="M64" i="10" s="1"/>
  <c r="K68" i="10"/>
  <c r="M68" i="10" s="1"/>
  <c r="K72" i="10"/>
  <c r="M72" i="10" s="1"/>
  <c r="K76" i="10"/>
  <c r="M76" i="10" s="1"/>
  <c r="K80" i="10"/>
  <c r="M80" i="10" s="1"/>
  <c r="K84" i="10"/>
  <c r="M84" i="10" s="1"/>
  <c r="K88" i="10"/>
  <c r="M88" i="10" s="1"/>
  <c r="K92" i="10"/>
  <c r="M92" i="10" s="1"/>
  <c r="K58" i="10"/>
  <c r="M58" i="10" s="1"/>
  <c r="K62" i="10"/>
  <c r="M62" i="10" s="1"/>
  <c r="K66" i="10"/>
  <c r="M66" i="10" s="1"/>
  <c r="K70" i="10"/>
  <c r="M70" i="10" s="1"/>
  <c r="K74" i="10"/>
  <c r="M74" i="10" s="1"/>
  <c r="K78" i="10"/>
  <c r="M78" i="10" s="1"/>
  <c r="K82" i="10"/>
  <c r="M82" i="10" s="1"/>
  <c r="K86" i="10"/>
  <c r="M86" i="10" s="1"/>
  <c r="K90" i="10"/>
  <c r="M90" i="10" s="1"/>
  <c r="K94" i="10"/>
  <c r="M94" i="10" s="1"/>
  <c r="K13" i="10"/>
  <c r="M13" i="10" s="1"/>
  <c r="K17" i="10"/>
  <c r="M17" i="10" s="1"/>
  <c r="K25" i="10"/>
  <c r="M25" i="10" s="1"/>
  <c r="K29" i="10"/>
  <c r="M29" i="10" s="1"/>
  <c r="K33" i="10"/>
  <c r="M33" i="10" s="1"/>
  <c r="K41" i="10"/>
  <c r="M41" i="10" s="1"/>
  <c r="K15" i="10"/>
  <c r="M15" i="10" s="1"/>
  <c r="K19" i="10"/>
  <c r="M19" i="10" s="1"/>
  <c r="K11" i="10"/>
  <c r="M11" i="10" s="1"/>
  <c r="K23" i="10"/>
  <c r="M23" i="10" s="1"/>
  <c r="K27" i="10"/>
  <c r="M27" i="10" s="1"/>
  <c r="K31" i="10"/>
  <c r="M31" i="10" s="1"/>
  <c r="K35" i="10"/>
  <c r="M35" i="10" s="1"/>
  <c r="K43" i="10"/>
  <c r="M43" i="10" s="1"/>
  <c r="K47" i="10"/>
  <c r="M47" i="10" s="1"/>
  <c r="K38" i="9"/>
  <c r="M38" i="9" s="1"/>
  <c r="K35" i="9"/>
  <c r="M35" i="9" s="1"/>
  <c r="K36" i="9"/>
  <c r="M36" i="9" s="1"/>
  <c r="K40" i="9"/>
  <c r="M40" i="9" s="1"/>
  <c r="K44" i="9"/>
  <c r="M44" i="9" s="1"/>
  <c r="K14" i="9"/>
  <c r="M14" i="9" s="1"/>
  <c r="K18" i="9"/>
  <c r="M18" i="9" s="1"/>
  <c r="K22" i="9"/>
  <c r="M22" i="9" s="1"/>
  <c r="K12" i="9"/>
  <c r="M12" i="9" s="1"/>
  <c r="K16" i="9"/>
  <c r="M16" i="9" s="1"/>
  <c r="K20" i="9"/>
  <c r="M20" i="9" s="1"/>
  <c r="K24" i="9"/>
  <c r="M24" i="9" s="1"/>
  <c r="K30" i="8"/>
  <c r="M30" i="8" s="1"/>
  <c r="K34" i="8"/>
  <c r="M34" i="8" s="1"/>
  <c r="K31" i="8"/>
  <c r="M31" i="8" s="1"/>
  <c r="K35" i="8"/>
  <c r="M35" i="8" s="1"/>
  <c r="K32" i="8"/>
  <c r="M32" i="8" s="1"/>
  <c r="K36" i="8"/>
  <c r="M36" i="8" s="1"/>
  <c r="K14" i="8"/>
  <c r="M14" i="8" s="1"/>
  <c r="K12" i="8"/>
  <c r="M12" i="8" s="1"/>
  <c r="K16" i="8"/>
  <c r="M16" i="8" s="1"/>
  <c r="K30" i="7"/>
  <c r="M30" i="7" s="1"/>
  <c r="K34" i="7"/>
  <c r="M34" i="7" s="1"/>
  <c r="K32" i="7"/>
  <c r="M32" i="7" s="1"/>
  <c r="K36" i="7"/>
  <c r="M36" i="7" s="1"/>
  <c r="K12" i="7"/>
  <c r="M12" i="7" s="1"/>
  <c r="K16" i="7"/>
  <c r="M16" i="7" s="1"/>
  <c r="K14" i="7"/>
  <c r="M14" i="7" s="1"/>
  <c r="K18" i="7"/>
  <c r="M18" i="7" s="1"/>
  <c r="K30" i="6"/>
  <c r="M30" i="6" s="1"/>
  <c r="K28" i="6"/>
  <c r="M28" i="6" s="1"/>
  <c r="K32" i="6"/>
  <c r="M32" i="6" s="1"/>
  <c r="K14" i="6"/>
  <c r="M14" i="6" s="1"/>
  <c r="K12" i="6"/>
  <c r="M12" i="6" s="1"/>
  <c r="K16" i="6"/>
  <c r="M16" i="6" s="1"/>
  <c r="K12" i="5"/>
  <c r="M12" i="5" s="1"/>
  <c r="K14" i="5"/>
  <c r="M14" i="5" s="1"/>
  <c r="M29" i="5" l="1"/>
  <c r="H30" i="5" s="1"/>
  <c r="M15" i="5"/>
  <c r="I16" i="5" s="1"/>
  <c r="J12" i="5"/>
  <c r="F12" i="5"/>
  <c r="J27" i="5"/>
  <c r="F26" i="5"/>
  <c r="F27" i="5"/>
  <c r="F28" i="5"/>
  <c r="F25" i="5"/>
  <c r="J26" i="5"/>
  <c r="J28" i="5"/>
  <c r="F13" i="5"/>
  <c r="K29" i="5"/>
  <c r="F15" i="5"/>
  <c r="J13" i="5"/>
  <c r="F11" i="5"/>
  <c r="F14" i="5"/>
  <c r="J29" i="5"/>
  <c r="J15" i="5"/>
  <c r="F29" i="5"/>
  <c r="J11" i="5"/>
  <c r="K15" i="5"/>
  <c r="J14" i="5"/>
  <c r="I30" i="5" l="1"/>
  <c r="K30" i="5"/>
  <c r="E16" i="5"/>
  <c r="G30" i="5"/>
  <c r="D30" i="5"/>
  <c r="L30" i="5"/>
  <c r="M30" i="5" s="1"/>
  <c r="C30" i="5"/>
  <c r="E30" i="5"/>
  <c r="L16" i="5"/>
  <c r="D16" i="5"/>
  <c r="H16" i="5"/>
  <c r="C16" i="5"/>
  <c r="B67" i="19"/>
  <c r="B26" i="18"/>
  <c r="B25" i="17"/>
  <c r="B45" i="16"/>
  <c r="B27" i="15"/>
  <c r="B47" i="14"/>
  <c r="B48" i="13"/>
  <c r="B45" i="12"/>
  <c r="B48" i="11"/>
  <c r="B53" i="10"/>
  <c r="B30" i="9"/>
  <c r="B24" i="8"/>
  <c r="B24" i="7"/>
  <c r="B6" i="7"/>
  <c r="B6" i="8"/>
  <c r="B6" i="9"/>
  <c r="B6" i="10"/>
  <c r="B6" i="11"/>
  <c r="B6" i="12"/>
  <c r="B6" i="13"/>
  <c r="B6" i="14"/>
  <c r="B6" i="15"/>
  <c r="B6" i="16"/>
  <c r="B6" i="17"/>
  <c r="B6" i="18"/>
  <c r="B6" i="19"/>
  <c r="B6" i="6"/>
  <c r="B22" i="6" l="1"/>
  <c r="B20" i="5"/>
  <c r="B6" i="5"/>
  <c r="B6" i="4"/>
  <c r="H63" i="19" l="1"/>
  <c r="D63" i="19"/>
  <c r="G124" i="19"/>
  <c r="G63" i="19"/>
  <c r="C63" i="19"/>
  <c r="C124" i="19"/>
  <c r="D124" i="19"/>
  <c r="H124" i="19"/>
  <c r="D42" i="18"/>
  <c r="H42" i="18"/>
  <c r="G42" i="18"/>
  <c r="G22" i="18"/>
  <c r="C22" i="18"/>
  <c r="H22" i="18"/>
  <c r="C42" i="18"/>
  <c r="D22" i="18"/>
  <c r="H21" i="17"/>
  <c r="D40" i="17"/>
  <c r="C21" i="17"/>
  <c r="H40" i="17"/>
  <c r="D21" i="17"/>
  <c r="C40" i="17"/>
  <c r="G40" i="17"/>
  <c r="G21" i="17"/>
  <c r="C41" i="16"/>
  <c r="G80" i="16"/>
  <c r="H41" i="16"/>
  <c r="D41" i="16"/>
  <c r="H80" i="16"/>
  <c r="C80" i="16"/>
  <c r="D80" i="16"/>
  <c r="G41" i="16"/>
  <c r="H44" i="15"/>
  <c r="H23" i="15"/>
  <c r="D44" i="15"/>
  <c r="D23" i="15"/>
  <c r="C44" i="15"/>
  <c r="C23" i="15"/>
  <c r="G44" i="15"/>
  <c r="G23" i="15"/>
  <c r="H43" i="14"/>
  <c r="H84" i="14"/>
  <c r="D84" i="14"/>
  <c r="D43" i="14"/>
  <c r="C43" i="14"/>
  <c r="G84" i="14"/>
  <c r="G43" i="14"/>
  <c r="C84" i="14"/>
  <c r="H44" i="13"/>
  <c r="D44" i="13"/>
  <c r="H86" i="13"/>
  <c r="G44" i="13"/>
  <c r="C44" i="13"/>
  <c r="D86" i="13"/>
  <c r="C86" i="13"/>
  <c r="G86" i="13"/>
  <c r="G41" i="12"/>
  <c r="H41" i="12"/>
  <c r="D80" i="12"/>
  <c r="H80" i="12"/>
  <c r="D41" i="12"/>
  <c r="C41" i="12"/>
  <c r="C80" i="12"/>
  <c r="G80" i="12"/>
  <c r="D44" i="11"/>
  <c r="G44" i="11"/>
  <c r="D86" i="11"/>
  <c r="C86" i="11"/>
  <c r="C44" i="11"/>
  <c r="H86" i="11"/>
  <c r="G86" i="11"/>
  <c r="H44" i="11"/>
  <c r="G49" i="10"/>
  <c r="C49" i="10"/>
  <c r="H96" i="10"/>
  <c r="D96" i="10"/>
  <c r="C96" i="10"/>
  <c r="D49" i="10"/>
  <c r="H49" i="10"/>
  <c r="G96" i="10"/>
  <c r="H50" i="9"/>
  <c r="H26" i="9"/>
  <c r="G26" i="9"/>
  <c r="C26" i="9"/>
  <c r="C50" i="9"/>
  <c r="D50" i="9"/>
  <c r="D26" i="9"/>
  <c r="G50" i="9"/>
  <c r="H20" i="8"/>
  <c r="H38" i="8"/>
  <c r="D20" i="8"/>
  <c r="C20" i="8"/>
  <c r="D38" i="8"/>
  <c r="G38" i="8"/>
  <c r="G20" i="8"/>
  <c r="C38" i="8"/>
  <c r="H38" i="7"/>
  <c r="H20" i="7"/>
  <c r="D20" i="7"/>
  <c r="G20" i="7"/>
  <c r="C38" i="7"/>
  <c r="C20" i="7"/>
  <c r="D38" i="7"/>
  <c r="G38" i="7"/>
  <c r="D34" i="6"/>
  <c r="H18" i="6"/>
  <c r="H34" i="6"/>
  <c r="G34" i="6"/>
  <c r="C34" i="6"/>
  <c r="D18" i="6"/>
  <c r="C18" i="6"/>
  <c r="G18" i="6"/>
  <c r="E44" i="15" l="1"/>
  <c r="E41" i="16"/>
  <c r="E63" i="19"/>
  <c r="E124" i="19"/>
  <c r="I124" i="19"/>
  <c r="I63" i="19"/>
  <c r="I42" i="18"/>
  <c r="E42" i="18"/>
  <c r="E22" i="18"/>
  <c r="I22" i="18"/>
  <c r="E40" i="17"/>
  <c r="E21" i="17"/>
  <c r="I21" i="17"/>
  <c r="I40" i="17"/>
  <c r="I80" i="16"/>
  <c r="E80" i="16"/>
  <c r="I41" i="16"/>
  <c r="I23" i="15"/>
  <c r="I44" i="15"/>
  <c r="E23" i="15"/>
  <c r="F44" i="15"/>
  <c r="I84" i="14"/>
  <c r="E84" i="14"/>
  <c r="E43" i="14"/>
  <c r="I43" i="14"/>
  <c r="I86" i="13"/>
  <c r="I44" i="13"/>
  <c r="E86" i="13"/>
  <c r="E44" i="13"/>
  <c r="I41" i="12"/>
  <c r="I80" i="12"/>
  <c r="E41" i="12"/>
  <c r="E80" i="12"/>
  <c r="E44" i="11"/>
  <c r="I86" i="11"/>
  <c r="E86" i="11"/>
  <c r="I44" i="11"/>
  <c r="E49" i="10"/>
  <c r="I96" i="10"/>
  <c r="E96" i="10"/>
  <c r="I49" i="10"/>
  <c r="I50" i="9"/>
  <c r="E50" i="9"/>
  <c r="E26" i="9"/>
  <c r="I26" i="9"/>
  <c r="E20" i="8"/>
  <c r="E38" i="8"/>
  <c r="I38" i="8"/>
  <c r="I20" i="8"/>
  <c r="I20" i="7"/>
  <c r="I38" i="7"/>
  <c r="E20" i="7"/>
  <c r="E38" i="7"/>
  <c r="E34" i="6"/>
  <c r="I34" i="6"/>
  <c r="E18" i="6"/>
  <c r="I18" i="6"/>
  <c r="F42" i="15" l="1"/>
  <c r="F43" i="15"/>
  <c r="K84" i="14"/>
  <c r="F39" i="15"/>
  <c r="F37" i="15"/>
  <c r="F40" i="15"/>
  <c r="F32" i="15"/>
  <c r="F41" i="15"/>
  <c r="F34" i="15"/>
  <c r="F33" i="15"/>
  <c r="F38" i="15"/>
  <c r="F35" i="15"/>
  <c r="F36" i="15"/>
  <c r="J29" i="6"/>
  <c r="J27" i="6"/>
  <c r="J33" i="6"/>
  <c r="J31" i="6"/>
  <c r="J28" i="6"/>
  <c r="J30" i="6"/>
  <c r="J32" i="6"/>
  <c r="F33" i="6"/>
  <c r="F29" i="6"/>
  <c r="F31" i="6"/>
  <c r="F27" i="6"/>
  <c r="F28" i="6"/>
  <c r="F32" i="6"/>
  <c r="F30" i="6"/>
  <c r="J120" i="19"/>
  <c r="J117" i="19"/>
  <c r="J109" i="19"/>
  <c r="J105" i="19"/>
  <c r="J101" i="19"/>
  <c r="J97" i="19"/>
  <c r="J93" i="19"/>
  <c r="J85" i="19"/>
  <c r="J77" i="19"/>
  <c r="J73" i="19"/>
  <c r="J115" i="19"/>
  <c r="J111" i="19"/>
  <c r="J103" i="19"/>
  <c r="J83" i="19"/>
  <c r="J79" i="19"/>
  <c r="J75" i="19"/>
  <c r="J121" i="19"/>
  <c r="J113" i="19"/>
  <c r="J89" i="19"/>
  <c r="J81" i="19"/>
  <c r="J76" i="19"/>
  <c r="J84" i="19"/>
  <c r="J92" i="19"/>
  <c r="J100" i="19"/>
  <c r="J108" i="19"/>
  <c r="J116" i="19"/>
  <c r="J91" i="19"/>
  <c r="J119" i="19"/>
  <c r="J107" i="19"/>
  <c r="J78" i="19"/>
  <c r="J86" i="19"/>
  <c r="J94" i="19"/>
  <c r="J102" i="19"/>
  <c r="J110" i="19"/>
  <c r="J118" i="19"/>
  <c r="J95" i="19"/>
  <c r="J123" i="19"/>
  <c r="J74" i="19"/>
  <c r="J82" i="19"/>
  <c r="J98" i="19"/>
  <c r="J114" i="19"/>
  <c r="J87" i="19"/>
  <c r="J72" i="19"/>
  <c r="J80" i="19"/>
  <c r="J88" i="19"/>
  <c r="J96" i="19"/>
  <c r="J104" i="19"/>
  <c r="J112" i="19"/>
  <c r="J122" i="19"/>
  <c r="J99" i="19"/>
  <c r="J90" i="19"/>
  <c r="J106" i="19"/>
  <c r="F122" i="19"/>
  <c r="F115" i="19"/>
  <c r="F99" i="19"/>
  <c r="F95" i="19"/>
  <c r="F87" i="19"/>
  <c r="F117" i="19"/>
  <c r="F113" i="19"/>
  <c r="F109" i="19"/>
  <c r="F105" i="19"/>
  <c r="F97" i="19"/>
  <c r="F85" i="19"/>
  <c r="F81" i="19"/>
  <c r="F77" i="19"/>
  <c r="F73" i="19"/>
  <c r="F119" i="19"/>
  <c r="F107" i="19"/>
  <c r="F103" i="19"/>
  <c r="F83" i="19"/>
  <c r="F123" i="19"/>
  <c r="F111" i="19"/>
  <c r="F91" i="19"/>
  <c r="F79" i="19"/>
  <c r="F75" i="19"/>
  <c r="F74" i="19"/>
  <c r="F92" i="19"/>
  <c r="F110" i="19"/>
  <c r="F118" i="19"/>
  <c r="F121" i="19"/>
  <c r="F94" i="19"/>
  <c r="F80" i="19"/>
  <c r="F96" i="19"/>
  <c r="F116" i="19"/>
  <c r="F106" i="19"/>
  <c r="F101" i="19"/>
  <c r="F76" i="19"/>
  <c r="F98" i="19"/>
  <c r="F114" i="19"/>
  <c r="F89" i="19"/>
  <c r="F72" i="19"/>
  <c r="F100" i="19"/>
  <c r="F88" i="19"/>
  <c r="F120" i="19"/>
  <c r="F82" i="19"/>
  <c r="F102" i="19"/>
  <c r="F93" i="19"/>
  <c r="F84" i="19"/>
  <c r="F108" i="19"/>
  <c r="F104" i="19"/>
  <c r="F86" i="19"/>
  <c r="F78" i="19"/>
  <c r="F90" i="19"/>
  <c r="F112" i="19"/>
  <c r="J60" i="19"/>
  <c r="J56" i="19"/>
  <c r="J52" i="19"/>
  <c r="J44" i="19"/>
  <c r="J28" i="19"/>
  <c r="J24" i="19"/>
  <c r="J20" i="19"/>
  <c r="J48" i="19"/>
  <c r="J40" i="19"/>
  <c r="J36" i="19"/>
  <c r="J32" i="19"/>
  <c r="J16" i="19"/>
  <c r="J12" i="19"/>
  <c r="J31" i="19"/>
  <c r="J51" i="19"/>
  <c r="J11" i="19"/>
  <c r="J23" i="19"/>
  <c r="J37" i="19"/>
  <c r="J49" i="19"/>
  <c r="J61" i="19"/>
  <c r="J26" i="19"/>
  <c r="J42" i="19"/>
  <c r="J58" i="19"/>
  <c r="J41" i="19"/>
  <c r="J29" i="19"/>
  <c r="J55" i="19"/>
  <c r="J18" i="19"/>
  <c r="J50" i="19"/>
  <c r="J45" i="19"/>
  <c r="J21" i="19"/>
  <c r="J33" i="19"/>
  <c r="J47" i="19"/>
  <c r="J22" i="19"/>
  <c r="J38" i="19"/>
  <c r="J13" i="19"/>
  <c r="J35" i="19"/>
  <c r="J59" i="19"/>
  <c r="J15" i="19"/>
  <c r="J27" i="19"/>
  <c r="J39" i="19"/>
  <c r="J53" i="19"/>
  <c r="J14" i="19"/>
  <c r="J30" i="19"/>
  <c r="J46" i="19"/>
  <c r="J62" i="19"/>
  <c r="J19" i="19"/>
  <c r="J17" i="19"/>
  <c r="J43" i="19"/>
  <c r="J34" i="19"/>
  <c r="J25" i="19"/>
  <c r="J57" i="19"/>
  <c r="J54" i="19"/>
  <c r="F62" i="19"/>
  <c r="F58" i="19"/>
  <c r="F50" i="19"/>
  <c r="F46" i="19"/>
  <c r="F54" i="19"/>
  <c r="F42" i="19"/>
  <c r="F38" i="19"/>
  <c r="F34" i="19"/>
  <c r="F30" i="19"/>
  <c r="F26" i="19"/>
  <c r="F22" i="19"/>
  <c r="F18" i="19"/>
  <c r="F14" i="19"/>
  <c r="F19" i="19"/>
  <c r="F59" i="19"/>
  <c r="F48" i="19"/>
  <c r="F21" i="19"/>
  <c r="F37" i="19"/>
  <c r="F53" i="19"/>
  <c r="F15" i="19"/>
  <c r="F39" i="19"/>
  <c r="F20" i="19"/>
  <c r="F29" i="19"/>
  <c r="F12" i="19"/>
  <c r="F13" i="19"/>
  <c r="F45" i="19"/>
  <c r="F57" i="19"/>
  <c r="F11" i="19"/>
  <c r="F31" i="19"/>
  <c r="F49" i="19"/>
  <c r="F24" i="19"/>
  <c r="F17" i="19"/>
  <c r="F33" i="19"/>
  <c r="F47" i="19"/>
  <c r="F61" i="19"/>
  <c r="F35" i="19"/>
  <c r="F51" i="19"/>
  <c r="F36" i="19"/>
  <c r="F56" i="19"/>
  <c r="F25" i="19"/>
  <c r="F52" i="19"/>
  <c r="F23" i="19"/>
  <c r="F41" i="19"/>
  <c r="F55" i="19"/>
  <c r="F43" i="19"/>
  <c r="F32" i="19"/>
  <c r="F40" i="19"/>
  <c r="F60" i="19"/>
  <c r="F27" i="19"/>
  <c r="F16" i="19"/>
  <c r="F28" i="19"/>
  <c r="F44" i="19"/>
  <c r="F37" i="18"/>
  <c r="F39" i="18"/>
  <c r="F33" i="18"/>
  <c r="F31" i="18"/>
  <c r="F34" i="18"/>
  <c r="F36" i="18"/>
  <c r="F38" i="18"/>
  <c r="F40" i="18"/>
  <c r="J39" i="18"/>
  <c r="J33" i="18"/>
  <c r="J31" i="18"/>
  <c r="J37" i="18"/>
  <c r="J34" i="18"/>
  <c r="J36" i="18"/>
  <c r="J38" i="18"/>
  <c r="J40" i="18"/>
  <c r="J19" i="18"/>
  <c r="J13" i="18"/>
  <c r="J11" i="18"/>
  <c r="J17" i="18"/>
  <c r="J14" i="18"/>
  <c r="J20" i="18"/>
  <c r="J16" i="18"/>
  <c r="J18" i="18"/>
  <c r="F17" i="18"/>
  <c r="F19" i="18"/>
  <c r="F13" i="18"/>
  <c r="F11" i="18"/>
  <c r="F14" i="18"/>
  <c r="F16" i="18"/>
  <c r="F20" i="18"/>
  <c r="F18" i="18"/>
  <c r="J32" i="17"/>
  <c r="J37" i="17"/>
  <c r="J33" i="17"/>
  <c r="J36" i="17"/>
  <c r="J31" i="17"/>
  <c r="J38" i="17"/>
  <c r="J35" i="17"/>
  <c r="J30" i="17"/>
  <c r="J39" i="17"/>
  <c r="J34" i="17"/>
  <c r="F34" i="17"/>
  <c r="F30" i="17"/>
  <c r="F31" i="17"/>
  <c r="F39" i="17"/>
  <c r="F35" i="17"/>
  <c r="F32" i="17"/>
  <c r="F36" i="17"/>
  <c r="F38" i="17"/>
  <c r="F37" i="17"/>
  <c r="F33" i="17"/>
  <c r="J20" i="17"/>
  <c r="J16" i="17"/>
  <c r="J12" i="17"/>
  <c r="J14" i="17"/>
  <c r="J13" i="17"/>
  <c r="J18" i="17"/>
  <c r="J15" i="17"/>
  <c r="J17" i="17"/>
  <c r="J11" i="17"/>
  <c r="J19" i="17"/>
  <c r="F18" i="17"/>
  <c r="F14" i="17"/>
  <c r="F15" i="17"/>
  <c r="F12" i="17"/>
  <c r="F17" i="17"/>
  <c r="F16" i="17"/>
  <c r="F11" i="17"/>
  <c r="F19" i="17"/>
  <c r="F20" i="17"/>
  <c r="F13" i="17"/>
  <c r="F77" i="16"/>
  <c r="F73" i="16"/>
  <c r="F69" i="16"/>
  <c r="F65" i="16"/>
  <c r="F61" i="16"/>
  <c r="F57" i="16"/>
  <c r="F53" i="16"/>
  <c r="F58" i="16"/>
  <c r="F66" i="16"/>
  <c r="F74" i="16"/>
  <c r="F54" i="16"/>
  <c r="F71" i="16"/>
  <c r="F60" i="16"/>
  <c r="F68" i="16"/>
  <c r="F76" i="16"/>
  <c r="F55" i="16"/>
  <c r="F59" i="16"/>
  <c r="F75" i="16"/>
  <c r="F62" i="16"/>
  <c r="F70" i="16"/>
  <c r="F78" i="16"/>
  <c r="F51" i="16"/>
  <c r="F63" i="16"/>
  <c r="F79" i="16"/>
  <c r="F56" i="16"/>
  <c r="F64" i="16"/>
  <c r="F72" i="16"/>
  <c r="F52" i="16"/>
  <c r="F67" i="16"/>
  <c r="F50" i="16"/>
  <c r="J80" i="16"/>
  <c r="J79" i="16"/>
  <c r="J75" i="16"/>
  <c r="J71" i="16"/>
  <c r="J67" i="16"/>
  <c r="J63" i="16"/>
  <c r="J59" i="16"/>
  <c r="J55" i="16"/>
  <c r="J51" i="16"/>
  <c r="J53" i="16"/>
  <c r="J64" i="16"/>
  <c r="J62" i="16"/>
  <c r="J72" i="16"/>
  <c r="J54" i="16"/>
  <c r="J69" i="16"/>
  <c r="J76" i="16"/>
  <c r="J66" i="16"/>
  <c r="J74" i="16"/>
  <c r="J57" i="16"/>
  <c r="J73" i="16"/>
  <c r="J50" i="16"/>
  <c r="J58" i="16"/>
  <c r="J68" i="16"/>
  <c r="J78" i="16"/>
  <c r="J61" i="16"/>
  <c r="J77" i="16"/>
  <c r="J60" i="16"/>
  <c r="J52" i="16"/>
  <c r="J56" i="16"/>
  <c r="J70" i="16"/>
  <c r="J65" i="16"/>
  <c r="J40" i="16"/>
  <c r="J36" i="16"/>
  <c r="J32" i="16"/>
  <c r="J28" i="16"/>
  <c r="J24" i="16"/>
  <c r="J20" i="16"/>
  <c r="J12" i="16"/>
  <c r="J16" i="16"/>
  <c r="J15" i="16"/>
  <c r="J30" i="16"/>
  <c r="J17" i="16"/>
  <c r="J25" i="16"/>
  <c r="J33" i="16"/>
  <c r="J18" i="16"/>
  <c r="J34" i="16"/>
  <c r="J19" i="16"/>
  <c r="J27" i="16"/>
  <c r="J35" i="16"/>
  <c r="J13" i="16"/>
  <c r="J22" i="16"/>
  <c r="J38" i="16"/>
  <c r="J14" i="16"/>
  <c r="J21" i="16"/>
  <c r="J29" i="16"/>
  <c r="J37" i="16"/>
  <c r="J26" i="16"/>
  <c r="J11" i="16"/>
  <c r="J23" i="16"/>
  <c r="J31" i="16"/>
  <c r="J39" i="16"/>
  <c r="F38" i="16"/>
  <c r="F34" i="16"/>
  <c r="F30" i="16"/>
  <c r="F26" i="16"/>
  <c r="F22" i="16"/>
  <c r="F18" i="16"/>
  <c r="F14" i="16"/>
  <c r="F17" i="16"/>
  <c r="F25" i="16"/>
  <c r="F33" i="16"/>
  <c r="F12" i="16"/>
  <c r="F24" i="16"/>
  <c r="F40" i="16"/>
  <c r="F19" i="16"/>
  <c r="F27" i="16"/>
  <c r="F35" i="16"/>
  <c r="F13" i="16"/>
  <c r="F28" i="16"/>
  <c r="F21" i="16"/>
  <c r="F29" i="16"/>
  <c r="F37" i="16"/>
  <c r="F15" i="16"/>
  <c r="F32" i="16"/>
  <c r="F11" i="16"/>
  <c r="F23" i="16"/>
  <c r="F31" i="16"/>
  <c r="F39" i="16"/>
  <c r="F16" i="16"/>
  <c r="F20" i="16"/>
  <c r="F36" i="16"/>
  <c r="K44" i="15"/>
  <c r="J40" i="15"/>
  <c r="J36" i="15"/>
  <c r="J32" i="15"/>
  <c r="J42" i="15"/>
  <c r="J38" i="15"/>
  <c r="J34" i="15"/>
  <c r="J35" i="15"/>
  <c r="J43" i="15"/>
  <c r="J37" i="15"/>
  <c r="J39" i="15"/>
  <c r="J33" i="15"/>
  <c r="J41" i="15"/>
  <c r="J19" i="15"/>
  <c r="J15" i="15"/>
  <c r="J11" i="15"/>
  <c r="J13" i="15"/>
  <c r="J12" i="15"/>
  <c r="J20" i="15"/>
  <c r="J17" i="15"/>
  <c r="J14" i="15"/>
  <c r="J22" i="15"/>
  <c r="J21" i="15"/>
  <c r="J16" i="15"/>
  <c r="J18" i="15"/>
  <c r="F21" i="15"/>
  <c r="F17" i="15"/>
  <c r="F13" i="15"/>
  <c r="F14" i="15"/>
  <c r="F16" i="15"/>
  <c r="F11" i="15"/>
  <c r="F18" i="15"/>
  <c r="F15" i="15"/>
  <c r="F20" i="15"/>
  <c r="F19" i="15"/>
  <c r="F12" i="15"/>
  <c r="F22" i="15"/>
  <c r="F81" i="14"/>
  <c r="F77" i="14"/>
  <c r="F73" i="14"/>
  <c r="F69" i="14"/>
  <c r="F65" i="14"/>
  <c r="F61" i="14"/>
  <c r="F57" i="14"/>
  <c r="F53" i="14"/>
  <c r="F83" i="14"/>
  <c r="F79" i="14"/>
  <c r="F75" i="14"/>
  <c r="F71" i="14"/>
  <c r="F67" i="14"/>
  <c r="F63" i="14"/>
  <c r="F59" i="14"/>
  <c r="F55" i="14"/>
  <c r="F52" i="14"/>
  <c r="F60" i="14"/>
  <c r="F68" i="14"/>
  <c r="F76" i="14"/>
  <c r="F54" i="14"/>
  <c r="F62" i="14"/>
  <c r="F70" i="14"/>
  <c r="F78" i="14"/>
  <c r="F56" i="14"/>
  <c r="F64" i="14"/>
  <c r="F72" i="14"/>
  <c r="F80" i="14"/>
  <c r="F58" i="14"/>
  <c r="F66" i="14"/>
  <c r="F74" i="14"/>
  <c r="F82" i="14"/>
  <c r="J83" i="14"/>
  <c r="J79" i="14"/>
  <c r="J75" i="14"/>
  <c r="J71" i="14"/>
  <c r="J67" i="14"/>
  <c r="J63" i="14"/>
  <c r="J59" i="14"/>
  <c r="J55" i="14"/>
  <c r="J81" i="14"/>
  <c r="J77" i="14"/>
  <c r="J73" i="14"/>
  <c r="J69" i="14"/>
  <c r="J65" i="14"/>
  <c r="J61" i="14"/>
  <c r="J57" i="14"/>
  <c r="J53" i="14"/>
  <c r="J52" i="14"/>
  <c r="J60" i="14"/>
  <c r="J68" i="14"/>
  <c r="J76" i="14"/>
  <c r="J54" i="14"/>
  <c r="J62" i="14"/>
  <c r="J70" i="14"/>
  <c r="J78" i="14"/>
  <c r="J56" i="14"/>
  <c r="J64" i="14"/>
  <c r="J72" i="14"/>
  <c r="J80" i="14"/>
  <c r="J58" i="14"/>
  <c r="J66" i="14"/>
  <c r="J74" i="14"/>
  <c r="J82" i="14"/>
  <c r="J42" i="14"/>
  <c r="J38" i="14"/>
  <c r="J34" i="14"/>
  <c r="J30" i="14"/>
  <c r="J26" i="14"/>
  <c r="J22" i="14"/>
  <c r="J18" i="14"/>
  <c r="J14" i="14"/>
  <c r="J40" i="14"/>
  <c r="J36" i="14"/>
  <c r="J32" i="14"/>
  <c r="J28" i="14"/>
  <c r="J24" i="14"/>
  <c r="J20" i="14"/>
  <c r="J16" i="14"/>
  <c r="J12" i="14"/>
  <c r="J11" i="14"/>
  <c r="J19" i="14"/>
  <c r="J27" i="14"/>
  <c r="J35" i="14"/>
  <c r="J13" i="14"/>
  <c r="J21" i="14"/>
  <c r="J29" i="14"/>
  <c r="J37" i="14"/>
  <c r="J17" i="14"/>
  <c r="J25" i="14"/>
  <c r="J33" i="14"/>
  <c r="J41" i="14"/>
  <c r="J15" i="14"/>
  <c r="J23" i="14"/>
  <c r="J31" i="14"/>
  <c r="J39" i="14"/>
  <c r="F40" i="14"/>
  <c r="F36" i="14"/>
  <c r="F32" i="14"/>
  <c r="F28" i="14"/>
  <c r="F24" i="14"/>
  <c r="F20" i="14"/>
  <c r="F16" i="14"/>
  <c r="F12" i="14"/>
  <c r="F42" i="14"/>
  <c r="F38" i="14"/>
  <c r="F34" i="14"/>
  <c r="F30" i="14"/>
  <c r="F26" i="14"/>
  <c r="F22" i="14"/>
  <c r="F18" i="14"/>
  <c r="F14" i="14"/>
  <c r="F11" i="14"/>
  <c r="F19" i="14"/>
  <c r="F27" i="14"/>
  <c r="F35" i="14"/>
  <c r="F13" i="14"/>
  <c r="F21" i="14"/>
  <c r="F29" i="14"/>
  <c r="F37" i="14"/>
  <c r="F17" i="14"/>
  <c r="F25" i="14"/>
  <c r="F33" i="14"/>
  <c r="F41" i="14"/>
  <c r="F15" i="14"/>
  <c r="F23" i="14"/>
  <c r="F31" i="14"/>
  <c r="F39" i="14"/>
  <c r="J80" i="13"/>
  <c r="J72" i="13"/>
  <c r="J64" i="13"/>
  <c r="J56" i="13"/>
  <c r="J84" i="13"/>
  <c r="J76" i="13"/>
  <c r="J68" i="13"/>
  <c r="J60" i="13"/>
  <c r="J69" i="13"/>
  <c r="J81" i="13"/>
  <c r="J62" i="13"/>
  <c r="J75" i="13"/>
  <c r="J58" i="13"/>
  <c r="J74" i="13"/>
  <c r="J71" i="13"/>
  <c r="J77" i="13"/>
  <c r="J57" i="13"/>
  <c r="J70" i="13"/>
  <c r="J67" i="13"/>
  <c r="J63" i="13"/>
  <c r="J53" i="13"/>
  <c r="J85" i="13"/>
  <c r="J65" i="13"/>
  <c r="J78" i="13"/>
  <c r="J59" i="13"/>
  <c r="J66" i="13"/>
  <c r="J82" i="13"/>
  <c r="J55" i="13"/>
  <c r="J61" i="13"/>
  <c r="J73" i="13"/>
  <c r="J54" i="13"/>
  <c r="J83" i="13"/>
  <c r="J79" i="13"/>
  <c r="F78" i="13"/>
  <c r="F70" i="13"/>
  <c r="F62" i="13"/>
  <c r="F54" i="13"/>
  <c r="F82" i="13"/>
  <c r="F74" i="13"/>
  <c r="F66" i="13"/>
  <c r="F58" i="13"/>
  <c r="F83" i="13"/>
  <c r="F75" i="13"/>
  <c r="F67" i="13"/>
  <c r="F59" i="13"/>
  <c r="F55" i="13"/>
  <c r="F56" i="13"/>
  <c r="F65" i="13"/>
  <c r="F61" i="13"/>
  <c r="F84" i="13"/>
  <c r="F63" i="13"/>
  <c r="F57" i="13"/>
  <c r="F80" i="13"/>
  <c r="F53" i="13"/>
  <c r="F76" i="13"/>
  <c r="F85" i="13"/>
  <c r="F71" i="13"/>
  <c r="F72" i="13"/>
  <c r="F81" i="13"/>
  <c r="F68" i="13"/>
  <c r="F77" i="13"/>
  <c r="F79" i="13"/>
  <c r="F64" i="13"/>
  <c r="F73" i="13"/>
  <c r="F60" i="13"/>
  <c r="F69" i="13"/>
  <c r="J36" i="13"/>
  <c r="J28" i="13"/>
  <c r="J20" i="13"/>
  <c r="J12" i="13"/>
  <c r="J25" i="13"/>
  <c r="J24" i="13"/>
  <c r="J41" i="13"/>
  <c r="J40" i="13"/>
  <c r="J17" i="13"/>
  <c r="J16" i="13"/>
  <c r="J33" i="13"/>
  <c r="J32" i="13"/>
  <c r="J13" i="13"/>
  <c r="J31" i="13"/>
  <c r="J15" i="13"/>
  <c r="J23" i="13"/>
  <c r="J38" i="13"/>
  <c r="J11" i="13"/>
  <c r="J43" i="13"/>
  <c r="J26" i="13"/>
  <c r="J42" i="13"/>
  <c r="J37" i="13"/>
  <c r="J39" i="13"/>
  <c r="J14" i="13"/>
  <c r="J29" i="13"/>
  <c r="J35" i="13"/>
  <c r="J22" i="13"/>
  <c r="J27" i="13"/>
  <c r="J18" i="13"/>
  <c r="J34" i="13"/>
  <c r="J21" i="13"/>
  <c r="J30" i="13"/>
  <c r="J19" i="13"/>
  <c r="F42" i="13"/>
  <c r="F34" i="13"/>
  <c r="F26" i="13"/>
  <c r="F18" i="13"/>
  <c r="F38" i="13"/>
  <c r="F14" i="13"/>
  <c r="F30" i="13"/>
  <c r="F22" i="13"/>
  <c r="F43" i="13"/>
  <c r="F23" i="13"/>
  <c r="F13" i="13"/>
  <c r="F35" i="13"/>
  <c r="F24" i="13"/>
  <c r="F33" i="13"/>
  <c r="F15" i="13"/>
  <c r="F19" i="13"/>
  <c r="F37" i="13"/>
  <c r="F16" i="13"/>
  <c r="F25" i="13"/>
  <c r="F28" i="13"/>
  <c r="F39" i="13"/>
  <c r="F12" i="13"/>
  <c r="F21" i="13"/>
  <c r="F27" i="13"/>
  <c r="F20" i="13"/>
  <c r="F31" i="13"/>
  <c r="F17" i="13"/>
  <c r="F40" i="13"/>
  <c r="F36" i="13"/>
  <c r="F29" i="13"/>
  <c r="F11" i="13"/>
  <c r="F32" i="13"/>
  <c r="F41" i="13"/>
  <c r="F79" i="12"/>
  <c r="F78" i="12"/>
  <c r="F77" i="12"/>
  <c r="F76" i="12"/>
  <c r="F75" i="12"/>
  <c r="F74" i="12"/>
  <c r="F73" i="12"/>
  <c r="F72" i="12"/>
  <c r="F71" i="12"/>
  <c r="F70" i="12"/>
  <c r="F69" i="12"/>
  <c r="F68" i="12"/>
  <c r="F67" i="12"/>
  <c r="F66" i="12"/>
  <c r="F65" i="12"/>
  <c r="F64" i="12"/>
  <c r="F63" i="12"/>
  <c r="F62" i="12"/>
  <c r="F61" i="12"/>
  <c r="F60" i="12"/>
  <c r="F59" i="12"/>
  <c r="F58" i="12"/>
  <c r="F57" i="12"/>
  <c r="F56" i="12"/>
  <c r="F55" i="12"/>
  <c r="F54" i="12"/>
  <c r="F53" i="12"/>
  <c r="F52" i="12"/>
  <c r="F51" i="12"/>
  <c r="F50" i="12"/>
  <c r="J79" i="12"/>
  <c r="J78" i="12"/>
  <c r="J77" i="12"/>
  <c r="J76" i="12"/>
  <c r="J75" i="12"/>
  <c r="J74" i="12"/>
  <c r="J73" i="12"/>
  <c r="J72" i="12"/>
  <c r="J71" i="12"/>
  <c r="J70" i="12"/>
  <c r="J69" i="12"/>
  <c r="J68" i="12"/>
  <c r="J67" i="12"/>
  <c r="J66" i="12"/>
  <c r="J65" i="12"/>
  <c r="J64" i="12"/>
  <c r="J63" i="12"/>
  <c r="J62" i="12"/>
  <c r="J61" i="12"/>
  <c r="J60" i="12"/>
  <c r="J59" i="12"/>
  <c r="J58" i="12"/>
  <c r="J57" i="12"/>
  <c r="J56" i="12"/>
  <c r="J55" i="12"/>
  <c r="J54" i="12"/>
  <c r="J53" i="12"/>
  <c r="J52" i="12"/>
  <c r="J51" i="12"/>
  <c r="J50" i="12"/>
  <c r="F40" i="12"/>
  <c r="F36" i="12"/>
  <c r="F32" i="12"/>
  <c r="F28" i="12"/>
  <c r="F24" i="12"/>
  <c r="F20" i="12"/>
  <c r="F12" i="12"/>
  <c r="F16" i="12"/>
  <c r="F21" i="12"/>
  <c r="F29" i="12"/>
  <c r="F37" i="12"/>
  <c r="F30" i="12"/>
  <c r="F13" i="12"/>
  <c r="F23" i="12"/>
  <c r="F31" i="12"/>
  <c r="F39" i="12"/>
  <c r="F18" i="12"/>
  <c r="F34" i="12"/>
  <c r="F14" i="12"/>
  <c r="F25" i="12"/>
  <c r="F33" i="12"/>
  <c r="F22" i="12"/>
  <c r="F38" i="12"/>
  <c r="F19" i="12"/>
  <c r="F27" i="12"/>
  <c r="F35" i="12"/>
  <c r="F15" i="12"/>
  <c r="F26" i="12"/>
  <c r="F11" i="12"/>
  <c r="F17" i="12"/>
  <c r="J38" i="12"/>
  <c r="J34" i="12"/>
  <c r="J30" i="12"/>
  <c r="J26" i="12"/>
  <c r="J22" i="12"/>
  <c r="J18" i="12"/>
  <c r="J14" i="12"/>
  <c r="J11" i="12"/>
  <c r="J21" i="12"/>
  <c r="J29" i="12"/>
  <c r="J37" i="12"/>
  <c r="J16" i="12"/>
  <c r="J12" i="12"/>
  <c r="J20" i="12"/>
  <c r="J36" i="12"/>
  <c r="J23" i="12"/>
  <c r="J31" i="12"/>
  <c r="J39" i="12"/>
  <c r="J24" i="12"/>
  <c r="J40" i="12"/>
  <c r="J17" i="12"/>
  <c r="J13" i="12"/>
  <c r="J25" i="12"/>
  <c r="J33" i="12"/>
  <c r="J15" i="12"/>
  <c r="J28" i="12"/>
  <c r="J19" i="12"/>
  <c r="J27" i="12"/>
  <c r="J35" i="12"/>
  <c r="J32" i="12"/>
  <c r="F85" i="11"/>
  <c r="F81" i="11"/>
  <c r="F77" i="11"/>
  <c r="F73" i="11"/>
  <c r="F61" i="11"/>
  <c r="F65" i="11"/>
  <c r="F69" i="11"/>
  <c r="F53" i="11"/>
  <c r="F57" i="11"/>
  <c r="F74" i="11"/>
  <c r="F82" i="11"/>
  <c r="F59" i="11"/>
  <c r="F55" i="11"/>
  <c r="F75" i="11"/>
  <c r="F67" i="11"/>
  <c r="F60" i="11"/>
  <c r="F66" i="11"/>
  <c r="F76" i="11"/>
  <c r="F84" i="11"/>
  <c r="F68" i="11"/>
  <c r="F79" i="11"/>
  <c r="F78" i="11"/>
  <c r="F56" i="11"/>
  <c r="F62" i="11"/>
  <c r="F58" i="11"/>
  <c r="F83" i="11"/>
  <c r="F64" i="11"/>
  <c r="F70" i="11"/>
  <c r="F63" i="11"/>
  <c r="F72" i="11"/>
  <c r="F80" i="11"/>
  <c r="F71" i="11"/>
  <c r="F54" i="11"/>
  <c r="J83" i="11"/>
  <c r="J79" i="11"/>
  <c r="J75" i="11"/>
  <c r="J71" i="11"/>
  <c r="J59" i="11"/>
  <c r="J63" i="11"/>
  <c r="J67" i="11"/>
  <c r="J55" i="11"/>
  <c r="J54" i="11"/>
  <c r="J64" i="11"/>
  <c r="J72" i="11"/>
  <c r="J80" i="11"/>
  <c r="J58" i="11"/>
  <c r="J77" i="11"/>
  <c r="J60" i="11"/>
  <c r="J74" i="11"/>
  <c r="J82" i="11"/>
  <c r="J56" i="11"/>
  <c r="J68" i="11"/>
  <c r="J81" i="11"/>
  <c r="J61" i="11"/>
  <c r="J70" i="11"/>
  <c r="J76" i="11"/>
  <c r="J84" i="11"/>
  <c r="J69" i="11"/>
  <c r="J85" i="11"/>
  <c r="J57" i="11"/>
  <c r="J66" i="11"/>
  <c r="J78" i="11"/>
  <c r="J53" i="11"/>
  <c r="J62" i="11"/>
  <c r="J65" i="11"/>
  <c r="J73" i="11"/>
  <c r="J40" i="11"/>
  <c r="J36" i="11"/>
  <c r="J32" i="11"/>
  <c r="J20" i="11"/>
  <c r="J24" i="11"/>
  <c r="J28" i="11"/>
  <c r="J12" i="11"/>
  <c r="J16" i="11"/>
  <c r="J18" i="11"/>
  <c r="J27" i="11"/>
  <c r="J42" i="11"/>
  <c r="J19" i="11"/>
  <c r="J35" i="11"/>
  <c r="J43" i="11"/>
  <c r="J15" i="11"/>
  <c r="J25" i="11"/>
  <c r="J30" i="11"/>
  <c r="J17" i="11"/>
  <c r="J29" i="11"/>
  <c r="J37" i="11"/>
  <c r="J11" i="11"/>
  <c r="J21" i="11"/>
  <c r="J34" i="11"/>
  <c r="J13" i="11"/>
  <c r="J31" i="11"/>
  <c r="J39" i="11"/>
  <c r="J22" i="11"/>
  <c r="J38" i="11"/>
  <c r="J14" i="11"/>
  <c r="J23" i="11"/>
  <c r="J26" i="11"/>
  <c r="J33" i="11"/>
  <c r="J41" i="11"/>
  <c r="F42" i="11"/>
  <c r="F38" i="11"/>
  <c r="F34" i="11"/>
  <c r="F30" i="11"/>
  <c r="F22" i="11"/>
  <c r="F26" i="11"/>
  <c r="F14" i="11"/>
  <c r="F18" i="11"/>
  <c r="F11" i="11"/>
  <c r="F24" i="11"/>
  <c r="F36" i="11"/>
  <c r="F16" i="11"/>
  <c r="F35" i="11"/>
  <c r="F43" i="11"/>
  <c r="F28" i="11"/>
  <c r="F40" i="11"/>
  <c r="F20" i="11"/>
  <c r="F29" i="11"/>
  <c r="F37" i="11"/>
  <c r="F12" i="11"/>
  <c r="F21" i="11"/>
  <c r="F27" i="11"/>
  <c r="F13" i="11"/>
  <c r="F19" i="11"/>
  <c r="F31" i="11"/>
  <c r="F39" i="11"/>
  <c r="F25" i="11"/>
  <c r="F32" i="11"/>
  <c r="F17" i="11"/>
  <c r="F23" i="11"/>
  <c r="F33" i="11"/>
  <c r="F41" i="11"/>
  <c r="F15" i="11"/>
  <c r="J95" i="10"/>
  <c r="J91" i="10"/>
  <c r="J87" i="10"/>
  <c r="J83" i="10"/>
  <c r="J79" i="10"/>
  <c r="J75" i="10"/>
  <c r="J71" i="10"/>
  <c r="J67" i="10"/>
  <c r="J63" i="10"/>
  <c r="J59" i="10"/>
  <c r="J93" i="10"/>
  <c r="J89" i="10"/>
  <c r="J85" i="10"/>
  <c r="J81" i="10"/>
  <c r="J77" i="10"/>
  <c r="J73" i="10"/>
  <c r="J69" i="10"/>
  <c r="J65" i="10"/>
  <c r="J61" i="10"/>
  <c r="J64" i="10"/>
  <c r="J74" i="10"/>
  <c r="J82" i="10"/>
  <c r="J90" i="10"/>
  <c r="J58" i="10"/>
  <c r="J66" i="10"/>
  <c r="J76" i="10"/>
  <c r="J84" i="10"/>
  <c r="J94" i="10"/>
  <c r="J68" i="10"/>
  <c r="J60" i="10"/>
  <c r="J70" i="10"/>
  <c r="J78" i="10"/>
  <c r="J86" i="10"/>
  <c r="J92" i="10"/>
  <c r="J62" i="10"/>
  <c r="J72" i="10"/>
  <c r="J80" i="10"/>
  <c r="J88" i="10"/>
  <c r="F93" i="10"/>
  <c r="F89" i="10"/>
  <c r="F85" i="10"/>
  <c r="F81" i="10"/>
  <c r="F77" i="10"/>
  <c r="F73" i="10"/>
  <c r="F69" i="10"/>
  <c r="F65" i="10"/>
  <c r="F61" i="10"/>
  <c r="F59" i="10"/>
  <c r="F95" i="10"/>
  <c r="F91" i="10"/>
  <c r="F87" i="10"/>
  <c r="F83" i="10"/>
  <c r="F79" i="10"/>
  <c r="F75" i="10"/>
  <c r="F71" i="10"/>
  <c r="F67" i="10"/>
  <c r="F63" i="10"/>
  <c r="F62" i="10"/>
  <c r="F94" i="10"/>
  <c r="F58" i="10"/>
  <c r="F70" i="10"/>
  <c r="F82" i="10"/>
  <c r="F90" i="10"/>
  <c r="F66" i="10"/>
  <c r="F60" i="10"/>
  <c r="F74" i="10"/>
  <c r="F84" i="10"/>
  <c r="F92" i="10"/>
  <c r="F72" i="10"/>
  <c r="F64" i="10"/>
  <c r="F76" i="10"/>
  <c r="F86" i="10"/>
  <c r="F80" i="10"/>
  <c r="F68" i="10"/>
  <c r="F78" i="10"/>
  <c r="F88" i="10"/>
  <c r="J48" i="10"/>
  <c r="J44" i="10"/>
  <c r="J40" i="10"/>
  <c r="J36" i="10"/>
  <c r="J32" i="10"/>
  <c r="J28" i="10"/>
  <c r="J24" i="10"/>
  <c r="J20" i="10"/>
  <c r="J16" i="10"/>
  <c r="J12" i="10"/>
  <c r="J34" i="10"/>
  <c r="J26" i="10"/>
  <c r="J22" i="10"/>
  <c r="J14" i="10"/>
  <c r="J46" i="10"/>
  <c r="J42" i="10"/>
  <c r="J38" i="10"/>
  <c r="J30" i="10"/>
  <c r="J18" i="10"/>
  <c r="J13" i="10"/>
  <c r="J21" i="10"/>
  <c r="J29" i="10"/>
  <c r="J37" i="10"/>
  <c r="J47" i="10"/>
  <c r="J19" i="10"/>
  <c r="J15" i="10"/>
  <c r="J23" i="10"/>
  <c r="J31" i="10"/>
  <c r="J41" i="10"/>
  <c r="J11" i="10"/>
  <c r="J35" i="10"/>
  <c r="J17" i="10"/>
  <c r="J25" i="10"/>
  <c r="J33" i="10"/>
  <c r="J43" i="10"/>
  <c r="J39" i="10"/>
  <c r="J27" i="10"/>
  <c r="J45" i="10"/>
  <c r="F46" i="10"/>
  <c r="F42" i="10"/>
  <c r="F38" i="10"/>
  <c r="F34" i="10"/>
  <c r="F30" i="10"/>
  <c r="F22" i="10"/>
  <c r="F14" i="10"/>
  <c r="F48" i="10"/>
  <c r="F44" i="10"/>
  <c r="F40" i="10"/>
  <c r="F26" i="10"/>
  <c r="F18" i="10"/>
  <c r="F24" i="10"/>
  <c r="F36" i="10"/>
  <c r="F32" i="10"/>
  <c r="F28" i="10"/>
  <c r="F20" i="10"/>
  <c r="F16" i="10"/>
  <c r="F12" i="10"/>
  <c r="F13" i="10"/>
  <c r="F33" i="10"/>
  <c r="F35" i="10"/>
  <c r="F41" i="10"/>
  <c r="F21" i="10"/>
  <c r="F19" i="10"/>
  <c r="F39" i="10"/>
  <c r="F11" i="10"/>
  <c r="F15" i="10"/>
  <c r="F47" i="10"/>
  <c r="F37" i="10"/>
  <c r="F27" i="10"/>
  <c r="F23" i="10"/>
  <c r="F43" i="10"/>
  <c r="F17" i="10"/>
  <c r="F25" i="10"/>
  <c r="F29" i="10"/>
  <c r="F31" i="10"/>
  <c r="F45" i="10"/>
  <c r="F48" i="9"/>
  <c r="F49" i="9"/>
  <c r="F45" i="9"/>
  <c r="F37" i="9"/>
  <c r="F41" i="9"/>
  <c r="F38" i="9"/>
  <c r="F36" i="9"/>
  <c r="F39" i="9"/>
  <c r="F44" i="9"/>
  <c r="F35" i="9"/>
  <c r="F46" i="9"/>
  <c r="F43" i="9"/>
  <c r="F40" i="9"/>
  <c r="F47" i="9"/>
  <c r="F42" i="9"/>
  <c r="J47" i="9"/>
  <c r="J43" i="9"/>
  <c r="J39" i="9"/>
  <c r="J35" i="9"/>
  <c r="J40" i="9"/>
  <c r="J37" i="9"/>
  <c r="J46" i="9"/>
  <c r="J44" i="9"/>
  <c r="J45" i="9"/>
  <c r="J48" i="9"/>
  <c r="J36" i="9"/>
  <c r="J42" i="9"/>
  <c r="J41" i="9"/>
  <c r="J38" i="9"/>
  <c r="J49" i="9"/>
  <c r="J25" i="9"/>
  <c r="J21" i="9"/>
  <c r="J17" i="9"/>
  <c r="J13" i="9"/>
  <c r="J23" i="9"/>
  <c r="J19" i="9"/>
  <c r="J15" i="9"/>
  <c r="J11" i="9"/>
  <c r="J12" i="9"/>
  <c r="J20" i="9"/>
  <c r="J14" i="9"/>
  <c r="J24" i="9"/>
  <c r="J22" i="9"/>
  <c r="J16" i="9"/>
  <c r="J18" i="9"/>
  <c r="F23" i="9"/>
  <c r="F19" i="9"/>
  <c r="F15" i="9"/>
  <c r="F11" i="9"/>
  <c r="F25" i="9"/>
  <c r="F21" i="9"/>
  <c r="F17" i="9"/>
  <c r="F13" i="9"/>
  <c r="F14" i="9"/>
  <c r="F16" i="9"/>
  <c r="F22" i="9"/>
  <c r="F18" i="9"/>
  <c r="F20" i="9"/>
  <c r="F12" i="9"/>
  <c r="F24" i="9"/>
  <c r="J35" i="8"/>
  <c r="J31" i="8"/>
  <c r="J30" i="8"/>
  <c r="J37" i="8"/>
  <c r="J32" i="8"/>
  <c r="J36" i="8"/>
  <c r="J34" i="8"/>
  <c r="J29" i="8"/>
  <c r="J33" i="8"/>
  <c r="F37" i="8"/>
  <c r="F33" i="8"/>
  <c r="F29" i="8"/>
  <c r="F30" i="8"/>
  <c r="F31" i="8"/>
  <c r="F32" i="8"/>
  <c r="F35" i="8"/>
  <c r="F34" i="8"/>
  <c r="F36" i="8"/>
  <c r="F19" i="8"/>
  <c r="F15" i="8"/>
  <c r="F11" i="8"/>
  <c r="F17" i="8"/>
  <c r="F13" i="8"/>
  <c r="F12" i="8"/>
  <c r="F14" i="8"/>
  <c r="F16" i="8"/>
  <c r="F18" i="8"/>
  <c r="J11" i="8"/>
  <c r="J17" i="8"/>
  <c r="J13" i="8"/>
  <c r="J19" i="8"/>
  <c r="J15" i="8"/>
  <c r="J12" i="8"/>
  <c r="J14" i="8"/>
  <c r="J16" i="8"/>
  <c r="J18" i="8"/>
  <c r="J38" i="7"/>
  <c r="J37" i="7"/>
  <c r="J33" i="7"/>
  <c r="J29" i="7"/>
  <c r="J35" i="7"/>
  <c r="J31" i="7"/>
  <c r="J30" i="7"/>
  <c r="J34" i="7"/>
  <c r="J32" i="7"/>
  <c r="J36" i="7"/>
  <c r="F38" i="7"/>
  <c r="F35" i="7"/>
  <c r="F31" i="7"/>
  <c r="F37" i="7"/>
  <c r="F33" i="7"/>
  <c r="F29" i="7"/>
  <c r="F32" i="7"/>
  <c r="F30" i="7"/>
  <c r="F34" i="7"/>
  <c r="F36" i="7"/>
  <c r="F17" i="7"/>
  <c r="F13" i="7"/>
  <c r="F19" i="7"/>
  <c r="F15" i="7"/>
  <c r="F11" i="7"/>
  <c r="F14" i="7"/>
  <c r="F18" i="7"/>
  <c r="F12" i="7"/>
  <c r="F16" i="7"/>
  <c r="J19" i="7"/>
  <c r="J15" i="7"/>
  <c r="J11" i="7"/>
  <c r="J17" i="7"/>
  <c r="J13" i="7"/>
  <c r="J16" i="7"/>
  <c r="J18" i="7"/>
  <c r="J14" i="7"/>
  <c r="J12" i="7"/>
  <c r="F15" i="6"/>
  <c r="F11" i="6"/>
  <c r="F17" i="6"/>
  <c r="F13" i="6"/>
  <c r="F12" i="6"/>
  <c r="F14" i="6"/>
  <c r="F16" i="6"/>
  <c r="J17" i="6"/>
  <c r="J13" i="6"/>
  <c r="J15" i="6"/>
  <c r="J11" i="6"/>
  <c r="J14" i="6"/>
  <c r="J12" i="6"/>
  <c r="J16" i="6"/>
  <c r="F41" i="16"/>
  <c r="F49" i="10"/>
  <c r="F21" i="17"/>
  <c r="K21" i="17"/>
  <c r="J124" i="19"/>
  <c r="F124" i="19"/>
  <c r="K124" i="19"/>
  <c r="K63" i="19"/>
  <c r="F63" i="19"/>
  <c r="J63" i="19"/>
  <c r="J22" i="18"/>
  <c r="K22" i="18"/>
  <c r="F22" i="18"/>
  <c r="J42" i="18"/>
  <c r="F42" i="18"/>
  <c r="K42" i="18"/>
  <c r="F40" i="17"/>
  <c r="J40" i="17"/>
  <c r="J21" i="17"/>
  <c r="K40" i="17"/>
  <c r="F80" i="16"/>
  <c r="K80" i="16"/>
  <c r="J41" i="16"/>
  <c r="K41" i="16"/>
  <c r="F23" i="15"/>
  <c r="K23" i="15"/>
  <c r="J23" i="15"/>
  <c r="J44" i="15"/>
  <c r="J84" i="14"/>
  <c r="F84" i="14"/>
  <c r="J43" i="14"/>
  <c r="F43" i="14"/>
  <c r="K43" i="14"/>
  <c r="K86" i="13"/>
  <c r="F86" i="13"/>
  <c r="K44" i="13"/>
  <c r="F44" i="13"/>
  <c r="J44" i="13"/>
  <c r="J86" i="13"/>
  <c r="J41" i="12"/>
  <c r="F80" i="12"/>
  <c r="K80" i="12"/>
  <c r="F41" i="12"/>
  <c r="K41" i="12"/>
  <c r="J80" i="12"/>
  <c r="K44" i="11"/>
  <c r="F44" i="11"/>
  <c r="J44" i="11"/>
  <c r="J86" i="11"/>
  <c r="F86" i="11"/>
  <c r="K86" i="11"/>
  <c r="K49" i="10"/>
  <c r="J49" i="10"/>
  <c r="F96" i="10"/>
  <c r="K96" i="10"/>
  <c r="J96" i="10"/>
  <c r="F50" i="9"/>
  <c r="K50" i="9"/>
  <c r="F26" i="9"/>
  <c r="K26" i="9"/>
  <c r="J50" i="9"/>
  <c r="J26" i="9"/>
  <c r="F20" i="8"/>
  <c r="K20" i="8"/>
  <c r="J38" i="8"/>
  <c r="J20" i="8"/>
  <c r="F38" i="8"/>
  <c r="K38" i="8"/>
  <c r="J20" i="7"/>
  <c r="K20" i="7"/>
  <c r="F20" i="7"/>
  <c r="K38" i="7"/>
  <c r="K34" i="6"/>
  <c r="F18" i="6"/>
  <c r="K18" i="6"/>
  <c r="F34" i="6"/>
  <c r="J18" i="6"/>
  <c r="J34" i="6"/>
  <c r="M34" i="6" l="1"/>
  <c r="M38" i="7"/>
  <c r="M38" i="8"/>
  <c r="K39" i="8" s="1"/>
  <c r="M20" i="8"/>
  <c r="K21" i="8" s="1"/>
  <c r="M26" i="9"/>
  <c r="M49" i="10"/>
  <c r="K50" i="10" s="1"/>
  <c r="M41" i="12"/>
  <c r="M44" i="13"/>
  <c r="K45" i="13" s="1"/>
  <c r="M41" i="16"/>
  <c r="K42" i="16" s="1"/>
  <c r="M40" i="17"/>
  <c r="K41" i="17" s="1"/>
  <c r="M42" i="18"/>
  <c r="K43" i="18" s="1"/>
  <c r="M22" i="18"/>
  <c r="K23" i="18" s="1"/>
  <c r="M63" i="19"/>
  <c r="K64" i="19" s="1"/>
  <c r="M21" i="17"/>
  <c r="K22" i="17" s="1"/>
  <c r="M44" i="15"/>
  <c r="K45" i="15" s="1"/>
  <c r="M43" i="14"/>
  <c r="K44" i="14" s="1"/>
  <c r="M124" i="19"/>
  <c r="K125" i="19" s="1"/>
  <c r="M18" i="6"/>
  <c r="K19" i="6" s="1"/>
  <c r="M96" i="10"/>
  <c r="M86" i="11"/>
  <c r="M20" i="7"/>
  <c r="M50" i="9"/>
  <c r="K51" i="9" s="1"/>
  <c r="M44" i="11"/>
  <c r="K45" i="11" s="1"/>
  <c r="M80" i="12"/>
  <c r="K81" i="12" s="1"/>
  <c r="M86" i="13"/>
  <c r="K87" i="13" s="1"/>
  <c r="M23" i="15"/>
  <c r="K24" i="15" s="1"/>
  <c r="M80" i="16"/>
  <c r="K81" i="16" s="1"/>
  <c r="M84" i="14"/>
  <c r="K85" i="14" s="1"/>
  <c r="O28" i="3"/>
  <c r="D28" i="3"/>
  <c r="C28" i="3"/>
  <c r="N28" i="3"/>
  <c r="M28" i="3"/>
  <c r="G28" i="3"/>
  <c r="F28" i="3"/>
  <c r="P28" i="3"/>
  <c r="Q28" i="3"/>
  <c r="G16" i="5"/>
  <c r="C28" i="4"/>
  <c r="N28" i="4"/>
  <c r="P28" i="4"/>
  <c r="R28" i="4"/>
  <c r="O28" i="4"/>
  <c r="M28" i="4"/>
  <c r="F28" i="4"/>
  <c r="G28" i="4"/>
  <c r="Q28" i="4"/>
  <c r="D28" i="4"/>
  <c r="L87" i="11" l="1"/>
  <c r="G87" i="11"/>
  <c r="H87" i="11"/>
  <c r="D87" i="11"/>
  <c r="C87" i="11"/>
  <c r="E87" i="11"/>
  <c r="I87" i="11"/>
  <c r="G39" i="7"/>
  <c r="L39" i="7"/>
  <c r="D39" i="7"/>
  <c r="C39" i="7"/>
  <c r="H39" i="7"/>
  <c r="E39" i="7"/>
  <c r="I39" i="7"/>
  <c r="L85" i="14"/>
  <c r="G85" i="14"/>
  <c r="C85" i="14"/>
  <c r="H85" i="14"/>
  <c r="D85" i="14"/>
  <c r="I85" i="14"/>
  <c r="E85" i="14"/>
  <c r="L24" i="15"/>
  <c r="M24" i="15" s="1"/>
  <c r="H24" i="15"/>
  <c r="C24" i="15"/>
  <c r="G24" i="15"/>
  <c r="D24" i="15"/>
  <c r="E24" i="15"/>
  <c r="I24" i="15"/>
  <c r="L81" i="12"/>
  <c r="D81" i="12"/>
  <c r="G81" i="12"/>
  <c r="C81" i="12"/>
  <c r="H81" i="12"/>
  <c r="E81" i="12"/>
  <c r="I81" i="12"/>
  <c r="K87" i="11"/>
  <c r="M87" i="11" s="1"/>
  <c r="L19" i="6"/>
  <c r="H19" i="6"/>
  <c r="C19" i="6"/>
  <c r="G19" i="6"/>
  <c r="D19" i="6"/>
  <c r="I19" i="6"/>
  <c r="E19" i="6"/>
  <c r="L44" i="14"/>
  <c r="M44" i="14" s="1"/>
  <c r="D44" i="14"/>
  <c r="H44" i="14"/>
  <c r="G44" i="14"/>
  <c r="C44" i="14"/>
  <c r="E44" i="14"/>
  <c r="I44" i="14"/>
  <c r="L22" i="17"/>
  <c r="M22" i="17" s="1"/>
  <c r="D22" i="17"/>
  <c r="C22" i="17"/>
  <c r="H22" i="17"/>
  <c r="G22" i="17"/>
  <c r="I22" i="17"/>
  <c r="E22" i="17"/>
  <c r="L23" i="18"/>
  <c r="G23" i="18"/>
  <c r="D23" i="18"/>
  <c r="H23" i="18"/>
  <c r="C23" i="18"/>
  <c r="E23" i="18"/>
  <c r="I23" i="18"/>
  <c r="L41" i="17"/>
  <c r="G41" i="17"/>
  <c r="D41" i="17"/>
  <c r="H41" i="17"/>
  <c r="C41" i="17"/>
  <c r="E41" i="17"/>
  <c r="I41" i="17"/>
  <c r="L45" i="13"/>
  <c r="M45" i="13" s="1"/>
  <c r="D45" i="13"/>
  <c r="G45" i="13"/>
  <c r="C45" i="13"/>
  <c r="H45" i="13"/>
  <c r="I45" i="13"/>
  <c r="E45" i="13"/>
  <c r="K39" i="7"/>
  <c r="M85" i="14"/>
  <c r="M19" i="6"/>
  <c r="M23" i="18"/>
  <c r="L21" i="8"/>
  <c r="M21" i="8" s="1"/>
  <c r="D21" i="8"/>
  <c r="C21" i="8"/>
  <c r="H21" i="8"/>
  <c r="G21" i="8"/>
  <c r="I21" i="8"/>
  <c r="E21" i="8"/>
  <c r="L21" i="7"/>
  <c r="D21" i="7"/>
  <c r="G21" i="7"/>
  <c r="H21" i="7"/>
  <c r="C21" i="7"/>
  <c r="I21" i="7"/>
  <c r="E21" i="7"/>
  <c r="I42" i="12"/>
  <c r="L42" i="12"/>
  <c r="C42" i="12"/>
  <c r="H42" i="12"/>
  <c r="D42" i="12"/>
  <c r="G42" i="12"/>
  <c r="E42" i="12"/>
  <c r="I27" i="9"/>
  <c r="L27" i="9"/>
  <c r="D27" i="9"/>
  <c r="G27" i="9"/>
  <c r="H27" i="9"/>
  <c r="C27" i="9"/>
  <c r="E27" i="9"/>
  <c r="L35" i="6"/>
  <c r="G35" i="6"/>
  <c r="H35" i="6"/>
  <c r="C35" i="6"/>
  <c r="D35" i="6"/>
  <c r="I35" i="6"/>
  <c r="E35" i="6"/>
  <c r="M81" i="12"/>
  <c r="G51" i="9"/>
  <c r="L51" i="9"/>
  <c r="M51" i="9" s="1"/>
  <c r="D51" i="9"/>
  <c r="C51" i="9"/>
  <c r="H51" i="9"/>
  <c r="E51" i="9"/>
  <c r="I51" i="9"/>
  <c r="M41" i="17"/>
  <c r="L50" i="10"/>
  <c r="M50" i="10" s="1"/>
  <c r="G50" i="10"/>
  <c r="D50" i="10"/>
  <c r="H50" i="10"/>
  <c r="C50" i="10"/>
  <c r="E50" i="10"/>
  <c r="I50" i="10"/>
  <c r="L97" i="10"/>
  <c r="G97" i="10"/>
  <c r="D97" i="10"/>
  <c r="C97" i="10"/>
  <c r="H97" i="10"/>
  <c r="I97" i="10"/>
  <c r="E97" i="10"/>
  <c r="L81" i="16"/>
  <c r="M81" i="16" s="1"/>
  <c r="C81" i="16"/>
  <c r="D81" i="16"/>
  <c r="G81" i="16"/>
  <c r="H81" i="16"/>
  <c r="E81" i="16"/>
  <c r="I81" i="16"/>
  <c r="L87" i="13"/>
  <c r="M87" i="13" s="1"/>
  <c r="G87" i="13"/>
  <c r="C87" i="13"/>
  <c r="H87" i="13"/>
  <c r="D87" i="13"/>
  <c r="E87" i="13"/>
  <c r="I87" i="13"/>
  <c r="L45" i="11"/>
  <c r="M45" i="11" s="1"/>
  <c r="G45" i="11"/>
  <c r="C45" i="11"/>
  <c r="H45" i="11"/>
  <c r="D45" i="11"/>
  <c r="I45" i="11"/>
  <c r="E45" i="11"/>
  <c r="K21" i="7"/>
  <c r="M21" i="7" s="1"/>
  <c r="K97" i="10"/>
  <c r="L125" i="19"/>
  <c r="M125" i="19" s="1"/>
  <c r="H125" i="19"/>
  <c r="D125" i="19"/>
  <c r="G125" i="19"/>
  <c r="C125" i="19"/>
  <c r="E125" i="19"/>
  <c r="I125" i="19"/>
  <c r="L45" i="15"/>
  <c r="M45" i="15" s="1"/>
  <c r="G45" i="15"/>
  <c r="C45" i="15"/>
  <c r="D45" i="15"/>
  <c r="H45" i="15"/>
  <c r="E45" i="15"/>
  <c r="I45" i="15"/>
  <c r="L64" i="19"/>
  <c r="M64" i="19" s="1"/>
  <c r="D64" i="19"/>
  <c r="C64" i="19"/>
  <c r="G64" i="19"/>
  <c r="H64" i="19"/>
  <c r="I64" i="19"/>
  <c r="E64" i="19"/>
  <c r="L43" i="18"/>
  <c r="M43" i="18" s="1"/>
  <c r="C43" i="18"/>
  <c r="H43" i="18"/>
  <c r="G43" i="18"/>
  <c r="D43" i="18"/>
  <c r="E43" i="18"/>
  <c r="I43" i="18"/>
  <c r="L42" i="16"/>
  <c r="M42" i="16" s="1"/>
  <c r="G42" i="16"/>
  <c r="H42" i="16"/>
  <c r="C42" i="16"/>
  <c r="D42" i="16"/>
  <c r="I42" i="16"/>
  <c r="E42" i="16"/>
  <c r="K42" i="12"/>
  <c r="K27" i="9"/>
  <c r="M27" i="9" s="1"/>
  <c r="L39" i="8"/>
  <c r="M39" i="8" s="1"/>
  <c r="H39" i="8"/>
  <c r="C39" i="8"/>
  <c r="G39" i="8"/>
  <c r="D39" i="8"/>
  <c r="I39" i="8"/>
  <c r="E39" i="8"/>
  <c r="K35" i="6"/>
  <c r="M35" i="6" s="1"/>
  <c r="K28" i="3"/>
  <c r="K16" i="5"/>
  <c r="M16" i="5" s="1"/>
  <c r="K28" i="4"/>
  <c r="M42" i="12" l="1"/>
  <c r="M97" i="10"/>
  <c r="M39" i="7"/>
</calcChain>
</file>

<file path=xl/sharedStrings.xml><?xml version="1.0" encoding="utf-8"?>
<sst xmlns="http://schemas.openxmlformats.org/spreadsheetml/2006/main" count="1901" uniqueCount="673">
  <si>
    <t>TOTAL SOLICITUDES  (no incluye ex Pasis)</t>
  </si>
  <si>
    <t>PERIODO</t>
  </si>
  <si>
    <t>TOTAL PBS Y APS</t>
  </si>
  <si>
    <t>SEXO</t>
  </si>
  <si>
    <t>ORIGEN DE TRAMITACIÓN DEL BENEFICIO</t>
  </si>
  <si>
    <t xml:space="preserve">PBSV </t>
  </si>
  <si>
    <t xml:space="preserve">PBSI </t>
  </si>
  <si>
    <t>TOTAL PBS</t>
  </si>
  <si>
    <t>APSV</t>
  </si>
  <si>
    <t xml:space="preserve">APSI </t>
  </si>
  <si>
    <t>TOTAL APS</t>
  </si>
  <si>
    <t>Total PBS + APS</t>
  </si>
  <si>
    <t xml:space="preserve">Femenino </t>
  </si>
  <si>
    <t xml:space="preserve">Masculino </t>
  </si>
  <si>
    <t xml:space="preserve">En IPS </t>
  </si>
  <si>
    <t xml:space="preserve">En AFP </t>
  </si>
  <si>
    <t xml:space="preserve">En Cías. de Seguro </t>
  </si>
  <si>
    <t xml:space="preserve">En Municipio </t>
  </si>
  <si>
    <t>Jul a Dic 2008</t>
  </si>
  <si>
    <t>Total 2009</t>
  </si>
  <si>
    <t>Total 2010</t>
  </si>
  <si>
    <t>Total 2011</t>
  </si>
  <si>
    <t>Total 2012</t>
  </si>
  <si>
    <t>Total 2013</t>
  </si>
  <si>
    <t>Total 2014</t>
  </si>
  <si>
    <t>Total 2015</t>
  </si>
  <si>
    <t>Total 2016</t>
  </si>
  <si>
    <t>Total 2017</t>
  </si>
  <si>
    <t>TOTAL</t>
  </si>
  <si>
    <t>TOTAL CONCEDIDAS  (no incluye ex Pasis)</t>
  </si>
  <si>
    <t>MES</t>
  </si>
  <si>
    <t>Total PBS+APS</t>
  </si>
  <si>
    <t>Femenino</t>
  </si>
  <si>
    <t>REGIÓN</t>
  </si>
  <si>
    <t>ARICA Y PARINACOTA</t>
  </si>
  <si>
    <t>TARAPACA</t>
  </si>
  <si>
    <t>ANTOFAGASTA</t>
  </si>
  <si>
    <t>ATACAMA</t>
  </si>
  <si>
    <t>COQUIMBO</t>
  </si>
  <si>
    <t>VALPARAISO</t>
  </si>
  <si>
    <t>L. G. B. OHIGGINS</t>
  </si>
  <si>
    <t>MAULE</t>
  </si>
  <si>
    <t>BIO-BIO</t>
  </si>
  <si>
    <t>LA ARAUCANIA</t>
  </si>
  <si>
    <t>LOS RIOS</t>
  </si>
  <si>
    <t>LOS LAGOS</t>
  </si>
  <si>
    <t>AYSÉN</t>
  </si>
  <si>
    <t>MAGALLANES Y ANTARTICA</t>
  </si>
  <si>
    <t>METROPOLITANA</t>
  </si>
  <si>
    <t>Totales</t>
  </si>
  <si>
    <t>Participación sobre el total</t>
  </si>
  <si>
    <t>TOTAL CONCEDIDAS  (no incluye ex  Pasis)</t>
  </si>
  <si>
    <t>Número de solicitudes del Sistema de Pensiones Solidarias según región, tipo de beneficio, sexo y origen de tramitación del beneficio</t>
  </si>
  <si>
    <t>Número de concesiones del Sistema de Pensiones Solidarias según región, tipo de beneficio, sexo y origen de tramitación del beneficio</t>
  </si>
  <si>
    <t>Número de solicitudes mensuales recibidas en el Sistema de Pensiones Solidarias, según tipo de beneficio, sexo y origen de tramitación del beneficio</t>
  </si>
  <si>
    <t>Distribución Regional Solicitudes del Pilar Solidario - no incluye ex Pasis</t>
  </si>
  <si>
    <t>COMUNA</t>
  </si>
  <si>
    <t>PBSV</t>
  </si>
  <si>
    <t>PBSI</t>
  </si>
  <si>
    <t>Total PBS</t>
  </si>
  <si>
    <t>% PBS</t>
  </si>
  <si>
    <t>APSI</t>
  </si>
  <si>
    <t>Total APS</t>
  </si>
  <si>
    <t>%APS</t>
  </si>
  <si>
    <t>% respecto del total de solicitudes</t>
  </si>
  <si>
    <t>Concesiones del Pilar Solidario  a nivel comunal</t>
  </si>
  <si>
    <t>% respecto del total de concesiones</t>
  </si>
  <si>
    <t>ARICA</t>
  </si>
  <si>
    <t>CAMARONES</t>
  </si>
  <si>
    <t>PUTRE</t>
  </si>
  <si>
    <t>GENERAL LAGOS</t>
  </si>
  <si>
    <t>Número de Solicitudes de Beneficios del Pilar Solidario según tipo de beneficio - XV Región de Arica y Parinacota</t>
  </si>
  <si>
    <t>ALTO HOSPICIO</t>
  </si>
  <si>
    <t>POZO ALMONTE</t>
  </si>
  <si>
    <t>CAMIÑA</t>
  </si>
  <si>
    <t>COLCHANE</t>
  </si>
  <si>
    <t>HUARA</t>
  </si>
  <si>
    <t>PICA</t>
  </si>
  <si>
    <t>Copiar extraccion TODOS desde casilla A140, luego formatear numeros con punto sindecimales</t>
  </si>
  <si>
    <t>Número de Solicitudes de Beneficios del Pilar Solidario según tipo de beneficio - I Región de Tarapacá</t>
  </si>
  <si>
    <t>Número de Solicitudes de Beneficios del Pilar Solidario según tipo de beneficio - II Región de Antofagasta</t>
  </si>
  <si>
    <t>Número de Concesiones de Beneficios del Pilar Solidario según tipo de beneficio - II Región de Antofagasta</t>
  </si>
  <si>
    <t>Número de Solicitudes de Beneficios del Pilar Solidario según tipo de beneficio - IV Región de Coquimbo</t>
  </si>
  <si>
    <t>Número de Concesiones de Beneficios del Pilar Solidario según tipo de beneficio - IV Región de Coquimbo</t>
  </si>
  <si>
    <t>Número de Solicitudes de Beneficios del Pilar Solidario según tipo de beneficio - V Región de Vaparaíso</t>
  </si>
  <si>
    <t>Número de Concesiones de Beneficios del Pilar Solidario según tipo de beneficio - V Región de Vaparaíso</t>
  </si>
  <si>
    <t>Número de Solicitudes de Beneficios del Pilar Solidario según tipo de beneficio - VI Región de L.G.B. O'Higgins</t>
  </si>
  <si>
    <t>Número de Solicitudes de Beneficios del Pilar Solidario según tipo de beneficio - VII Región del Maule</t>
  </si>
  <si>
    <t>Número de Concesiones de Beneficios del Pilar Solidario según tipo de beneficio - VII Región del Maule</t>
  </si>
  <si>
    <t>Número de Concesiones de Beneficios del Pilar Solidario según tipo de beneficio - VI Región de L.G.B. O'Higgins</t>
  </si>
  <si>
    <t>Número de Solicitudes de Beneficios del Pilar Solidario según tipo de beneficio - IX Región de la Araucanía</t>
  </si>
  <si>
    <t>Número de Concesiones de Beneficios del Pilar Solidario según tipo de beneficio - IX Región de la Araucanía</t>
  </si>
  <si>
    <t>Número de Solicitudes de Beneficios del Pilar Solidario según tipo de beneficio - XIV Región de Los Rios</t>
  </si>
  <si>
    <t>Número de Concesiones de Beneficios del Pilar Solidario según tipo de beneficio - XIV Región de Los Rios</t>
  </si>
  <si>
    <t>Número de Solicitudes de Beneficios del Pilar Solidario según tipo de beneficio - X Región de Los Lagos</t>
  </si>
  <si>
    <t>Número de Concesiones de Beneficios del Pilar Solidario según tipo de beneficio - X Región de Los Lagos</t>
  </si>
  <si>
    <t xml:space="preserve">TOTAL </t>
  </si>
  <si>
    <t>Número de Solicitudes de Beneficios del Pilar Solidario según tipo de beneficio - XI Región de Aysen</t>
  </si>
  <si>
    <t>Número de Conceciones de Beneficios del Pilar Solidario según tipo de beneficio - XI Región de Aysen</t>
  </si>
  <si>
    <t>Número de Solicitudes de Beneficios del Pilar Solidario según tipo de beneficio - XII Región de Magallanes</t>
  </si>
  <si>
    <t>Número de Concesiones de Beneficios del Pilar Solidario según tipo de beneficio - XII Región de Magallanes</t>
  </si>
  <si>
    <t>Subsecretaría de Previsión Social</t>
  </si>
  <si>
    <t>Dirección de Estudios Previsionales</t>
  </si>
  <si>
    <t>XV Arica y Parinacota</t>
  </si>
  <si>
    <t>I Tarapaca</t>
  </si>
  <si>
    <t>III Atacama</t>
  </si>
  <si>
    <t>IV Coquimbo</t>
  </si>
  <si>
    <t>V Valparaiso</t>
  </si>
  <si>
    <t>VI Libertador General Bernardo O'Higgins</t>
  </si>
  <si>
    <t>VII Maule</t>
  </si>
  <si>
    <t>VIII Bio Bio</t>
  </si>
  <si>
    <t>II Antofagasta</t>
  </si>
  <si>
    <t>IX Araucania</t>
  </si>
  <si>
    <t>XIV Los Rios</t>
  </si>
  <si>
    <t>X Los Lagos</t>
  </si>
  <si>
    <t>XI Aysen</t>
  </si>
  <si>
    <t>XII Magallanes</t>
  </si>
  <si>
    <t>XIII Metropolitana</t>
  </si>
  <si>
    <t>Número de concesiones de Beneficios del Pilar Solidario según tipo de beneficio - III Región de Atacama</t>
  </si>
  <si>
    <t>Número de Solicitudes de Beneficios del Pilar Solidario según tipo de beneficio - III Región de Atacama</t>
  </si>
  <si>
    <t>Número de Solicitudes de Beneficios del Pilar Solidario según tipo de beneficio - VIII Región del Bio Bio</t>
  </si>
  <si>
    <t>Número de Concesiones de Beneficios del Pilar Solidario según tipo de beneficio - VIII Región del Bio Bio</t>
  </si>
  <si>
    <t>Número de Solicitudes de Beneficios del Pilar Solidario según tipo de beneficio - XIII Región Metropolitana</t>
  </si>
  <si>
    <t>Número de Concesiones de Beneficios del Pilar Solidario según tipo de beneficio - XIII Región Metropolitana</t>
  </si>
  <si>
    <t>Introducción</t>
  </si>
  <si>
    <t>Nacional</t>
  </si>
  <si>
    <t>Número de Concesiones de Beneficios del Pilar Solidario según tipo de beneficio - XV Región de Arica y Parinacota</t>
  </si>
  <si>
    <t>Regional</t>
  </si>
  <si>
    <t>Número de Concesiones de Beneficios del Pilar Solidario según tipo de beneficio - I Región de Tarapacá</t>
  </si>
  <si>
    <t>Fuente: Elaboración propia sobre la base de información del IPS.</t>
  </si>
  <si>
    <t>Nota: La información estadística reportada del número de solicitudes concesionadas, en trámite, rechazadas y anuladas varía mes a mes por actualización de cifras.</t>
  </si>
  <si>
    <t>IQUIQUE</t>
  </si>
  <si>
    <t>MEJILLONES</t>
  </si>
  <si>
    <t>SIERRA GORDA</t>
  </si>
  <si>
    <t>TALTAL</t>
  </si>
  <si>
    <t>CALAMA</t>
  </si>
  <si>
    <t>OLLAGUE</t>
  </si>
  <si>
    <t>SAN PEDRO DE ATACAMA</t>
  </si>
  <si>
    <t>TOCOPILLA</t>
  </si>
  <si>
    <t>MARIA ELENA</t>
  </si>
  <si>
    <t>COPIAPO</t>
  </si>
  <si>
    <t>CALDERA</t>
  </si>
  <si>
    <t>TIERRA AMARILLA</t>
  </si>
  <si>
    <t>CHAÑARAL</t>
  </si>
  <si>
    <t>DIEGO DE ALMAGRO</t>
  </si>
  <si>
    <t>VALLENAR</t>
  </si>
  <si>
    <t>ALTO DEL CARMEN</t>
  </si>
  <si>
    <t>FREIRINA</t>
  </si>
  <si>
    <t>HUASCO</t>
  </si>
  <si>
    <t>LA SERENA</t>
  </si>
  <si>
    <t>ANDACOLLO</t>
  </si>
  <si>
    <t>LA HIGUERA</t>
  </si>
  <si>
    <t>PAIHUANO</t>
  </si>
  <si>
    <t>VICUÑA</t>
  </si>
  <si>
    <t>ILLAPEL</t>
  </si>
  <si>
    <t>CANELA</t>
  </si>
  <si>
    <t>LOS VILOS</t>
  </si>
  <si>
    <t>SALAMANCA</t>
  </si>
  <si>
    <t>OVALLE</t>
  </si>
  <si>
    <t>COMBARBALA</t>
  </si>
  <si>
    <t>MONTE PATRIA</t>
  </si>
  <si>
    <t>PUNITAQUI</t>
  </si>
  <si>
    <t>RIO HURTADO</t>
  </si>
  <si>
    <t>CONCON</t>
  </si>
  <si>
    <t>PUCHUNCAVI</t>
  </si>
  <si>
    <t>VIÑA DEL MAR</t>
  </si>
  <si>
    <t>ISLA DE PASCUA</t>
  </si>
  <si>
    <t>LOS ANDES</t>
  </si>
  <si>
    <t>RINCONADA</t>
  </si>
  <si>
    <t>SAN ESTEBAN</t>
  </si>
  <si>
    <t>PAPUDO</t>
  </si>
  <si>
    <t>LA CALERA</t>
  </si>
  <si>
    <t>HIJUELAS</t>
  </si>
  <si>
    <t>LA CRUZ</t>
  </si>
  <si>
    <t>SAN ANTONIO</t>
  </si>
  <si>
    <t>CARTAGENA</t>
  </si>
  <si>
    <t>EL QUISCO</t>
  </si>
  <si>
    <t>SAN FELIPE</t>
  </si>
  <si>
    <t>LLAY LLAY</t>
  </si>
  <si>
    <t>PUTAENDO</t>
  </si>
  <si>
    <t>JUAN FERNANDEZ</t>
  </si>
  <si>
    <t>CASABLANCA</t>
  </si>
  <si>
    <t>QUINTERO</t>
  </si>
  <si>
    <t>QUILLOTA</t>
  </si>
  <si>
    <t>LA LIGUA</t>
  </si>
  <si>
    <t>CABILDO</t>
  </si>
  <si>
    <t>NOGALES</t>
  </si>
  <si>
    <t>ZAPALLAR</t>
  </si>
  <si>
    <t>PETORCA</t>
  </si>
  <si>
    <t>ALGARROBO</t>
  </si>
  <si>
    <t>EL TABO</t>
  </si>
  <si>
    <t>SANTO DOMINGO</t>
  </si>
  <si>
    <t>CALLE LARGA</t>
  </si>
  <si>
    <t>CATEMU</t>
  </si>
  <si>
    <t>PANQUEHUE</t>
  </si>
  <si>
    <t>SANTA MARIA</t>
  </si>
  <si>
    <t>QUILPUE</t>
  </si>
  <si>
    <t>LIMACHE</t>
  </si>
  <si>
    <t>OLMUE</t>
  </si>
  <si>
    <t>VILLA ALEMANA</t>
  </si>
  <si>
    <t>RANCAGUA</t>
  </si>
  <si>
    <t>COLTAUCO</t>
  </si>
  <si>
    <t>GRANEROS</t>
  </si>
  <si>
    <t>PICHIDEGUA</t>
  </si>
  <si>
    <t>REQUINOA</t>
  </si>
  <si>
    <t>LITUECHE</t>
  </si>
  <si>
    <t>PAREDONES</t>
  </si>
  <si>
    <t>CHEPICA</t>
  </si>
  <si>
    <t>PALMILLA</t>
  </si>
  <si>
    <t>PLACILLA</t>
  </si>
  <si>
    <t>SANTA CRUZ</t>
  </si>
  <si>
    <t>CODEGUA</t>
  </si>
  <si>
    <t>LAS CABRAS</t>
  </si>
  <si>
    <t>MOSTAZAL</t>
  </si>
  <si>
    <t>PEUMO</t>
  </si>
  <si>
    <t>QUINTA TILCOCO</t>
  </si>
  <si>
    <t>RENGO</t>
  </si>
  <si>
    <t>MARCHIGUE</t>
  </si>
  <si>
    <t>NAVIDAD</t>
  </si>
  <si>
    <t>CHIMBARONGO</t>
  </si>
  <si>
    <t>COINCO</t>
  </si>
  <si>
    <t>DOÑIHUE</t>
  </si>
  <si>
    <t>MACHALI</t>
  </si>
  <si>
    <t>OLIVAR</t>
  </si>
  <si>
    <t>MALLOA</t>
  </si>
  <si>
    <t>SAN FERNANDO</t>
  </si>
  <si>
    <t>NANCAGUA</t>
  </si>
  <si>
    <t>PERALILLO</t>
  </si>
  <si>
    <t>LOLOL</t>
  </si>
  <si>
    <t>PUMANQUE</t>
  </si>
  <si>
    <t>SAN VICENTE</t>
  </si>
  <si>
    <t>PICHILEMU</t>
  </si>
  <si>
    <t>LA ESTRELLA</t>
  </si>
  <si>
    <t>CUREPTO</t>
  </si>
  <si>
    <t>PELARCO</t>
  </si>
  <si>
    <t>SAN RAFAEL</t>
  </si>
  <si>
    <t>PELLUHUE</t>
  </si>
  <si>
    <t>LICANTEN</t>
  </si>
  <si>
    <t>ROMERAL</t>
  </si>
  <si>
    <t>LONGAVI</t>
  </si>
  <si>
    <t>YERBAS BUENAS</t>
  </si>
  <si>
    <t>EMPEDRADO</t>
  </si>
  <si>
    <t>SAN CLEMENTE</t>
  </si>
  <si>
    <t>CAUQUENES</t>
  </si>
  <si>
    <t>MOLINA</t>
  </si>
  <si>
    <t>RAUCO</t>
  </si>
  <si>
    <t>TENO</t>
  </si>
  <si>
    <t>VICHUQUEN</t>
  </si>
  <si>
    <t>LINARES</t>
  </si>
  <si>
    <t>RETIRO</t>
  </si>
  <si>
    <t>VILLA ALEGRE</t>
  </si>
  <si>
    <t>TALCA</t>
  </si>
  <si>
    <t>PENCAHUE</t>
  </si>
  <si>
    <t>RIO CLARO</t>
  </si>
  <si>
    <t>CURICO</t>
  </si>
  <si>
    <t>SAGRADA FAMILIA</t>
  </si>
  <si>
    <t>HUALAÑE</t>
  </si>
  <si>
    <t>CHANCO</t>
  </si>
  <si>
    <t>CONSTITUCION</t>
  </si>
  <si>
    <t>SAN JAVIER</t>
  </si>
  <si>
    <t>COLBUN</t>
  </si>
  <si>
    <t>PARRAL</t>
  </si>
  <si>
    <t>CHIGUAYANTE</t>
  </si>
  <si>
    <t>LOTA</t>
  </si>
  <si>
    <t>HUALPEN</t>
  </si>
  <si>
    <t>LOS ANGELES</t>
  </si>
  <si>
    <t>LAJA</t>
  </si>
  <si>
    <t>SANTA BARBARA</t>
  </si>
  <si>
    <t>ALTO BIOBIO</t>
  </si>
  <si>
    <t>CHILLAN VIEJO</t>
  </si>
  <si>
    <t>PEMUCO</t>
  </si>
  <si>
    <t>RANQUIL</t>
  </si>
  <si>
    <t>SAN NICOLAS</t>
  </si>
  <si>
    <t>CORONEL</t>
  </si>
  <si>
    <t>HUALQUI</t>
  </si>
  <si>
    <t>PENCO</t>
  </si>
  <si>
    <t>SANTA JUANA</t>
  </si>
  <si>
    <t>TALCAHUANO</t>
  </si>
  <si>
    <t>LEBU</t>
  </si>
  <si>
    <t>CONTULMO</t>
  </si>
  <si>
    <t>LOS ALAMOS</t>
  </si>
  <si>
    <t>TIRUA</t>
  </si>
  <si>
    <t>ANTUCO</t>
  </si>
  <si>
    <t>CABRERO</t>
  </si>
  <si>
    <t>MULCHEN</t>
  </si>
  <si>
    <t>NEGRETE</t>
  </si>
  <si>
    <t>QUILACO</t>
  </si>
  <si>
    <t>SAN ROSENDO</t>
  </si>
  <si>
    <t>TUCAPEL</t>
  </si>
  <si>
    <t>YUMBEL</t>
  </si>
  <si>
    <t>CHILLAN</t>
  </si>
  <si>
    <t>BULNES</t>
  </si>
  <si>
    <t>COELEMU</t>
  </si>
  <si>
    <t>COIHUECO</t>
  </si>
  <si>
    <t>EL CARMEN</t>
  </si>
  <si>
    <t>NINHUE</t>
  </si>
  <si>
    <t>ÑIQUEN</t>
  </si>
  <si>
    <t>PINTO</t>
  </si>
  <si>
    <t>QUILLON</t>
  </si>
  <si>
    <t>QUIRIHUE</t>
  </si>
  <si>
    <t>SAN CARLOS</t>
  </si>
  <si>
    <t>SAN IGNACIO</t>
  </si>
  <si>
    <t>TREHUACO</t>
  </si>
  <si>
    <t>YUNGAY</t>
  </si>
  <si>
    <t>CONCEPCION</t>
  </si>
  <si>
    <t>TOME</t>
  </si>
  <si>
    <t>SAN PEDRO DE LA PAZ</t>
  </si>
  <si>
    <t>FLORIDA</t>
  </si>
  <si>
    <t>ARAUCO</t>
  </si>
  <si>
    <t>CAÑETE</t>
  </si>
  <si>
    <t>CURANILAHUE</t>
  </si>
  <si>
    <t>COBQUECURA</t>
  </si>
  <si>
    <t>PORTEZUELO</t>
  </si>
  <si>
    <t>SAN FABIAN</t>
  </si>
  <si>
    <t>NACIMIENTO</t>
  </si>
  <si>
    <t>QUILLECO</t>
  </si>
  <si>
    <t>CARAHUE</t>
  </si>
  <si>
    <t>CURARREHUE</t>
  </si>
  <si>
    <t>PITRUFQUEN</t>
  </si>
  <si>
    <t>TEODORO SCHMIDT</t>
  </si>
  <si>
    <t>VILLARRICA</t>
  </si>
  <si>
    <t>COLLIPULLI</t>
  </si>
  <si>
    <t>TRAIGUEN</t>
  </si>
  <si>
    <t>TEMUCO</t>
  </si>
  <si>
    <t>CUNCO</t>
  </si>
  <si>
    <t>FREIRE</t>
  </si>
  <si>
    <t>GALVARINO</t>
  </si>
  <si>
    <t>LAUTARO</t>
  </si>
  <si>
    <t>MELIPEUCO</t>
  </si>
  <si>
    <t>PADRE LAS CASAS</t>
  </si>
  <si>
    <t>PERQUENCO</t>
  </si>
  <si>
    <t>PUCON</t>
  </si>
  <si>
    <t>SAAVEDRA</t>
  </si>
  <si>
    <t>TOLTEN</t>
  </si>
  <si>
    <t>VILCUN</t>
  </si>
  <si>
    <t>CHOLCHOL</t>
  </si>
  <si>
    <t>ANGOL</t>
  </si>
  <si>
    <t>CURACAUTIN</t>
  </si>
  <si>
    <t>ERCILLA</t>
  </si>
  <si>
    <t>LOS SAUCES</t>
  </si>
  <si>
    <t>LUMACO</t>
  </si>
  <si>
    <t>RENAICO</t>
  </si>
  <si>
    <t>VICTORIA</t>
  </si>
  <si>
    <t>NUEVA IMPERIAL</t>
  </si>
  <si>
    <t>GORBEA</t>
  </si>
  <si>
    <t>PUREN</t>
  </si>
  <si>
    <t>LONQUIMAY</t>
  </si>
  <si>
    <t>LONCOCHE</t>
  </si>
  <si>
    <t>VALDIVIA</t>
  </si>
  <si>
    <t>CORRAL</t>
  </si>
  <si>
    <t>LANCO</t>
  </si>
  <si>
    <t>MAFIL</t>
  </si>
  <si>
    <t>SAN JOSE DE LA MARIQUINA</t>
  </si>
  <si>
    <t>PAILLACO</t>
  </si>
  <si>
    <t>PANGUIPULLI</t>
  </si>
  <si>
    <t>LA UNION</t>
  </si>
  <si>
    <t>FUTRONO</t>
  </si>
  <si>
    <t>LAGO RANCO</t>
  </si>
  <si>
    <t>RIO BUENO</t>
  </si>
  <si>
    <t>CALBUCO</t>
  </si>
  <si>
    <t>PUERTO VARAS</t>
  </si>
  <si>
    <t>QUELLON</t>
  </si>
  <si>
    <t>QUINCHAO</t>
  </si>
  <si>
    <t>PURRANQUE</t>
  </si>
  <si>
    <t>RIO NEGRO</t>
  </si>
  <si>
    <t>FUTALEUFU</t>
  </si>
  <si>
    <t>PUERTO MONTT</t>
  </si>
  <si>
    <t>COCHAMO</t>
  </si>
  <si>
    <t>MAULLIN</t>
  </si>
  <si>
    <t>ANCUD</t>
  </si>
  <si>
    <t>PUQUELDON</t>
  </si>
  <si>
    <t>QUEILEN</t>
  </si>
  <si>
    <t>PUYEHUE</t>
  </si>
  <si>
    <t>SAN JUAN DE LA COSTA</t>
  </si>
  <si>
    <t>CHAITEN</t>
  </si>
  <si>
    <t>HUALAIHUE</t>
  </si>
  <si>
    <t>OSORNO</t>
  </si>
  <si>
    <t>SAN PABLO</t>
  </si>
  <si>
    <t>PUERTO OCTAY</t>
  </si>
  <si>
    <t>FRUTILLAR</t>
  </si>
  <si>
    <t>FRESIA</t>
  </si>
  <si>
    <t>LLANQUIHUE</t>
  </si>
  <si>
    <t>LOS MUERMOS</t>
  </si>
  <si>
    <t>CASTRO</t>
  </si>
  <si>
    <t>CHONCHI</t>
  </si>
  <si>
    <t>DALCAHUE</t>
  </si>
  <si>
    <t>CURACO DE VELEZ</t>
  </si>
  <si>
    <t>QUEMCHI</t>
  </si>
  <si>
    <t>PALENA</t>
  </si>
  <si>
    <t>COYHAIQUE</t>
  </si>
  <si>
    <t>LAGO VERDE</t>
  </si>
  <si>
    <t>PUERTO AYSEN</t>
  </si>
  <si>
    <t>CISNES</t>
  </si>
  <si>
    <t>GUAITECAS</t>
  </si>
  <si>
    <t>COCHRANE</t>
  </si>
  <si>
    <t>OHIGGINS</t>
  </si>
  <si>
    <t>TORTEL</t>
  </si>
  <si>
    <t>CHILE CHICO</t>
  </si>
  <si>
    <t>RIO IBAÑEZ</t>
  </si>
  <si>
    <t>PUNTA ARENAS</t>
  </si>
  <si>
    <t>LAGUNA BLANCA</t>
  </si>
  <si>
    <t>RIO VERDE</t>
  </si>
  <si>
    <t>SAN GREGORIO</t>
  </si>
  <si>
    <t>CABO DE HORNOS</t>
  </si>
  <si>
    <t>LA ANTARTICA</t>
  </si>
  <si>
    <t>PORVENIR</t>
  </si>
  <si>
    <t>PRIMAVERA</t>
  </si>
  <si>
    <t>TIMAUKEL</t>
  </si>
  <si>
    <t>NATALES</t>
  </si>
  <si>
    <t>TORRES DEL PAINE</t>
  </si>
  <si>
    <t>SANTIAGO</t>
  </si>
  <si>
    <t>CERRILLOS</t>
  </si>
  <si>
    <t>EL BOSQUE</t>
  </si>
  <si>
    <t>HUECHURABA</t>
  </si>
  <si>
    <t>INDEPENDENCIA</t>
  </si>
  <si>
    <t>LA CISTERNA</t>
  </si>
  <si>
    <t>LA PINTANA</t>
  </si>
  <si>
    <t>LAS CONDES</t>
  </si>
  <si>
    <t>LO BARNECHEA</t>
  </si>
  <si>
    <t>LO PRADO</t>
  </si>
  <si>
    <t>MACUL</t>
  </si>
  <si>
    <t>PEDRO AGUIRRE CERDA</t>
  </si>
  <si>
    <t>PEÑALOLEN</t>
  </si>
  <si>
    <t>QUINTA NORMAL</t>
  </si>
  <si>
    <t>RENCA</t>
  </si>
  <si>
    <t>SAN JOAQUIN</t>
  </si>
  <si>
    <t>PUENTE ALTO</t>
  </si>
  <si>
    <t>SAN JOSE DE MAIPO</t>
  </si>
  <si>
    <t>LAMPA</t>
  </si>
  <si>
    <t>TIL TIL</t>
  </si>
  <si>
    <t>BUIN</t>
  </si>
  <si>
    <t>CALERA DE TANGO</t>
  </si>
  <si>
    <t>ALHUE</t>
  </si>
  <si>
    <t>CURACAVI</t>
  </si>
  <si>
    <t>SAN PEDRO</t>
  </si>
  <si>
    <t>EL MONTE</t>
  </si>
  <si>
    <t>PADRE HURTADO</t>
  </si>
  <si>
    <t>PEÑAFLOR</t>
  </si>
  <si>
    <t>QUILICURA</t>
  </si>
  <si>
    <t>CERRO NAVIA</t>
  </si>
  <si>
    <t>CONCHALI</t>
  </si>
  <si>
    <t>RECOLETA</t>
  </si>
  <si>
    <t>COLINA</t>
  </si>
  <si>
    <t>SAN MIGUEL</t>
  </si>
  <si>
    <t>SAN RAMON</t>
  </si>
  <si>
    <t>LA GRANJA</t>
  </si>
  <si>
    <t>LO ESPEJO</t>
  </si>
  <si>
    <t>PIRQUE</t>
  </si>
  <si>
    <t>PAINE</t>
  </si>
  <si>
    <t>SAN BERNARDO</t>
  </si>
  <si>
    <t>ESTACION CENTRAL</t>
  </si>
  <si>
    <t>PUDAHUEL</t>
  </si>
  <si>
    <t>MAIPU</t>
  </si>
  <si>
    <t>TALAGANTE</t>
  </si>
  <si>
    <t>ISLA DE MAIPO</t>
  </si>
  <si>
    <t>MELIPILLA</t>
  </si>
  <si>
    <t>MARIA PINTO</t>
  </si>
  <si>
    <t>PROVIDENCIA</t>
  </si>
  <si>
    <t>VITACURA</t>
  </si>
  <si>
    <t>ÑUÑOA</t>
  </si>
  <si>
    <t>LA REINA</t>
  </si>
  <si>
    <t>LA FLORIDA</t>
  </si>
  <si>
    <t>Informe Estadístico Mensual del Pilar Solidario</t>
  </si>
  <si>
    <t>Mes</t>
  </si>
  <si>
    <t>Número de concesiones de Bono por Hijo, según tipo de pago y mes</t>
  </si>
  <si>
    <t>NÚMERO DE CONCESIONES DE BONO POR HIJO REALIZADAS CADA MES</t>
  </si>
  <si>
    <t>Pago Mensual Con PBS</t>
  </si>
  <si>
    <t>Pago Mensual Con APS</t>
  </si>
  <si>
    <t xml:space="preserve">Pago Único  </t>
  </si>
  <si>
    <t>Nº Beneficiarias</t>
  </si>
  <si>
    <t>Nº de Hijos</t>
  </si>
  <si>
    <t>Nº de Hijos (causantes)</t>
  </si>
  <si>
    <t>Ago-dic 2009</t>
  </si>
  <si>
    <t>Fuente: IPS</t>
  </si>
  <si>
    <t>Nota: La información corresponde al total de concesiones (beneficiarias) del Bono por Hijo de cada mes.</t>
  </si>
  <si>
    <t>El pago único corresponde a las pensionadas de las AFP y Compañías de Seguros.</t>
  </si>
  <si>
    <t>Número de solicitudes y concesiones de Bono por Hijo, según mes</t>
  </si>
  <si>
    <t>Solicitudes y Concesiones de Bono por Hijo, por mes</t>
  </si>
  <si>
    <t>Número de Solicitudes Concedidas</t>
  </si>
  <si>
    <t>Número de Solicitudes Rechazadas</t>
  </si>
  <si>
    <t>Total Solicitudes</t>
  </si>
  <si>
    <t>S/I</t>
  </si>
  <si>
    <t>Total  2015</t>
  </si>
  <si>
    <t>Nota: Esta estadística reporta el dato del último mes disponible, no se actualizan los meses anteriores.</t>
  </si>
  <si>
    <t>S/I: Sin información</t>
  </si>
  <si>
    <t>Número de concesiones de Bono por Hijo según región y origen de la solicitud</t>
  </si>
  <si>
    <t>Región</t>
  </si>
  <si>
    <t>Total</t>
  </si>
  <si>
    <t>PBS</t>
  </si>
  <si>
    <t>APS</t>
  </si>
  <si>
    <t>Arica y Parinacota</t>
  </si>
  <si>
    <t>Nº Beneficiarios</t>
  </si>
  <si>
    <t>XV</t>
  </si>
  <si>
    <t>Nº de Causantes (hijos)</t>
  </si>
  <si>
    <t>Tarapacá</t>
  </si>
  <si>
    <t>I</t>
  </si>
  <si>
    <t>Antofagasta</t>
  </si>
  <si>
    <t>II</t>
  </si>
  <si>
    <t>Atacama</t>
  </si>
  <si>
    <t>III</t>
  </si>
  <si>
    <t>Coquimbo</t>
  </si>
  <si>
    <t>IV</t>
  </si>
  <si>
    <t>Valparaíso</t>
  </si>
  <si>
    <t>V</t>
  </si>
  <si>
    <t>B.O'Higgins</t>
  </si>
  <si>
    <t>VI</t>
  </si>
  <si>
    <t>Maule</t>
  </si>
  <si>
    <t>VII</t>
  </si>
  <si>
    <t>Bío Bío</t>
  </si>
  <si>
    <t>VIII</t>
  </si>
  <si>
    <t>Araucanía</t>
  </si>
  <si>
    <t>IX</t>
  </si>
  <si>
    <t>Los Ríos</t>
  </si>
  <si>
    <t>XIV</t>
  </si>
  <si>
    <t>Los Lagos</t>
  </si>
  <si>
    <t>X</t>
  </si>
  <si>
    <t>Aysén</t>
  </si>
  <si>
    <t>XI</t>
  </si>
  <si>
    <t>Magallanes</t>
  </si>
  <si>
    <t>XII</t>
  </si>
  <si>
    <t>Metropolitana</t>
  </si>
  <si>
    <t>XIII</t>
  </si>
  <si>
    <t>Índice</t>
  </si>
  <si>
    <t>Número de solicitudes del Subsidio a la Contratación por parte del empleador, según sexo y mes</t>
  </si>
  <si>
    <t xml:space="preserve">MES </t>
  </si>
  <si>
    <t>TOTAL SOLICITUDES CADA MES 
(Subsidio a la Contratación)</t>
  </si>
  <si>
    <t>Total Trabajadores</t>
  </si>
  <si>
    <t xml:space="preserve">Total </t>
  </si>
  <si>
    <t>Mujeres</t>
  </si>
  <si>
    <t>Hombres</t>
  </si>
  <si>
    <t>Oct. a Dic. 2008</t>
  </si>
  <si>
    <t xml:space="preserve">Nota: El Subsidio a la Contratación comenzó a pagarse en marzo de 2009
Esta estadística reporta el dato del último mes disponible, no se actualizan los meses anteriores. </t>
  </si>
  <si>
    <t>Número de solicitudes de subsidio a la contratación, según estado de la solicitud y mes</t>
  </si>
  <si>
    <t>ESTADO DE LAS SOLICITUDES
 (Subsidio a la  Contratación)</t>
  </si>
  <si>
    <t>CONCEDIDAS</t>
  </si>
  <si>
    <t>RECHAZADAS</t>
  </si>
  <si>
    <t>EN TRÁMITE</t>
  </si>
  <si>
    <t>Ene. a Dic. 2012</t>
  </si>
  <si>
    <t>Ene. a Dic. 2013</t>
  </si>
  <si>
    <t>Ene. a Dic. 2014</t>
  </si>
  <si>
    <t>Total a Dic-15</t>
  </si>
  <si>
    <t>Total a Dic-16</t>
  </si>
  <si>
    <t>Total a Dic-17</t>
  </si>
  <si>
    <t>Número de solicitudes del Subsidio a la cotización según sexo y mes</t>
  </si>
  <si>
    <t>TOTAL SOLICITUDES CADA MES 
(Subsidio a la Cotización)</t>
  </si>
  <si>
    <t>Jul. a Dic. 2011</t>
  </si>
  <si>
    <t>Nota: A partir del 1 de julio de 2011 comenzó a pagarse el Subsidio a la Cotización.
Esta estadística reporta el dato del último mes disponible, no se actualizan los meses anteriores.</t>
  </si>
  <si>
    <t>Número mensual de solicitudes del subsidio a la cotización, según estado de las solicitudes, sexo y mes</t>
  </si>
  <si>
    <t>ESTADO DE LAS SOLICITUDES 
(Subsidio a la Cotización)</t>
  </si>
  <si>
    <t>Número de subsidios pagados según tipo de subsidio</t>
  </si>
  <si>
    <t>Subsidio a la Contratación</t>
  </si>
  <si>
    <t>Subsidio a la Cotización</t>
  </si>
  <si>
    <t xml:space="preserve">Número de subsidios pagados </t>
  </si>
  <si>
    <t>Número de empleadores que recibieron pago en el mes</t>
  </si>
  <si>
    <t xml:space="preserve">Número de trabajadores que recibieron pago en el mes  </t>
  </si>
  <si>
    <t xml:space="preserve">Hombre </t>
  </si>
  <si>
    <t>Mujer</t>
  </si>
  <si>
    <t>-</t>
  </si>
  <si>
    <t>jun-16*</t>
  </si>
  <si>
    <t>jun-17**</t>
  </si>
  <si>
    <t xml:space="preserve">A partir del 1 de julio de 2011 comenzó a solicitarse el subsidio a la Cotización. </t>
  </si>
  <si>
    <t xml:space="preserve">El número de subsidios pagados podría ser mayor que el número de trabajadores que originan el beneficio por cuanto algunos de ellos podrían tener más de un empleo con subsidio. Además incluye pagos retroactivos. </t>
  </si>
  <si>
    <t>S/I: Sin Información.</t>
  </si>
  <si>
    <t>A contar de esa fecha, es el propio Fondo de Salud, quien efectúa a través de Previred la recaudación de las cotizaciones de salud. Por este motivo, IPS no cuenta con la información del pago de salud efectuado a través de Previred, sólo dispone de la información de la recaudación manual y de otros portales de recaudación. En estos momentos se encuentra en tramitación un convenio de transferencia de datos con Fonasa que permita a IPS volver a operar con normalidad distintos procesos  como  el STJ.</t>
  </si>
  <si>
    <t xml:space="preserve">** En el mes de Junio 2017, el IPS cursó pagos retroactivos de Subsidios a la Contratación y Cotización.  Esto fue parte del  proceso de regularización de pagos que no se habían cursado por falta de información para otorgan el beneficio. </t>
  </si>
  <si>
    <t>Estadísticas del Sistema de Pensiones Solidarias</t>
  </si>
  <si>
    <t>Estadísticas del Subsidio Previsional a los Trabajadores Jóvenes (STJ)</t>
  </si>
  <si>
    <t>Estadísticas del Bono por Hijo (BxH)</t>
  </si>
  <si>
    <t>Estadísticas Bono por Hijo (BxH)</t>
  </si>
  <si>
    <t>Estadísticas Subsidio Previsional a los Trabajadores Jóvenes (STJ)</t>
  </si>
  <si>
    <t>Se entrega información de los subsidios a la contratación y a la cotización.</t>
  </si>
  <si>
    <t>Sistema de Pensiones Solidarias</t>
  </si>
  <si>
    <t>Volver Sistema de Pensiones Solidadias</t>
  </si>
  <si>
    <t>Volver a Bono por Hijo</t>
  </si>
  <si>
    <t>Volver Sistema de Pensiones Solidarias</t>
  </si>
  <si>
    <t>Volver a Subsidio Previsional a los Trabajadores Jóvenes</t>
  </si>
  <si>
    <t>Volver a Índice</t>
  </si>
  <si>
    <t>Subsecretaría de Previsión Social
Dirección de Estudios Previsionales</t>
  </si>
  <si>
    <t>Número de beneficios concedidos mensuales en el Sistema de Pensiones Solidarias, según tipo de beneficio, sexo y origen de tramitación del beneficio</t>
  </si>
  <si>
    <t>Número de Solicitudes de Beneficios del Pilar Solidario según tipo de beneficio - XVI Región de Ñuble</t>
  </si>
  <si>
    <t>Número de Concesiones de Beneficios del Pilar Solidario según tipo de beneficio - XVI Región de Ñuble</t>
  </si>
  <si>
    <t>Cuota Única</t>
  </si>
  <si>
    <t>Ñuble</t>
  </si>
  <si>
    <t>XVI</t>
  </si>
  <si>
    <t>ÑUBLE</t>
  </si>
  <si>
    <t>A dic-18</t>
  </si>
  <si>
    <t>Diciembre de 2018</t>
  </si>
  <si>
    <t>Total 2018</t>
  </si>
  <si>
    <t>Total a Dic-18</t>
  </si>
  <si>
    <t>IPS</t>
  </si>
  <si>
    <t>AFP y Cías. de Seguros</t>
  </si>
  <si>
    <t>Total 2019</t>
  </si>
  <si>
    <t>Total a Dic-19</t>
  </si>
  <si>
    <t>Nbis</t>
  </si>
  <si>
    <t>Total PBS + APS + Nbis</t>
  </si>
  <si>
    <t>C. Web</t>
  </si>
  <si>
    <t>Total PBS+APS+Nbis</t>
  </si>
  <si>
    <t>% de Concesiones</t>
  </si>
  <si>
    <t>* Con fecha marzo 2016 Fonasa puso término al convenio de recaudación que mantenía con IPS.</t>
  </si>
  <si>
    <t>mar-20***</t>
  </si>
  <si>
    <t>XVI Ñuble</t>
  </si>
  <si>
    <t>abr-20***</t>
  </si>
  <si>
    <t>***El número de trabajadores que recibieron el pago el mes de marzo 2020 se explica por el atraso en el envio de la información del pago de cotizaciones electrónicas de FONASA de las remuneraciones del mes de enero, lo que repercutió en una disminución en el número y monto de subsidios pagados en marzo 2020. Dicha situacion se regularizó en los pagos del mes de abril 2020.</t>
  </si>
  <si>
    <t xml:space="preserve">El número de beneficios concesionados no coincide con el número de beneficios pagados por las siguientes razones:
•El total acumulado de concesiones de la Reforma Previsional incluye personas fallecidas:
El número de personas fallecidas que recibían PBS y APS durante el año 2019 correspondió a:  54.613
El número de personas fallecidas desde julio de 2008 a diciembre 2018 correspondió a: 453.803  
•Existen personas a quienes se les ha extinguido o suspendido el beneficio.
•El mes de concedida la pensión no necesariamente coincide con el primer mes de pago.
Nbis: Beneficio que se incorpora con la Ley N°21.190 para los pensionados por Retiro Programado con Pensión Base mayor a la PMAS, y que cumplen con los requisitos exigidos por ley que acceden a un complemento que aseguro que, ante la baja de los pagos del retiro programado, la pensión final no descienda del valor de una Pensión Básica Solidaria.  </t>
  </si>
  <si>
    <t>**** El menor número de subsidios pagados se explica por la disminución en el número de trámites presenciales debido a la cuarentena que existió en varias ciudades del país.</t>
  </si>
  <si>
    <t>jul-20****</t>
  </si>
  <si>
    <t>Julio de 2008 a noviembre 2020</t>
  </si>
  <si>
    <t>Acumuladas de julio de 2008 a noviembre de 2020</t>
  </si>
  <si>
    <t>El presente archivo contiene los principales cuadros del Informe Estadístico Mensual del Pilar Solidario del mes de noviembre de 2020. 
Correspondiente a:</t>
  </si>
  <si>
    <t>Este archivo contiene información al 22 de diciembre de 2020.</t>
  </si>
  <si>
    <t>El presente archivo contiene los principales cuadros sobre el Sistema de Pensiones Solidarias del Informe Estadístico Mensual del Pilar Solidario del mes noviembre de 2020. 
Los cuadros entregan información de los beneficios solicitados y concedidos mensualmente a nivel nacional, desde julio de 2008 a noviembre de 2020, asi como también la información de las solicitudes y concesiones a nivel regional y comunal acumulado a noviembre de 2020.</t>
  </si>
  <si>
    <t>Solicitudes recibidas en el Sistema de Pensiones Solidarias, según mes, desde julio 2008 a noviembre 2020</t>
  </si>
  <si>
    <t>Concesiones en el Sistema de Pensiones Solidarias, por mes, desde julio 2008 a noviembre 2020</t>
  </si>
  <si>
    <t>Solicitudes recibidas en el Sistema de Pensiones Solidarias acumuladas desde julio 2008 a noviembre 2020, según región</t>
  </si>
  <si>
    <t>Concesiones en el Sistema de Pensiones Solidarias acumuladas desde julio 2008 a noviembre 2020, según región</t>
  </si>
  <si>
    <t>Solicitudes y Concesiones en el Sistema de Pensiones Solidarias acumulado a noviembre 2020 por región y comuna:</t>
  </si>
  <si>
    <t>A continuación se entregan los principales cuadros sobre Bono por Hijo que contiene el Informe Estadístico Mensual del Pilar Solidario del mes de noviembre 2020, incluyendo información de Solicitudes, Concesiones y Rechazos de Bono por hijo a nivel nacional, desde su implementación a la fecha, y las concesiones a nivel regional.</t>
  </si>
  <si>
    <t>Concesiones de Bono por Hijo a nivel nacional, por mes, desde Agosto 2009 a noviembre 2020</t>
  </si>
  <si>
    <t>Solicitudes, Rechazos y concesiones a nivel nacional, por mes, desde Agosto 2009 a noviembre 2020</t>
  </si>
  <si>
    <t>Concesiones de Bono por Hijo a nivel regional en el mes de noviembre 2020</t>
  </si>
  <si>
    <t>Agosto 2009 a noviembre 2020</t>
  </si>
  <si>
    <t>a nov-20</t>
  </si>
  <si>
    <t>noviembre 2020</t>
  </si>
  <si>
    <t>A continuación se entregan los principales cuadros sobre el Subsidio Previsional a los Trabajadores Jóvenes del Informe Estadístico Mensual del Pilar Solidario a noviembre 2020</t>
  </si>
  <si>
    <t>Solicitudes del Subsidio a la Contratación por parte del empleador, por mes, desde octubre 2008 a noviembre 2020</t>
  </si>
  <si>
    <t>Solicitudes de subsidio a la contratación, según estado de la solicitud, por mes, desde enero 2012 a noviembre 2020</t>
  </si>
  <si>
    <t>Solicitudes del Subsidio a la cotización según sexo, por mes, julio 2011 a noviembre 2020</t>
  </si>
  <si>
    <t>Solicitudes del subsidio a la cotización, según estado de las solicitudes, sexo, por mes, desde julio 2011 a noviembre 2020</t>
  </si>
  <si>
    <t>Subsidios pagados según tipo de subsidio, por mes, desde abril 2009 a noviembre 2020</t>
  </si>
  <si>
    <t>Octubre de 2008 a noviembre 2020</t>
  </si>
  <si>
    <t>Marzo 2009 a noviembre 2020</t>
  </si>
  <si>
    <t>Julio 2011 a noviembre 2020</t>
  </si>
  <si>
    <t>Enero 2012 a noviembre 2020</t>
  </si>
  <si>
    <t>Enero'18</t>
  </si>
  <si>
    <t>Febrero'18</t>
  </si>
  <si>
    <t>Marzo'18</t>
  </si>
  <si>
    <t>Abril'18</t>
  </si>
  <si>
    <t>Mayo'18</t>
  </si>
  <si>
    <t>Junio'18</t>
  </si>
  <si>
    <t>Julio'18</t>
  </si>
  <si>
    <t>Agosto'18</t>
  </si>
  <si>
    <t>Septiembre'18</t>
  </si>
  <si>
    <t>Octubre '18</t>
  </si>
  <si>
    <t>Noviembre '18</t>
  </si>
  <si>
    <t>Diciembre '18</t>
  </si>
  <si>
    <t>Enero'19</t>
  </si>
  <si>
    <t>Febrero '19</t>
  </si>
  <si>
    <t>Marzo '19</t>
  </si>
  <si>
    <t>Abril '19</t>
  </si>
  <si>
    <t>Mayo '19</t>
  </si>
  <si>
    <t>Junio '19</t>
  </si>
  <si>
    <t>Julio '19</t>
  </si>
  <si>
    <t>Agosto '19</t>
  </si>
  <si>
    <t>Septiembre '19</t>
  </si>
  <si>
    <t>Octubre '19</t>
  </si>
  <si>
    <t>Noviembre '19</t>
  </si>
  <si>
    <t>Diciembre '19</t>
  </si>
  <si>
    <t>Enero'20</t>
  </si>
  <si>
    <t>Febrero'20</t>
  </si>
  <si>
    <t>Marzo'20</t>
  </si>
  <si>
    <t>Abril'20</t>
  </si>
  <si>
    <t>Mayo'20</t>
  </si>
  <si>
    <t>Junio '20</t>
  </si>
  <si>
    <t>Julio '20</t>
  </si>
  <si>
    <t>Agosto '20</t>
  </si>
  <si>
    <t>Septiembre '20</t>
  </si>
  <si>
    <t>Octubre '20</t>
  </si>
  <si>
    <t>Noviembre '20</t>
  </si>
  <si>
    <t>Total a nov-20</t>
  </si>
  <si>
    <t>Enero´18</t>
  </si>
  <si>
    <t>Enero' 19</t>
  </si>
  <si>
    <t>Enero' 20</t>
  </si>
  <si>
    <t>Febrero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</si>
</sst>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 #,##0_ ;_ * \-#,##0_ ;_ * &quot;-&quot;_ ;_ @_ "/>
    <numFmt numFmtId="164" formatCode="_-* #,##0_-;\-* #,##0_-;_-* &quot;-&quot;_-;_-@_-"/>
    <numFmt numFmtId="165" formatCode="_-* #,##0.00_-;\-* #,##0.00_-;_-* &quot;-&quot;??_-;_-@_-"/>
    <numFmt numFmtId="166" formatCode="_-* #,##0.00\ _€_-;\-* #,##0.00\ _€_-;_-* &quot;-&quot;??\ _€_-;_-@_-"/>
    <numFmt numFmtId="167" formatCode="_-* #,##0_-;\-* #,##0_-;_-* &quot;-&quot;??_-;_-@_-"/>
    <numFmt numFmtId="168" formatCode="0.0%"/>
    <numFmt numFmtId="169" formatCode="0.0"/>
    <numFmt numFmtId="170" formatCode="_-&quot;$&quot;\ * #,##0.00_-;\-&quot;$&quot;\ * #,##0.00_-;_-&quot;$&quot;\ * &quot;-&quot;??_-;_-@_-"/>
    <numFmt numFmtId="171" formatCode="_-[$€-2]\ * #,##0.00_-;\-[$€-2]\ * #,##0.00_-;_-[$€-2]\ * &quot;-&quot;??_-"/>
  </numFmts>
  <fonts count="74" x14ac:knownFonts="1">
    <font>
      <sz val="11"/>
      <color theme="1"/>
      <name val="Calibri"/>
      <family val="2"/>
      <scheme val="minor"/>
    </font>
    <font>
      <sz val="11"/>
      <color theme="1"/>
      <name val="Calibri"/>
      <family val="2"/>
      <scheme val="minor"/>
    </font>
    <font>
      <sz val="11"/>
      <color theme="0"/>
      <name val="Calibri"/>
      <family val="2"/>
      <scheme val="minor"/>
    </font>
    <font>
      <b/>
      <sz val="9"/>
      <color theme="0"/>
      <name val="Calibri"/>
      <family val="2"/>
      <scheme val="minor"/>
    </font>
    <font>
      <sz val="9"/>
      <color theme="0"/>
      <name val="Calibri"/>
      <family val="2"/>
      <scheme val="minor"/>
    </font>
    <font>
      <b/>
      <sz val="9"/>
      <name val="Calibri"/>
      <family val="2"/>
      <scheme val="minor"/>
    </font>
    <font>
      <sz val="9"/>
      <name val="Calibri"/>
      <family val="2"/>
      <scheme val="minor"/>
    </font>
    <font>
      <b/>
      <sz val="9"/>
      <color theme="1"/>
      <name val="Calibri"/>
      <family val="2"/>
      <scheme val="minor"/>
    </font>
    <font>
      <sz val="9"/>
      <color theme="1"/>
      <name val="Calibri"/>
      <family val="2"/>
      <scheme val="minor"/>
    </font>
    <font>
      <sz val="10"/>
      <name val="Arial"/>
      <family val="2"/>
    </font>
    <font>
      <u/>
      <sz val="11"/>
      <color theme="10"/>
      <name val="Calibri"/>
      <family val="2"/>
    </font>
    <font>
      <sz val="9"/>
      <color indexed="8"/>
      <name val="Calibri"/>
      <family val="2"/>
      <scheme val="minor"/>
    </font>
    <font>
      <b/>
      <sz val="9"/>
      <color indexed="8"/>
      <name val="Calibri"/>
      <family val="2"/>
      <scheme val="minor"/>
    </font>
    <font>
      <u/>
      <sz val="9"/>
      <color theme="10"/>
      <name val="Calibri"/>
      <family val="2"/>
      <scheme val="minor"/>
    </font>
    <font>
      <b/>
      <u/>
      <sz val="9"/>
      <color indexed="8"/>
      <name val="Calibri"/>
      <family val="2"/>
      <scheme val="minor"/>
    </font>
    <font>
      <b/>
      <sz val="10"/>
      <color theme="1"/>
      <name val="Calibri"/>
      <family val="2"/>
      <scheme val="minor"/>
    </font>
    <font>
      <b/>
      <sz val="9"/>
      <color rgb="FFFFFFFF"/>
      <name val="Calibri"/>
      <family val="2"/>
      <scheme val="minor"/>
    </font>
    <font>
      <b/>
      <sz val="9"/>
      <color rgb="FF000000"/>
      <name val="Calibri"/>
      <family val="2"/>
      <scheme val="minor"/>
    </font>
    <font>
      <sz val="9"/>
      <color rgb="FF000000"/>
      <name val="Calibri"/>
      <family val="2"/>
      <scheme val="minor"/>
    </font>
    <font>
      <u/>
      <sz val="11"/>
      <color theme="10"/>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u/>
      <sz val="10"/>
      <color theme="10"/>
      <name val="Calibri"/>
      <family val="2"/>
    </font>
    <font>
      <b/>
      <sz val="10"/>
      <color indexed="8"/>
      <name val="Calibri"/>
      <family val="2"/>
      <scheme val="minor"/>
    </font>
    <font>
      <b/>
      <u/>
      <sz val="9"/>
      <color theme="10"/>
      <name val="Calibri"/>
      <family val="2"/>
    </font>
    <font>
      <b/>
      <u/>
      <sz val="10"/>
      <color theme="10"/>
      <name val="Calibri"/>
      <family val="2"/>
    </font>
    <font>
      <b/>
      <u/>
      <sz val="9"/>
      <color indexed="30"/>
      <name val="Calibri"/>
      <family val="2"/>
    </font>
    <font>
      <b/>
      <u/>
      <sz val="10"/>
      <color theme="10"/>
      <name val="Calibri"/>
      <family val="2"/>
      <scheme val="minor"/>
    </font>
    <font>
      <sz val="9"/>
      <color rgb="FF000000"/>
      <name val="Calibri"/>
      <family val="2"/>
    </font>
    <font>
      <sz val="8"/>
      <name val="Arial"/>
      <family val="2"/>
    </font>
    <font>
      <b/>
      <sz val="9"/>
      <color rgb="FF000000"/>
      <name val="Calibri"/>
      <family val="2"/>
    </font>
    <font>
      <sz val="8"/>
      <color rgb="FF000000"/>
      <name val="Calibri"/>
      <family val="2"/>
    </font>
    <font>
      <sz val="10"/>
      <name val="Arial"/>
      <family val="2"/>
    </font>
    <font>
      <b/>
      <sz val="8"/>
      <color rgb="FF000000"/>
      <name val="Calibri"/>
      <family val="2"/>
    </font>
    <font>
      <b/>
      <sz val="8"/>
      <color rgb="FFFFFFFF"/>
      <name val="Calibri"/>
      <family val="2"/>
    </font>
    <font>
      <b/>
      <sz val="9"/>
      <color rgb="FFFFFFFF"/>
      <name val="Calibri"/>
      <family val="2"/>
    </font>
    <font>
      <sz val="9"/>
      <color rgb="FFFFFFFF"/>
      <name val="Calibri"/>
      <family val="2"/>
    </font>
    <font>
      <b/>
      <sz val="9"/>
      <name val="Calibri"/>
      <family val="2"/>
    </font>
    <font>
      <sz val="9"/>
      <name val="Calibri"/>
      <family val="2"/>
    </font>
    <font>
      <b/>
      <sz val="10"/>
      <color theme="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rgb="FF9C6500"/>
      <name val="Calibri"/>
      <family val="2"/>
      <scheme val="minor"/>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sz val="10"/>
      <name val="Comic Sans MS"/>
      <family val="4"/>
    </font>
    <font>
      <sz val="10"/>
      <name val="Verdana"/>
      <family val="2"/>
    </font>
    <font>
      <b/>
      <sz val="10"/>
      <color rgb="FF3F3F3F"/>
      <name val="Arial"/>
      <family val="2"/>
    </font>
    <font>
      <sz val="10"/>
      <color rgb="FFFF0000"/>
      <name val="Arial"/>
      <family val="2"/>
    </font>
    <font>
      <i/>
      <sz val="10"/>
      <color rgb="FF7F7F7F"/>
      <name val="Arial"/>
      <family val="2"/>
    </font>
    <font>
      <b/>
      <sz val="15"/>
      <color theme="3"/>
      <name val="Arial"/>
      <family val="2"/>
    </font>
    <font>
      <b/>
      <sz val="13"/>
      <color theme="3"/>
      <name val="Arial"/>
      <family val="2"/>
    </font>
    <font>
      <b/>
      <sz val="10"/>
      <color theme="1"/>
      <name val="Arial"/>
      <family val="2"/>
    </font>
    <font>
      <b/>
      <sz val="18"/>
      <color theme="3"/>
      <name val="Calibri Light"/>
      <family val="2"/>
      <scheme val="major"/>
    </font>
    <font>
      <sz val="8"/>
      <name val="Calibri"/>
      <family val="2"/>
      <scheme val="minor"/>
    </font>
  </fonts>
  <fills count="46">
    <fill>
      <patternFill patternType="none"/>
    </fill>
    <fill>
      <patternFill patternType="gray125"/>
    </fill>
    <fill>
      <patternFill patternType="solid">
        <fgColor theme="4"/>
      </patternFill>
    </fill>
    <fill>
      <patternFill patternType="solid">
        <fgColor theme="0" tint="-0.14999847407452621"/>
        <bgColor indexed="64"/>
      </patternFill>
    </fill>
    <fill>
      <patternFill patternType="solid">
        <fgColor theme="0"/>
        <bgColor indexed="64"/>
      </patternFill>
    </fill>
    <fill>
      <patternFill patternType="solid">
        <fgColor rgb="FFC0504D"/>
        <bgColor indexed="64"/>
      </patternFill>
    </fill>
    <fill>
      <patternFill patternType="solid">
        <fgColor indexed="9"/>
        <bgColor indexed="64"/>
      </patternFill>
    </fill>
    <fill>
      <patternFill patternType="solid">
        <fgColor rgb="FFD9D9D9"/>
        <bgColor indexed="64"/>
      </patternFill>
    </fill>
    <fill>
      <patternFill patternType="solid">
        <fgColor rgb="FFFFFFFF"/>
        <bgColor indexed="64"/>
      </patternFill>
    </fill>
    <fill>
      <patternFill patternType="solid">
        <fgColor rgb="FFBFBFBF"/>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4"/>
        <bgColor indexed="64"/>
      </patternFill>
    </fill>
    <fill>
      <patternFill patternType="solid">
        <fgColor rgb="FFF68A8A"/>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s>
  <borders count="9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style="thin">
        <color indexed="64"/>
      </left>
      <right/>
      <top/>
      <bottom/>
      <diagonal/>
    </border>
    <border>
      <left/>
      <right/>
      <top style="thin">
        <color indexed="64"/>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top style="thin">
        <color indexed="64"/>
      </top>
      <bottom style="medium">
        <color indexed="64"/>
      </bottom>
      <diagonal/>
    </border>
    <border>
      <left/>
      <right/>
      <top/>
      <bottom style="medium">
        <color indexed="64"/>
      </bottom>
      <diagonal/>
    </border>
    <border>
      <left style="thin">
        <color indexed="64"/>
      </left>
      <right style="double">
        <color indexed="64"/>
      </right>
      <top style="thin">
        <color indexed="64"/>
      </top>
      <bottom style="thin">
        <color indexed="64"/>
      </bottom>
      <diagonal/>
    </border>
    <border>
      <left/>
      <right style="double">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double">
        <color indexed="64"/>
      </left>
      <right style="double">
        <color indexed="64"/>
      </right>
      <top style="medium">
        <color indexed="64"/>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right style="medium">
        <color indexed="64"/>
      </right>
      <top/>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bottom style="thin">
        <color indexed="64"/>
      </bottom>
      <diagonal/>
    </border>
    <border>
      <left/>
      <right style="medium">
        <color indexed="64"/>
      </right>
      <top style="medium">
        <color indexed="64"/>
      </top>
      <bottom/>
      <diagonal/>
    </border>
  </borders>
  <cellStyleXfs count="243">
    <xf numFmtId="0" fontId="0" fillId="0" borderId="0"/>
    <xf numFmtId="165"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9" fillId="0" borderId="0"/>
    <xf numFmtId="165" fontId="9" fillId="0" borderId="0" applyFont="0" applyFill="0" applyBorder="0" applyAlignment="0" applyProtection="0"/>
    <xf numFmtId="0" fontId="10" fillId="0" borderId="0" applyNumberFormat="0" applyFill="0" applyBorder="0" applyAlignment="0" applyProtection="0">
      <alignment vertical="top"/>
      <protection locked="0"/>
    </xf>
    <xf numFmtId="9" fontId="9" fillId="0" borderId="0" applyFont="0" applyFill="0" applyBorder="0" applyAlignment="0" applyProtection="0"/>
    <xf numFmtId="0" fontId="19" fillId="0" borderId="0" applyNumberFormat="0" applyFill="0" applyBorder="0" applyAlignment="0" applyProtection="0"/>
    <xf numFmtId="0" fontId="9" fillId="0" borderId="0"/>
    <xf numFmtId="0" fontId="9" fillId="0" borderId="0"/>
    <xf numFmtId="0" fontId="33" fillId="0" borderId="0"/>
    <xf numFmtId="0" fontId="1" fillId="0" borderId="0"/>
    <xf numFmtId="0" fontId="9" fillId="0" borderId="0"/>
    <xf numFmtId="0" fontId="1" fillId="0" borderId="0"/>
    <xf numFmtId="0" fontId="1" fillId="0" borderId="0"/>
    <xf numFmtId="0" fontId="42" fillId="0" borderId="43" applyNumberFormat="0" applyFill="0" applyAlignment="0" applyProtection="0"/>
    <xf numFmtId="0" fontId="43" fillId="0" borderId="44" applyNumberFormat="0" applyFill="0" applyAlignment="0" applyProtection="0"/>
    <xf numFmtId="0" fontId="43" fillId="0" borderId="0" applyNumberFormat="0" applyFill="0" applyBorder="0" applyAlignment="0" applyProtection="0"/>
    <xf numFmtId="0" fontId="45" fillId="16" borderId="0" applyNumberFormat="0" applyBorder="0" applyAlignment="0" applyProtection="0"/>
    <xf numFmtId="0" fontId="46" fillId="18" borderId="45" applyNumberFormat="0" applyAlignment="0" applyProtection="0"/>
    <xf numFmtId="0" fontId="47" fillId="19" borderId="46" applyNumberFormat="0" applyAlignment="0" applyProtection="0"/>
    <xf numFmtId="0" fontId="48" fillId="19" borderId="45" applyNumberFormat="0" applyAlignment="0" applyProtection="0"/>
    <xf numFmtId="0" fontId="49" fillId="0" borderId="47" applyNumberFormat="0" applyFill="0" applyAlignment="0" applyProtection="0"/>
    <xf numFmtId="0" fontId="50" fillId="20" borderId="48"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20" fillId="0" borderId="50" applyNumberFormat="0" applyFill="0" applyAlignment="0" applyProtection="0"/>
    <xf numFmtId="0" fontId="1" fillId="22" borderId="0" applyNumberFormat="0" applyBorder="0" applyAlignment="0" applyProtection="0"/>
    <xf numFmtId="0" fontId="1" fillId="23" borderId="0" applyNumberFormat="0" applyBorder="0" applyAlignment="0" applyProtection="0"/>
    <xf numFmtId="0" fontId="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2"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9" fontId="9" fillId="0" borderId="0" applyFont="0" applyFill="0" applyBorder="0" applyAlignment="0" applyProtection="0"/>
    <xf numFmtId="0" fontId="1" fillId="0" borderId="0"/>
    <xf numFmtId="0" fontId="9" fillId="0" borderId="0"/>
    <xf numFmtId="0" fontId="1" fillId="0" borderId="0"/>
    <xf numFmtId="0" fontId="1" fillId="0" borderId="0"/>
    <xf numFmtId="0" fontId="54" fillId="30"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54" fillId="26" borderId="0" applyNumberFormat="0" applyBorder="0" applyAlignment="0" applyProtection="0"/>
    <xf numFmtId="0" fontId="1" fillId="26" borderId="0" applyNumberFormat="0" applyBorder="0" applyAlignment="0" applyProtection="0"/>
    <xf numFmtId="0" fontId="54" fillId="22" borderId="0" applyNumberFormat="0" applyBorder="0" applyAlignment="0" applyProtection="0"/>
    <xf numFmtId="0" fontId="1" fillId="22" borderId="0" applyNumberFormat="0" applyBorder="0" applyAlignment="0" applyProtection="0"/>
    <xf numFmtId="0" fontId="54" fillId="34" borderId="0" applyNumberFormat="0" applyBorder="0" applyAlignment="0" applyProtection="0"/>
    <xf numFmtId="0" fontId="1" fillId="38" borderId="0" applyNumberFormat="0" applyBorder="0" applyAlignment="0" applyProtection="0"/>
    <xf numFmtId="0" fontId="54" fillId="38" borderId="0" applyNumberFormat="0" applyBorder="0" applyAlignment="0" applyProtection="0"/>
    <xf numFmtId="0" fontId="1" fillId="42" borderId="0" applyNumberFormat="0" applyBorder="0" applyAlignment="0" applyProtection="0"/>
    <xf numFmtId="0" fontId="54" fillId="42" borderId="0" applyNumberFormat="0" applyBorder="0" applyAlignment="0" applyProtection="0"/>
    <xf numFmtId="0" fontId="1" fillId="23" borderId="0" applyNumberFormat="0" applyBorder="0" applyAlignment="0" applyProtection="0"/>
    <xf numFmtId="0" fontId="54" fillId="23" borderId="0" applyNumberFormat="0" applyBorder="0" applyAlignment="0" applyProtection="0"/>
    <xf numFmtId="0" fontId="1" fillId="27" borderId="0" applyNumberFormat="0" applyBorder="0" applyAlignment="0" applyProtection="0"/>
    <xf numFmtId="0" fontId="54" fillId="27" borderId="0" applyNumberFormat="0" applyBorder="0" applyAlignment="0" applyProtection="0"/>
    <xf numFmtId="0" fontId="1" fillId="31" borderId="0" applyNumberFormat="0" applyBorder="0" applyAlignment="0" applyProtection="0"/>
    <xf numFmtId="0" fontId="54" fillId="31" borderId="0" applyNumberFormat="0" applyBorder="0" applyAlignment="0" applyProtection="0"/>
    <xf numFmtId="0" fontId="1" fillId="35" borderId="0" applyNumberFormat="0" applyBorder="0" applyAlignment="0" applyProtection="0"/>
    <xf numFmtId="0" fontId="54" fillId="35" borderId="0" applyNumberFormat="0" applyBorder="0" applyAlignment="0" applyProtection="0"/>
    <xf numFmtId="0" fontId="1" fillId="39" borderId="0" applyNumberFormat="0" applyBorder="0" applyAlignment="0" applyProtection="0"/>
    <xf numFmtId="0" fontId="54" fillId="39" borderId="0" applyNumberFormat="0" applyBorder="0" applyAlignment="0" applyProtection="0"/>
    <xf numFmtId="0" fontId="1" fillId="43" borderId="0" applyNumberFormat="0" applyBorder="0" applyAlignment="0" applyProtection="0"/>
    <xf numFmtId="0" fontId="54" fillId="43" borderId="0" applyNumberFormat="0" applyBorder="0" applyAlignment="0" applyProtection="0"/>
    <xf numFmtId="0" fontId="2" fillId="24" borderId="0" applyNumberFormat="0" applyBorder="0" applyAlignment="0" applyProtection="0"/>
    <xf numFmtId="0" fontId="55" fillId="24" borderId="0" applyNumberFormat="0" applyBorder="0" applyAlignment="0" applyProtection="0"/>
    <xf numFmtId="0" fontId="2" fillId="28" borderId="0" applyNumberFormat="0" applyBorder="0" applyAlignment="0" applyProtection="0"/>
    <xf numFmtId="0" fontId="55" fillId="28" borderId="0" applyNumberFormat="0" applyBorder="0" applyAlignment="0" applyProtection="0"/>
    <xf numFmtId="0" fontId="2" fillId="32" borderId="0" applyNumberFormat="0" applyBorder="0" applyAlignment="0" applyProtection="0"/>
    <xf numFmtId="0" fontId="55" fillId="32" borderId="0" applyNumberFormat="0" applyBorder="0" applyAlignment="0" applyProtection="0"/>
    <xf numFmtId="0" fontId="2" fillId="36" borderId="0" applyNumberFormat="0" applyBorder="0" applyAlignment="0" applyProtection="0"/>
    <xf numFmtId="0" fontId="55" fillId="36" borderId="0" applyNumberFormat="0" applyBorder="0" applyAlignment="0" applyProtection="0"/>
    <xf numFmtId="0" fontId="2" fillId="40" borderId="0" applyNumberFormat="0" applyBorder="0" applyAlignment="0" applyProtection="0"/>
    <xf numFmtId="0" fontId="55" fillId="40" borderId="0" applyNumberFormat="0" applyBorder="0" applyAlignment="0" applyProtection="0"/>
    <xf numFmtId="0" fontId="2" fillId="44" borderId="0" applyNumberFormat="0" applyBorder="0" applyAlignment="0" applyProtection="0"/>
    <xf numFmtId="0" fontId="55" fillId="44" borderId="0" applyNumberFormat="0" applyBorder="0" applyAlignment="0" applyProtection="0"/>
    <xf numFmtId="0" fontId="44" fillId="15" borderId="0" applyNumberFormat="0" applyBorder="0" applyAlignment="0" applyProtection="0"/>
    <xf numFmtId="0" fontId="56" fillId="15" borderId="0" applyNumberFormat="0" applyBorder="0" applyAlignment="0" applyProtection="0"/>
    <xf numFmtId="0" fontId="48" fillId="19" borderId="45" applyNumberFormat="0" applyAlignment="0" applyProtection="0"/>
    <xf numFmtId="0" fontId="57" fillId="19" borderId="45" applyNumberFormat="0" applyAlignment="0" applyProtection="0"/>
    <xf numFmtId="0" fontId="50" fillId="20" borderId="48" applyNumberFormat="0" applyAlignment="0" applyProtection="0"/>
    <xf numFmtId="0" fontId="58" fillId="20" borderId="48" applyNumberFormat="0" applyAlignment="0" applyProtection="0"/>
    <xf numFmtId="0" fontId="49" fillId="0" borderId="47" applyNumberFormat="0" applyFill="0" applyAlignment="0" applyProtection="0"/>
    <xf numFmtId="0" fontId="59" fillId="0" borderId="47" applyNumberFormat="0" applyFill="0" applyAlignment="0" applyProtection="0"/>
    <xf numFmtId="0" fontId="43" fillId="0" borderId="0" applyNumberFormat="0" applyFill="0" applyBorder="0" applyAlignment="0" applyProtection="0"/>
    <xf numFmtId="0" fontId="60" fillId="0" borderId="0" applyNumberFormat="0" applyFill="0" applyBorder="0" applyAlignment="0" applyProtection="0"/>
    <xf numFmtId="0" fontId="2" fillId="2" borderId="0" applyNumberFormat="0" applyBorder="0" applyAlignment="0" applyProtection="0"/>
    <xf numFmtId="0" fontId="55" fillId="2" borderId="0" applyNumberFormat="0" applyBorder="0" applyAlignment="0" applyProtection="0"/>
    <xf numFmtId="0" fontId="2" fillId="25" borderId="0" applyNumberFormat="0" applyBorder="0" applyAlignment="0" applyProtection="0"/>
    <xf numFmtId="0" fontId="55" fillId="25" borderId="0" applyNumberFormat="0" applyBorder="0" applyAlignment="0" applyProtection="0"/>
    <xf numFmtId="0" fontId="2" fillId="29" borderId="0" applyNumberFormat="0" applyBorder="0" applyAlignment="0" applyProtection="0"/>
    <xf numFmtId="0" fontId="55" fillId="29" borderId="0" applyNumberFormat="0" applyBorder="0" applyAlignment="0" applyProtection="0"/>
    <xf numFmtId="0" fontId="2" fillId="33" borderId="0" applyNumberFormat="0" applyBorder="0" applyAlignment="0" applyProtection="0"/>
    <xf numFmtId="0" fontId="55" fillId="33" borderId="0" applyNumberFormat="0" applyBorder="0" applyAlignment="0" applyProtection="0"/>
    <xf numFmtId="0" fontId="2" fillId="37" borderId="0" applyNumberFormat="0" applyBorder="0" applyAlignment="0" applyProtection="0"/>
    <xf numFmtId="0" fontId="55" fillId="37" borderId="0" applyNumberFormat="0" applyBorder="0" applyAlignment="0" applyProtection="0"/>
    <xf numFmtId="0" fontId="2" fillId="41" borderId="0" applyNumberFormat="0" applyBorder="0" applyAlignment="0" applyProtection="0"/>
    <xf numFmtId="0" fontId="55" fillId="41" borderId="0" applyNumberFormat="0" applyBorder="0" applyAlignment="0" applyProtection="0"/>
    <xf numFmtId="0" fontId="46" fillId="18" borderId="45" applyNumberFormat="0" applyAlignment="0" applyProtection="0"/>
    <xf numFmtId="0" fontId="61" fillId="18" borderId="45" applyNumberFormat="0" applyAlignment="0" applyProtection="0"/>
    <xf numFmtId="171" fontId="9" fillId="0" borderId="0" applyFont="0" applyFill="0" applyBorder="0" applyAlignment="0" applyProtection="0"/>
    <xf numFmtId="171" fontId="9" fillId="0" borderId="0" applyFont="0" applyFill="0" applyBorder="0" applyAlignment="0" applyProtection="0"/>
    <xf numFmtId="0" fontId="45" fillId="16" borderId="0" applyNumberFormat="0" applyBorder="0" applyAlignment="0" applyProtection="0"/>
    <xf numFmtId="0" fontId="62" fillId="16" borderId="0" applyNumberFormat="0" applyBorder="0" applyAlignment="0" applyProtection="0"/>
    <xf numFmtId="164" fontId="9" fillId="0" borderId="0" applyFont="0" applyFill="0" applyBorder="0" applyAlignment="0" applyProtection="0"/>
    <xf numFmtId="165" fontId="9" fillId="0" borderId="0" applyFont="0" applyFill="0" applyBorder="0" applyAlignment="0" applyProtection="0"/>
    <xf numFmtId="166" fontId="9" fillId="0" borderId="0" applyFont="0" applyFill="0" applyBorder="0" applyAlignment="0" applyProtection="0"/>
    <xf numFmtId="0" fontId="53" fillId="17" borderId="0" applyNumberFormat="0" applyBorder="0" applyAlignment="0" applyProtection="0"/>
    <xf numFmtId="0" fontId="63" fillId="17"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4" fillId="0" borderId="0"/>
    <xf numFmtId="0" fontId="9" fillId="0" borderId="0"/>
    <xf numFmtId="0" fontId="6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4" fillId="21" borderId="49" applyNumberFormat="0" applyFont="0" applyAlignment="0" applyProtection="0"/>
    <xf numFmtId="9" fontId="9" fillId="0" borderId="0" applyFont="0" applyFill="0" applyBorder="0" applyAlignment="0" applyProtection="0"/>
    <xf numFmtId="0" fontId="47" fillId="19" borderId="46" applyNumberFormat="0" applyAlignment="0" applyProtection="0"/>
    <xf numFmtId="0" fontId="66" fillId="19" borderId="46" applyNumberFormat="0" applyAlignment="0" applyProtection="0"/>
    <xf numFmtId="0" fontId="51" fillId="0" borderId="0" applyNumberFormat="0" applyFill="0" applyBorder="0" applyAlignment="0" applyProtection="0"/>
    <xf numFmtId="0" fontId="67" fillId="0" borderId="0" applyNumberFormat="0" applyFill="0" applyBorder="0" applyAlignment="0" applyProtection="0"/>
    <xf numFmtId="0" fontId="52" fillId="0" borderId="0" applyNumberFormat="0" applyFill="0" applyBorder="0" applyAlignment="0" applyProtection="0"/>
    <xf numFmtId="0" fontId="68" fillId="0" borderId="0" applyNumberFormat="0" applyFill="0" applyBorder="0" applyAlignment="0" applyProtection="0"/>
    <xf numFmtId="0" fontId="41" fillId="0" borderId="42" applyNumberFormat="0" applyFill="0" applyAlignment="0" applyProtection="0"/>
    <xf numFmtId="0" fontId="69" fillId="0" borderId="42" applyNumberFormat="0" applyFill="0" applyAlignment="0" applyProtection="0"/>
    <xf numFmtId="0" fontId="42" fillId="0" borderId="43" applyNumberFormat="0" applyFill="0" applyAlignment="0" applyProtection="0"/>
    <xf numFmtId="0" fontId="70" fillId="0" borderId="43" applyNumberFormat="0" applyFill="0" applyAlignment="0" applyProtection="0"/>
    <xf numFmtId="0" fontId="43" fillId="0" borderId="44" applyNumberFormat="0" applyFill="0" applyAlignment="0" applyProtection="0"/>
    <xf numFmtId="0" fontId="60" fillId="0" borderId="44" applyNumberFormat="0" applyFill="0" applyAlignment="0" applyProtection="0"/>
    <xf numFmtId="0" fontId="20" fillId="0" borderId="50" applyNumberFormat="0" applyFill="0" applyAlignment="0" applyProtection="0"/>
    <xf numFmtId="0" fontId="71" fillId="0" borderId="50" applyNumberFormat="0" applyFill="0" applyAlignment="0" applyProtection="0"/>
    <xf numFmtId="170"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70" fontId="9" fillId="0" borderId="0" applyFont="0" applyFill="0" applyBorder="0" applyAlignment="0" applyProtection="0"/>
    <xf numFmtId="0" fontId="9" fillId="0" borderId="0"/>
    <xf numFmtId="0" fontId="1" fillId="21" borderId="49" applyNumberFormat="0" applyFont="0" applyAlignment="0" applyProtection="0"/>
    <xf numFmtId="0" fontId="72" fillId="0" borderId="0" applyNumberForma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33" fillId="0" borderId="0"/>
    <xf numFmtId="41" fontId="1" fillId="0" borderId="0" applyFont="0" applyFill="0" applyBorder="0" applyAlignment="0" applyProtection="0"/>
  </cellStyleXfs>
  <cellXfs count="443">
    <xf numFmtId="0" fontId="0" fillId="0" borderId="0" xfId="0"/>
    <xf numFmtId="167" fontId="6" fillId="3" borderId="7" xfId="3" applyNumberFormat="1" applyFont="1" applyFill="1" applyBorder="1" applyAlignment="1">
      <alignment horizontal="center" vertical="center"/>
    </xf>
    <xf numFmtId="167" fontId="5" fillId="3" borderId="11" xfId="3" applyNumberFormat="1" applyFont="1" applyFill="1" applyBorder="1" applyAlignment="1">
      <alignment vertical="center" wrapText="1"/>
    </xf>
    <xf numFmtId="167" fontId="6" fillId="0" borderId="11" xfId="3" applyNumberFormat="1" applyFont="1" applyFill="1" applyBorder="1" applyAlignment="1">
      <alignment vertical="center" wrapText="1"/>
    </xf>
    <xf numFmtId="167" fontId="6" fillId="4" borderId="11" xfId="3" applyNumberFormat="1" applyFont="1" applyFill="1" applyBorder="1" applyAlignment="1">
      <alignment vertical="center" wrapText="1"/>
    </xf>
    <xf numFmtId="167" fontId="5" fillId="3" borderId="13" xfId="3" applyNumberFormat="1" applyFont="1" applyFill="1" applyBorder="1" applyAlignment="1">
      <alignment horizontal="left" vertical="center" wrapText="1"/>
    </xf>
    <xf numFmtId="167" fontId="6" fillId="4" borderId="13" xfId="3" applyNumberFormat="1" applyFont="1" applyFill="1" applyBorder="1" applyAlignment="1">
      <alignment vertical="center" wrapText="1"/>
    </xf>
    <xf numFmtId="167" fontId="8" fillId="0" borderId="20" xfId="1" applyNumberFormat="1" applyFont="1" applyFill="1" applyBorder="1"/>
    <xf numFmtId="167" fontId="6" fillId="4" borderId="6" xfId="3" applyNumberFormat="1" applyFont="1" applyFill="1" applyBorder="1" applyAlignment="1">
      <alignment vertical="center" wrapText="1"/>
    </xf>
    <xf numFmtId="167" fontId="7" fillId="3" borderId="8" xfId="1" applyNumberFormat="1" applyFont="1" applyFill="1" applyBorder="1"/>
    <xf numFmtId="167" fontId="4" fillId="5" borderId="17" xfId="3" applyNumberFormat="1" applyFont="1" applyFill="1" applyBorder="1" applyAlignment="1">
      <alignment horizontal="center" vertical="center"/>
    </xf>
    <xf numFmtId="167" fontId="3" fillId="5" borderId="17" xfId="3" applyNumberFormat="1" applyFont="1" applyFill="1" applyBorder="1" applyAlignment="1">
      <alignment horizontal="center" vertical="center"/>
    </xf>
    <xf numFmtId="167" fontId="3" fillId="5" borderId="18" xfId="3" applyNumberFormat="1" applyFont="1" applyFill="1" applyBorder="1" applyAlignment="1">
      <alignment horizontal="center" vertical="center"/>
    </xf>
    <xf numFmtId="167" fontId="3" fillId="5" borderId="16" xfId="3" applyNumberFormat="1" applyFont="1" applyFill="1" applyBorder="1" applyAlignment="1">
      <alignment horizontal="center" vertical="center" wrapText="1"/>
    </xf>
    <xf numFmtId="167" fontId="3" fillId="5" borderId="19" xfId="3" applyNumberFormat="1" applyFont="1" applyFill="1" applyBorder="1" applyAlignment="1">
      <alignment horizontal="center" vertical="center" wrapText="1"/>
    </xf>
    <xf numFmtId="0" fontId="3" fillId="5" borderId="19" xfId="3" applyNumberFormat="1" applyFont="1" applyFill="1" applyBorder="1" applyAlignment="1">
      <alignment horizontal="center" vertical="center" wrapText="1"/>
    </xf>
    <xf numFmtId="167" fontId="5" fillId="0" borderId="28" xfId="3" applyNumberFormat="1" applyFont="1" applyFill="1" applyBorder="1" applyAlignment="1">
      <alignment vertical="center" wrapText="1"/>
    </xf>
    <xf numFmtId="167" fontId="5" fillId="3" borderId="32" xfId="3" applyNumberFormat="1" applyFont="1" applyFill="1" applyBorder="1" applyAlignment="1">
      <alignment vertical="center" wrapText="1"/>
    </xf>
    <xf numFmtId="167" fontId="5" fillId="0" borderId="1" xfId="3" applyNumberFormat="1" applyFont="1" applyFill="1" applyBorder="1" applyAlignment="1">
      <alignment vertical="center" wrapText="1"/>
    </xf>
    <xf numFmtId="167" fontId="4" fillId="5" borderId="25" xfId="3" applyNumberFormat="1" applyFont="1" applyFill="1" applyBorder="1" applyAlignment="1">
      <alignment horizontal="center" vertical="center"/>
    </xf>
    <xf numFmtId="167" fontId="5" fillId="4" borderId="28" xfId="3" applyNumberFormat="1" applyFont="1" applyFill="1" applyBorder="1" applyAlignment="1">
      <alignment vertical="center" wrapText="1"/>
    </xf>
    <xf numFmtId="167" fontId="11" fillId="4" borderId="8" xfId="5" applyNumberFormat="1" applyFont="1" applyFill="1" applyBorder="1" applyAlignment="1">
      <alignment vertical="center" wrapText="1"/>
    </xf>
    <xf numFmtId="168" fontId="11" fillId="4" borderId="8" xfId="2" applyNumberFormat="1" applyFont="1" applyFill="1" applyBorder="1" applyAlignment="1">
      <alignment vertical="center" wrapText="1"/>
    </xf>
    <xf numFmtId="167" fontId="12" fillId="4" borderId="8" xfId="5" applyNumberFormat="1" applyFont="1" applyFill="1" applyBorder="1" applyAlignment="1">
      <alignment vertical="center" wrapText="1"/>
    </xf>
    <xf numFmtId="9" fontId="11" fillId="4" borderId="8" xfId="2" applyFont="1" applyFill="1" applyBorder="1" applyAlignment="1">
      <alignment vertical="center" wrapText="1"/>
    </xf>
    <xf numFmtId="9" fontId="11" fillId="4" borderId="8" xfId="2" applyNumberFormat="1" applyFont="1" applyFill="1" applyBorder="1" applyAlignment="1">
      <alignment vertical="center" wrapText="1"/>
    </xf>
    <xf numFmtId="167" fontId="4" fillId="5" borderId="8" xfId="5" applyNumberFormat="1" applyFont="1" applyFill="1" applyBorder="1" applyAlignment="1">
      <alignment horizontal="center" vertical="center" wrapText="1"/>
    </xf>
    <xf numFmtId="167" fontId="3" fillId="5" borderId="8" xfId="5" applyNumberFormat="1" applyFont="1" applyFill="1" applyBorder="1" applyAlignment="1">
      <alignment horizontal="center" vertical="center" wrapText="1"/>
    </xf>
    <xf numFmtId="0" fontId="8" fillId="0" borderId="0" xfId="0" applyFont="1"/>
    <xf numFmtId="167" fontId="11" fillId="6" borderId="0" xfId="5" applyNumberFormat="1" applyFont="1" applyFill="1"/>
    <xf numFmtId="167" fontId="11" fillId="6" borderId="0" xfId="5" applyNumberFormat="1" applyFont="1" applyFill="1" applyBorder="1"/>
    <xf numFmtId="0" fontId="13" fillId="0" borderId="0" xfId="6" applyFont="1" applyAlignment="1" applyProtection="1"/>
    <xf numFmtId="167" fontId="11" fillId="4" borderId="0" xfId="5" applyNumberFormat="1" applyFont="1" applyFill="1" applyAlignment="1"/>
    <xf numFmtId="167" fontId="11" fillId="4" borderId="0" xfId="5" applyNumberFormat="1" applyFont="1" applyFill="1"/>
    <xf numFmtId="168" fontId="11" fillId="6" borderId="0" xfId="2" applyNumberFormat="1" applyFont="1" applyFill="1"/>
    <xf numFmtId="167" fontId="12" fillId="3" borderId="8" xfId="5" applyNumberFormat="1" applyFont="1" applyFill="1" applyBorder="1" applyAlignment="1">
      <alignment vertical="center" wrapText="1"/>
    </xf>
    <xf numFmtId="9" fontId="11" fillId="3" borderId="8" xfId="2" applyFont="1" applyFill="1" applyBorder="1" applyAlignment="1">
      <alignment vertical="center" wrapText="1"/>
    </xf>
    <xf numFmtId="9" fontId="12" fillId="3" borderId="8" xfId="2" applyFont="1" applyFill="1" applyBorder="1" applyAlignment="1">
      <alignment vertical="center" wrapText="1"/>
    </xf>
    <xf numFmtId="167" fontId="12" fillId="0" borderId="0" xfId="5" applyNumberFormat="1" applyFont="1" applyFill="1" applyBorder="1" applyAlignment="1">
      <alignment vertical="center" wrapText="1"/>
    </xf>
    <xf numFmtId="9" fontId="11" fillId="0" borderId="0" xfId="2" applyFont="1" applyFill="1" applyBorder="1" applyAlignment="1">
      <alignment vertical="center" wrapText="1"/>
    </xf>
    <xf numFmtId="9" fontId="12" fillId="0" borderId="0" xfId="2" applyFont="1" applyFill="1" applyBorder="1" applyAlignment="1">
      <alignment vertical="center" wrapText="1"/>
    </xf>
    <xf numFmtId="167" fontId="11" fillId="6" borderId="0" xfId="5" applyNumberFormat="1" applyFont="1" applyFill="1" applyAlignment="1">
      <alignment wrapText="1"/>
    </xf>
    <xf numFmtId="0" fontId="8" fillId="0" borderId="0" xfId="0" applyFont="1" applyBorder="1"/>
    <xf numFmtId="168" fontId="11" fillId="4" borderId="23" xfId="2" applyNumberFormat="1" applyFont="1" applyFill="1" applyBorder="1" applyAlignment="1">
      <alignment vertical="center" wrapText="1"/>
    </xf>
    <xf numFmtId="9" fontId="11" fillId="4" borderId="23" xfId="2" applyNumberFormat="1" applyFont="1" applyFill="1" applyBorder="1" applyAlignment="1">
      <alignment vertical="center" wrapText="1"/>
    </xf>
    <xf numFmtId="167" fontId="6" fillId="4" borderId="8" xfId="5" applyNumberFormat="1" applyFont="1" applyFill="1" applyBorder="1" applyAlignment="1">
      <alignment vertical="center" wrapText="1"/>
    </xf>
    <xf numFmtId="168" fontId="6" fillId="4" borderId="8" xfId="2" applyNumberFormat="1" applyFont="1" applyFill="1" applyBorder="1" applyAlignment="1">
      <alignment vertical="center" wrapText="1"/>
    </xf>
    <xf numFmtId="167" fontId="5" fillId="4" borderId="8" xfId="5" applyNumberFormat="1" applyFont="1" applyFill="1" applyBorder="1" applyAlignment="1">
      <alignment vertical="center" wrapText="1"/>
    </xf>
    <xf numFmtId="9" fontId="6" fillId="4" borderId="8" xfId="2" applyNumberFormat="1" applyFont="1" applyFill="1" applyBorder="1" applyAlignment="1">
      <alignment vertical="center" wrapText="1"/>
    </xf>
    <xf numFmtId="9" fontId="12" fillId="4" borderId="8" xfId="2" applyNumberFormat="1" applyFont="1" applyFill="1" applyBorder="1" applyAlignment="1">
      <alignment vertical="center" wrapText="1"/>
    </xf>
    <xf numFmtId="0" fontId="7" fillId="0" borderId="0" xfId="0" applyFont="1"/>
    <xf numFmtId="0" fontId="8" fillId="0" borderId="0" xfId="0" applyFont="1" applyFill="1"/>
    <xf numFmtId="167" fontId="5" fillId="3" borderId="8" xfId="5" applyNumberFormat="1" applyFont="1" applyFill="1" applyBorder="1" applyAlignment="1">
      <alignment vertical="center" wrapText="1"/>
    </xf>
    <xf numFmtId="9" fontId="11" fillId="0" borderId="0" xfId="7" applyNumberFormat="1" applyFont="1" applyFill="1" applyBorder="1" applyAlignment="1">
      <alignment vertical="center" wrapText="1"/>
    </xf>
    <xf numFmtId="9" fontId="12" fillId="0" borderId="0" xfId="7" applyNumberFormat="1" applyFont="1" applyFill="1" applyBorder="1" applyAlignment="1">
      <alignment vertical="center" wrapText="1"/>
    </xf>
    <xf numFmtId="167" fontId="11" fillId="0" borderId="0" xfId="5" applyNumberFormat="1" applyFont="1" applyFill="1" applyAlignment="1">
      <alignment wrapText="1"/>
    </xf>
    <xf numFmtId="167" fontId="11" fillId="0" borderId="0" xfId="5" applyNumberFormat="1" applyFont="1" applyFill="1"/>
    <xf numFmtId="167" fontId="11" fillId="0" borderId="8" xfId="5" applyNumberFormat="1" applyFont="1" applyFill="1" applyBorder="1" applyAlignment="1">
      <alignment vertical="center" wrapText="1"/>
    </xf>
    <xf numFmtId="167" fontId="12" fillId="0" borderId="8" xfId="5" applyNumberFormat="1" applyFont="1" applyFill="1" applyBorder="1" applyAlignment="1">
      <alignment vertical="center" wrapText="1"/>
    </xf>
    <xf numFmtId="167" fontId="11" fillId="4" borderId="0" xfId="5" applyNumberFormat="1" applyFont="1" applyFill="1" applyBorder="1" applyAlignment="1"/>
    <xf numFmtId="167" fontId="11" fillId="4" borderId="8" xfId="5" applyNumberFormat="1" applyFont="1" applyFill="1" applyBorder="1" applyAlignment="1">
      <alignment horizontal="right" vertical="center" wrapText="1"/>
    </xf>
    <xf numFmtId="168" fontId="11" fillId="4" borderId="8" xfId="2" applyNumberFormat="1" applyFont="1" applyFill="1" applyBorder="1" applyAlignment="1">
      <alignment horizontal="right" vertical="center" wrapText="1"/>
    </xf>
    <xf numFmtId="167" fontId="12" fillId="4" borderId="8" xfId="5" applyNumberFormat="1" applyFont="1" applyFill="1" applyBorder="1" applyAlignment="1">
      <alignment horizontal="right" vertical="center" wrapText="1"/>
    </xf>
    <xf numFmtId="9" fontId="11" fillId="4" borderId="8" xfId="2" applyNumberFormat="1" applyFont="1" applyFill="1" applyBorder="1" applyAlignment="1">
      <alignment horizontal="right" vertical="center" wrapText="1"/>
    </xf>
    <xf numFmtId="9" fontId="11" fillId="6" borderId="0" xfId="2" applyNumberFormat="1" applyFont="1" applyFill="1"/>
    <xf numFmtId="167" fontId="12" fillId="4" borderId="0" xfId="5" applyNumberFormat="1" applyFont="1" applyFill="1" applyBorder="1" applyAlignment="1"/>
    <xf numFmtId="167" fontId="11" fillId="4" borderId="0" xfId="5" applyNumberFormat="1" applyFont="1" applyFill="1" applyBorder="1"/>
    <xf numFmtId="167" fontId="14" fillId="6" borderId="0" xfId="5" applyNumberFormat="1" applyFont="1" applyFill="1" applyBorder="1" applyAlignment="1">
      <alignment horizontal="center" vertical="center" wrapText="1"/>
    </xf>
    <xf numFmtId="167" fontId="8" fillId="6" borderId="0" xfId="5" applyNumberFormat="1" applyFont="1" applyFill="1" applyBorder="1" applyAlignment="1">
      <alignment horizontal="center" vertical="center"/>
    </xf>
    <xf numFmtId="167" fontId="14" fillId="6" borderId="0" xfId="5" applyNumberFormat="1" applyFont="1" applyFill="1" applyBorder="1" applyAlignment="1">
      <alignment vertical="center" wrapText="1"/>
    </xf>
    <xf numFmtId="167" fontId="12" fillId="6" borderId="0" xfId="5" applyNumberFormat="1" applyFont="1" applyFill="1" applyBorder="1" applyAlignment="1">
      <alignment horizontal="center" vertical="center" wrapText="1"/>
    </xf>
    <xf numFmtId="10" fontId="12" fillId="6" borderId="0" xfId="7" applyNumberFormat="1" applyFont="1" applyFill="1" applyBorder="1" applyAlignment="1">
      <alignment vertical="center" wrapText="1"/>
    </xf>
    <xf numFmtId="0" fontId="8" fillId="0" borderId="0" xfId="0" applyFont="1" applyAlignment="1">
      <alignment vertical="top"/>
    </xf>
    <xf numFmtId="167" fontId="3" fillId="5" borderId="8" xfId="5" applyNumberFormat="1" applyFont="1" applyFill="1" applyBorder="1" applyAlignment="1">
      <alignment horizontal="center" vertical="center" wrapText="1"/>
    </xf>
    <xf numFmtId="0" fontId="15" fillId="0" borderId="0" xfId="0" applyFont="1"/>
    <xf numFmtId="0" fontId="8" fillId="0" borderId="0" xfId="0" applyFont="1" applyBorder="1" applyAlignment="1">
      <alignment horizontal="left" vertical="top" wrapText="1"/>
    </xf>
    <xf numFmtId="169" fontId="8" fillId="0" borderId="0" xfId="0" applyNumberFormat="1" applyFont="1"/>
    <xf numFmtId="168" fontId="8" fillId="0" borderId="0" xfId="2" applyNumberFormat="1" applyFont="1"/>
    <xf numFmtId="17" fontId="7" fillId="11" borderId="8" xfId="0" applyNumberFormat="1" applyFont="1" applyFill="1" applyBorder="1" applyAlignment="1">
      <alignment horizontal="left"/>
    </xf>
    <xf numFmtId="0" fontId="7" fillId="11" borderId="8" xfId="0" applyNumberFormat="1" applyFont="1" applyFill="1" applyBorder="1" applyAlignment="1">
      <alignment horizontal="left"/>
    </xf>
    <xf numFmtId="167" fontId="5" fillId="11" borderId="8" xfId="1" applyNumberFormat="1" applyFont="1" applyFill="1" applyBorder="1"/>
    <xf numFmtId="17" fontId="8" fillId="4" borderId="8" xfId="0" applyNumberFormat="1" applyFont="1" applyFill="1" applyBorder="1" applyAlignment="1">
      <alignment horizontal="left"/>
    </xf>
    <xf numFmtId="167" fontId="6" fillId="4" borderId="8" xfId="1" applyNumberFormat="1" applyFont="1" applyFill="1" applyBorder="1"/>
    <xf numFmtId="167" fontId="8" fillId="4" borderId="8" xfId="1" applyNumberFormat="1" applyFont="1" applyFill="1" applyBorder="1"/>
    <xf numFmtId="167" fontId="8" fillId="4" borderId="8" xfId="1" applyNumberFormat="1" applyFont="1" applyFill="1" applyBorder="1" applyAlignment="1">
      <alignment horizontal="right"/>
    </xf>
    <xf numFmtId="17" fontId="7" fillId="4" borderId="8" xfId="0" applyNumberFormat="1" applyFont="1" applyFill="1" applyBorder="1" applyAlignment="1">
      <alignment horizontal="left"/>
    </xf>
    <xf numFmtId="167" fontId="7" fillId="4" borderId="8" xfId="1" applyNumberFormat="1" applyFont="1" applyFill="1" applyBorder="1" applyAlignment="1">
      <alignment horizontal="right"/>
    </xf>
    <xf numFmtId="0" fontId="7" fillId="4" borderId="8" xfId="0" applyFont="1" applyFill="1" applyBorder="1" applyAlignment="1">
      <alignment horizontal="right"/>
    </xf>
    <xf numFmtId="167" fontId="7" fillId="3" borderId="8" xfId="1" applyNumberFormat="1" applyFont="1" applyFill="1" applyBorder="1" applyAlignment="1">
      <alignment horizontal="right"/>
    </xf>
    <xf numFmtId="0" fontId="8" fillId="4" borderId="8" xfId="0" applyFont="1" applyFill="1" applyBorder="1" applyAlignment="1">
      <alignment horizontal="right"/>
    </xf>
    <xf numFmtId="167" fontId="8" fillId="3" borderId="8" xfId="1" applyNumberFormat="1" applyFont="1" applyFill="1" applyBorder="1" applyAlignment="1">
      <alignment horizontal="right"/>
    </xf>
    <xf numFmtId="167" fontId="7" fillId="3" borderId="8" xfId="0" applyNumberFormat="1" applyFont="1" applyFill="1" applyBorder="1" applyAlignment="1">
      <alignment horizontal="right"/>
    </xf>
    <xf numFmtId="17" fontId="8" fillId="0" borderId="8" xfId="0" applyNumberFormat="1" applyFont="1" applyBorder="1" applyAlignment="1">
      <alignment horizontal="left"/>
    </xf>
    <xf numFmtId="17" fontId="7" fillId="0" borderId="8" xfId="0" applyNumberFormat="1" applyFont="1" applyBorder="1" applyAlignment="1">
      <alignment horizontal="left"/>
    </xf>
    <xf numFmtId="17" fontId="8" fillId="4" borderId="23" xfId="0" applyNumberFormat="1" applyFont="1" applyFill="1" applyBorder="1" applyAlignment="1">
      <alignment horizontal="left"/>
    </xf>
    <xf numFmtId="167" fontId="7" fillId="3" borderId="8" xfId="0" applyNumberFormat="1" applyFont="1" applyFill="1" applyBorder="1"/>
    <xf numFmtId="0" fontId="7" fillId="3" borderId="8" xfId="0" applyNumberFormat="1" applyFont="1" applyFill="1" applyBorder="1" applyAlignment="1">
      <alignment horizontal="left"/>
    </xf>
    <xf numFmtId="167" fontId="7" fillId="3" borderId="8" xfId="0" applyNumberFormat="1" applyFont="1" applyFill="1" applyBorder="1" applyAlignment="1"/>
    <xf numFmtId="17" fontId="8" fillId="8" borderId="8" xfId="0" applyNumberFormat="1" applyFont="1" applyFill="1" applyBorder="1" applyAlignment="1">
      <alignment horizontal="left" vertical="center"/>
    </xf>
    <xf numFmtId="3" fontId="8" fillId="8" borderId="8" xfId="0" applyNumberFormat="1" applyFont="1" applyFill="1" applyBorder="1" applyAlignment="1">
      <alignment horizontal="center" vertical="center"/>
    </xf>
    <xf numFmtId="0" fontId="8" fillId="8" borderId="8" xfId="0" applyFont="1" applyFill="1" applyBorder="1" applyAlignment="1">
      <alignment horizontal="center" vertical="center"/>
    </xf>
    <xf numFmtId="0" fontId="8" fillId="4" borderId="8" xfId="0" applyFont="1" applyFill="1" applyBorder="1" applyAlignment="1">
      <alignment horizontal="center" vertical="center"/>
    </xf>
    <xf numFmtId="3" fontId="8" fillId="4" borderId="8" xfId="0" applyNumberFormat="1" applyFont="1" applyFill="1" applyBorder="1" applyAlignment="1">
      <alignment horizontal="center" vertical="center"/>
    </xf>
    <xf numFmtId="0" fontId="8" fillId="0" borderId="0" xfId="0" applyFont="1" applyAlignment="1"/>
    <xf numFmtId="0" fontId="8" fillId="0" borderId="0" xfId="0" applyFont="1" applyBorder="1" applyAlignment="1">
      <alignment vertical="top" wrapText="1"/>
    </xf>
    <xf numFmtId="0" fontId="8" fillId="13" borderId="0" xfId="0" applyFont="1" applyFill="1"/>
    <xf numFmtId="0" fontId="0" fillId="13" borderId="0" xfId="0" applyFill="1"/>
    <xf numFmtId="0" fontId="10" fillId="0" borderId="0" xfId="6" applyAlignment="1" applyProtection="1"/>
    <xf numFmtId="167" fontId="13" fillId="6" borderId="0" xfId="5" applyNumberFormat="1" applyFont="1" applyFill="1" applyBorder="1"/>
    <xf numFmtId="0" fontId="13" fillId="0" borderId="0" xfId="0" applyFont="1"/>
    <xf numFmtId="0" fontId="21" fillId="0" borderId="0" xfId="0" applyFont="1"/>
    <xf numFmtId="0" fontId="20" fillId="0" borderId="0" xfId="0" applyFont="1" applyBorder="1"/>
    <xf numFmtId="0" fontId="10" fillId="0" borderId="0" xfId="6" quotePrefix="1" applyFont="1" applyBorder="1" applyAlignment="1" applyProtection="1">
      <alignment vertical="top"/>
    </xf>
    <xf numFmtId="0" fontId="10" fillId="0" borderId="0" xfId="6" quotePrefix="1" applyFont="1" applyFill="1" applyBorder="1" applyAlignment="1" applyProtection="1"/>
    <xf numFmtId="0" fontId="10" fillId="0" borderId="0" xfId="6" quotePrefix="1" applyFont="1" applyAlignment="1" applyProtection="1"/>
    <xf numFmtId="0" fontId="20" fillId="0" borderId="0" xfId="0" applyFont="1"/>
    <xf numFmtId="0" fontId="15" fillId="0" borderId="0" xfId="0" applyFont="1" applyAlignment="1">
      <alignment vertical="center" wrapText="1"/>
    </xf>
    <xf numFmtId="0" fontId="20" fillId="13" borderId="0" xfId="0" applyFont="1" applyFill="1"/>
    <xf numFmtId="0" fontId="22" fillId="0" borderId="0" xfId="0" applyFont="1"/>
    <xf numFmtId="0" fontId="15" fillId="0" borderId="33" xfId="0" applyFont="1" applyBorder="1"/>
    <xf numFmtId="0" fontId="22" fillId="0" borderId="40" xfId="0" applyFont="1" applyBorder="1"/>
    <xf numFmtId="0" fontId="22" fillId="0" borderId="12" xfId="0" applyFont="1" applyBorder="1"/>
    <xf numFmtId="0" fontId="22" fillId="0" borderId="41" xfId="0" applyFont="1" applyBorder="1"/>
    <xf numFmtId="0" fontId="22" fillId="0" borderId="20" xfId="0" applyFont="1" applyBorder="1"/>
    <xf numFmtId="0" fontId="23" fillId="0" borderId="0" xfId="6" applyFont="1" applyAlignment="1" applyProtection="1"/>
    <xf numFmtId="0" fontId="25" fillId="0" borderId="0" xfId="6" applyFont="1" applyAlignment="1" applyProtection="1"/>
    <xf numFmtId="0" fontId="15" fillId="0" borderId="0" xfId="0" applyFont="1" applyFill="1" applyBorder="1"/>
    <xf numFmtId="0" fontId="25" fillId="0" borderId="0" xfId="6" quotePrefix="1" applyFont="1" applyAlignment="1" applyProtection="1"/>
    <xf numFmtId="0" fontId="22" fillId="0" borderId="39" xfId="0" applyFont="1" applyBorder="1"/>
    <xf numFmtId="0" fontId="22" fillId="0" borderId="0" xfId="0" applyFont="1" applyBorder="1"/>
    <xf numFmtId="0" fontId="22" fillId="0" borderId="14" xfId="0" applyFont="1" applyBorder="1"/>
    <xf numFmtId="0" fontId="22" fillId="0" borderId="22" xfId="0" applyFont="1" applyBorder="1"/>
    <xf numFmtId="0" fontId="17" fillId="0" borderId="0" xfId="0" applyFont="1" applyAlignment="1">
      <alignment horizontal="left" vertical="center"/>
    </xf>
    <xf numFmtId="0" fontId="26" fillId="0" borderId="0" xfId="6" applyFont="1" applyAlignment="1" applyProtection="1"/>
    <xf numFmtId="0" fontId="27" fillId="0" borderId="0" xfId="6" applyFont="1" applyAlignment="1" applyProtection="1"/>
    <xf numFmtId="0" fontId="28" fillId="0" borderId="0" xfId="6" applyFont="1" applyAlignment="1" applyProtection="1"/>
    <xf numFmtId="0" fontId="30" fillId="0" borderId="8" xfId="9" applyFont="1" applyBorder="1" applyAlignment="1">
      <alignment horizontal="center" vertical="center"/>
    </xf>
    <xf numFmtId="0" fontId="30" fillId="0" borderId="8" xfId="10" applyFont="1" applyBorder="1" applyAlignment="1">
      <alignment horizontal="center" vertical="center"/>
    </xf>
    <xf numFmtId="167" fontId="3" fillId="5" borderId="8" xfId="5" applyNumberFormat="1" applyFont="1" applyFill="1" applyBorder="1" applyAlignment="1">
      <alignment horizontal="center" vertical="center" wrapText="1"/>
    </xf>
    <xf numFmtId="17" fontId="22" fillId="0" borderId="8" xfId="0" applyNumberFormat="1" applyFont="1" applyBorder="1" applyAlignment="1">
      <alignment horizontal="left"/>
    </xf>
    <xf numFmtId="17" fontId="32" fillId="0" borderId="8" xfId="0" applyNumberFormat="1" applyFont="1" applyFill="1" applyBorder="1" applyAlignment="1">
      <alignment horizontal="left" vertical="center"/>
    </xf>
    <xf numFmtId="3" fontId="32" fillId="0" borderId="8" xfId="0" applyNumberFormat="1" applyFont="1" applyFill="1" applyBorder="1" applyAlignment="1">
      <alignment horizontal="right" vertical="center"/>
    </xf>
    <xf numFmtId="3" fontId="32" fillId="0" borderId="8" xfId="0" applyNumberFormat="1" applyFont="1" applyBorder="1" applyAlignment="1">
      <alignment horizontal="right" vertical="center"/>
    </xf>
    <xf numFmtId="0" fontId="34" fillId="7" borderId="8" xfId="0" applyFont="1" applyFill="1" applyBorder="1" applyAlignment="1">
      <alignment horizontal="left" vertical="center"/>
    </xf>
    <xf numFmtId="3" fontId="34" fillId="3" borderId="8" xfId="0" applyNumberFormat="1" applyFont="1" applyFill="1" applyBorder="1" applyAlignment="1">
      <alignment horizontal="right" vertical="center"/>
    </xf>
    <xf numFmtId="0" fontId="11" fillId="0" borderId="8" xfId="10" applyFont="1" applyBorder="1" applyAlignment="1">
      <alignment horizontal="right"/>
    </xf>
    <xf numFmtId="3" fontId="8" fillId="0" borderId="8" xfId="13" applyNumberFormat="1" applyFont="1" applyBorder="1" applyAlignment="1">
      <alignment horizontal="right"/>
    </xf>
    <xf numFmtId="3" fontId="6" fillId="0" borderId="8" xfId="13" applyNumberFormat="1" applyFont="1" applyBorder="1" applyAlignment="1">
      <alignment horizontal="right"/>
    </xf>
    <xf numFmtId="3" fontId="11" fillId="0" borderId="8" xfId="10" applyNumberFormat="1" applyFont="1" applyBorder="1" applyAlignment="1">
      <alignment horizontal="right"/>
    </xf>
    <xf numFmtId="3" fontId="8" fillId="0" borderId="8" xfId="10" applyNumberFormat="1" applyFont="1" applyBorder="1" applyAlignment="1">
      <alignment horizontal="right"/>
    </xf>
    <xf numFmtId="3" fontId="6" fillId="0" borderId="8" xfId="10" applyNumberFormat="1" applyFont="1" applyBorder="1" applyAlignment="1">
      <alignment horizontal="right"/>
    </xf>
    <xf numFmtId="0" fontId="15" fillId="4" borderId="8" xfId="0" applyNumberFormat="1" applyFont="1" applyFill="1" applyBorder="1" applyAlignment="1">
      <alignment horizontal="left"/>
    </xf>
    <xf numFmtId="167" fontId="15" fillId="0" borderId="8" xfId="1" applyNumberFormat="1" applyFont="1" applyBorder="1"/>
    <xf numFmtId="0" fontId="0" fillId="0" borderId="0" xfId="0" applyFont="1" applyBorder="1" applyAlignment="1">
      <alignment horizontal="left" vertical="top" wrapText="1"/>
    </xf>
    <xf numFmtId="0" fontId="3" fillId="5" borderId="8" xfId="0" applyFont="1" applyFill="1" applyBorder="1" applyAlignment="1">
      <alignment horizontal="center"/>
    </xf>
    <xf numFmtId="0" fontId="3" fillId="5" borderId="8" xfId="0" applyNumberFormat="1" applyFont="1" applyFill="1" applyBorder="1" applyAlignment="1">
      <alignment horizontal="center" vertical="center" wrapText="1"/>
    </xf>
    <xf numFmtId="0" fontId="3" fillId="5" borderId="8" xfId="0" applyFont="1" applyFill="1" applyBorder="1" applyAlignment="1">
      <alignment horizontal="center" vertical="center" wrapText="1"/>
    </xf>
    <xf numFmtId="167" fontId="7" fillId="3" borderId="20" xfId="1" applyNumberFormat="1" applyFont="1" applyFill="1" applyBorder="1"/>
    <xf numFmtId="167" fontId="7" fillId="0" borderId="20" xfId="1" applyNumberFormat="1" applyFont="1" applyFill="1" applyBorder="1"/>
    <xf numFmtId="3" fontId="6" fillId="0" borderId="8" xfId="10" applyNumberFormat="1" applyFont="1" applyBorder="1" applyAlignment="1">
      <alignment horizontal="center"/>
    </xf>
    <xf numFmtId="0" fontId="6" fillId="0" borderId="8" xfId="10" applyFont="1" applyBorder="1" applyAlignment="1">
      <alignment horizontal="center" vertical="center"/>
    </xf>
    <xf numFmtId="0" fontId="34" fillId="7" borderId="8" xfId="0" applyFont="1" applyFill="1" applyBorder="1" applyAlignment="1">
      <alignment horizontal="left" vertical="center" wrapText="1"/>
    </xf>
    <xf numFmtId="0" fontId="32" fillId="7" borderId="8" xfId="0" applyFont="1" applyFill="1" applyBorder="1" applyAlignment="1">
      <alignment horizontal="center" vertical="center" wrapText="1"/>
    </xf>
    <xf numFmtId="3" fontId="34" fillId="7" borderId="8" xfId="0" applyNumberFormat="1" applyFont="1" applyFill="1" applyBorder="1" applyAlignment="1">
      <alignment horizontal="right" vertical="center" wrapText="1"/>
    </xf>
    <xf numFmtId="17" fontId="32" fillId="0" borderId="8" xfId="0" applyNumberFormat="1" applyFont="1" applyBorder="1" applyAlignment="1">
      <alignment horizontal="left" vertical="center"/>
    </xf>
    <xf numFmtId="0" fontId="32" fillId="0" borderId="8" xfId="0" applyFont="1" applyBorder="1" applyAlignment="1">
      <alignment horizontal="right" vertical="center"/>
    </xf>
    <xf numFmtId="3" fontId="32" fillId="8" borderId="8" xfId="0" applyNumberFormat="1" applyFont="1" applyFill="1" applyBorder="1" applyAlignment="1">
      <alignment horizontal="right" vertical="center"/>
    </xf>
    <xf numFmtId="0" fontId="32" fillId="8" borderId="8" xfId="0" applyFont="1" applyFill="1" applyBorder="1" applyAlignment="1">
      <alignment horizontal="right" vertical="center"/>
    </xf>
    <xf numFmtId="3" fontId="34" fillId="7" borderId="8" xfId="0" applyNumberFormat="1" applyFont="1" applyFill="1" applyBorder="1" applyAlignment="1">
      <alignment horizontal="right" vertical="center"/>
    </xf>
    <xf numFmtId="167" fontId="8" fillId="11" borderId="8" xfId="1" applyNumberFormat="1" applyFont="1" applyFill="1" applyBorder="1"/>
    <xf numFmtId="17" fontId="15" fillId="4" borderId="8" xfId="0" applyNumberFormat="1" applyFont="1" applyFill="1" applyBorder="1" applyAlignment="1">
      <alignment horizontal="left"/>
    </xf>
    <xf numFmtId="167" fontId="15" fillId="4" borderId="8" xfId="1" applyNumberFormat="1" applyFont="1" applyFill="1" applyBorder="1"/>
    <xf numFmtId="17" fontId="22" fillId="4" borderId="8" xfId="0" applyNumberFormat="1" applyFont="1" applyFill="1" applyBorder="1" applyAlignment="1">
      <alignment horizontal="left"/>
    </xf>
    <xf numFmtId="167" fontId="22" fillId="4" borderId="8" xfId="1" applyNumberFormat="1" applyFont="1" applyFill="1" applyBorder="1"/>
    <xf numFmtId="167" fontId="22" fillId="0" borderId="8" xfId="1" applyNumberFormat="1" applyFont="1" applyFill="1" applyBorder="1"/>
    <xf numFmtId="0" fontId="22" fillId="0" borderId="8" xfId="0" applyFont="1" applyBorder="1"/>
    <xf numFmtId="167" fontId="15" fillId="0" borderId="8" xfId="0" applyNumberFormat="1" applyFont="1" applyFill="1" applyBorder="1"/>
    <xf numFmtId="17" fontId="22" fillId="0" borderId="8" xfId="0" applyNumberFormat="1" applyFont="1" applyFill="1" applyBorder="1" applyAlignment="1">
      <alignment horizontal="left"/>
    </xf>
    <xf numFmtId="167" fontId="15" fillId="0" borderId="8" xfId="1" applyNumberFormat="1" applyFont="1" applyFill="1" applyBorder="1"/>
    <xf numFmtId="0" fontId="15" fillId="0" borderId="8" xfId="0" applyFont="1" applyBorder="1"/>
    <xf numFmtId="0" fontId="40" fillId="5" borderId="8" xfId="0" applyFont="1" applyFill="1" applyBorder="1" applyAlignment="1">
      <alignment horizontal="center" vertical="center"/>
    </xf>
    <xf numFmtId="0" fontId="40" fillId="5" borderId="8" xfId="0" applyFont="1" applyFill="1" applyBorder="1" applyAlignment="1">
      <alignment horizontal="center"/>
    </xf>
    <xf numFmtId="3" fontId="18" fillId="8" borderId="8" xfId="14" applyNumberFormat="1" applyFont="1" applyFill="1" applyBorder="1" applyAlignment="1">
      <alignment horizontal="center" wrapText="1"/>
    </xf>
    <xf numFmtId="0" fontId="6" fillId="14" borderId="8" xfId="0" applyFont="1" applyFill="1" applyBorder="1" applyAlignment="1">
      <alignment horizontal="center" vertical="center" wrapText="1"/>
    </xf>
    <xf numFmtId="0" fontId="5" fillId="14" borderId="8" xfId="0" applyFont="1" applyFill="1" applyBorder="1" applyAlignment="1">
      <alignment horizontal="center" vertical="center" wrapText="1"/>
    </xf>
    <xf numFmtId="167" fontId="8" fillId="4" borderId="8" xfId="1" applyNumberFormat="1" applyFont="1" applyFill="1" applyBorder="1"/>
    <xf numFmtId="0" fontId="8" fillId="0" borderId="0" xfId="0" applyFont="1"/>
    <xf numFmtId="167" fontId="7" fillId="11" borderId="8" xfId="1" applyNumberFormat="1" applyFont="1" applyFill="1" applyBorder="1"/>
    <xf numFmtId="17" fontId="7" fillId="12" borderId="8" xfId="0" applyNumberFormat="1" applyFont="1" applyFill="1" applyBorder="1" applyAlignment="1">
      <alignment horizontal="left"/>
    </xf>
    <xf numFmtId="167" fontId="7" fillId="12" borderId="8" xfId="0" applyNumberFormat="1" applyFont="1" applyFill="1" applyBorder="1"/>
    <xf numFmtId="0" fontId="8" fillId="0" borderId="0" xfId="0" applyFont="1"/>
    <xf numFmtId="167" fontId="8" fillId="3" borderId="8" xfId="1" applyNumberFormat="1" applyFont="1" applyFill="1" applyBorder="1" applyAlignment="1">
      <alignment horizontal="right"/>
    </xf>
    <xf numFmtId="17" fontId="8" fillId="0" borderId="8" xfId="0" applyNumberFormat="1" applyFont="1" applyBorder="1" applyAlignment="1">
      <alignment horizontal="left"/>
    </xf>
    <xf numFmtId="3" fontId="11" fillId="0" borderId="8" xfId="10" applyNumberFormat="1" applyFont="1" applyBorder="1" applyAlignment="1">
      <alignment horizontal="right"/>
    </xf>
    <xf numFmtId="167" fontId="22" fillId="0" borderId="8" xfId="1" applyNumberFormat="1" applyFont="1" applyBorder="1"/>
    <xf numFmtId="17" fontId="8" fillId="4" borderId="8" xfId="0" applyNumberFormat="1" applyFont="1" applyFill="1" applyBorder="1" applyAlignment="1">
      <alignment horizontal="left"/>
    </xf>
    <xf numFmtId="0" fontId="8" fillId="0" borderId="0" xfId="0" applyFont="1"/>
    <xf numFmtId="17" fontId="8" fillId="8" borderId="8" xfId="0" applyNumberFormat="1" applyFont="1" applyFill="1" applyBorder="1" applyAlignment="1">
      <alignment horizontal="left" vertical="center"/>
    </xf>
    <xf numFmtId="167" fontId="7" fillId="12" borderId="8" xfId="0" applyNumberFormat="1" applyFont="1" applyFill="1" applyBorder="1" applyAlignment="1">
      <alignment horizontal="right"/>
    </xf>
    <xf numFmtId="3" fontId="6" fillId="0" borderId="8" xfId="10" applyNumberFormat="1" applyFont="1" applyBorder="1" applyAlignment="1">
      <alignment horizontal="right"/>
    </xf>
    <xf numFmtId="3" fontId="8" fillId="0" borderId="8" xfId="10" applyNumberFormat="1" applyFont="1" applyBorder="1" applyAlignment="1">
      <alignment horizontal="right"/>
    </xf>
    <xf numFmtId="3" fontId="6" fillId="0" borderId="8" xfId="10" applyNumberFormat="1" applyFont="1" applyBorder="1" applyAlignment="1">
      <alignment horizontal="center"/>
    </xf>
    <xf numFmtId="0" fontId="6" fillId="0" borderId="8" xfId="10" applyFont="1" applyBorder="1" applyAlignment="1">
      <alignment horizontal="center" vertical="center"/>
    </xf>
    <xf numFmtId="3" fontId="18" fillId="8" borderId="8" xfId="14" applyNumberFormat="1" applyFont="1" applyFill="1" applyBorder="1" applyAlignment="1">
      <alignment horizontal="center" wrapText="1"/>
    </xf>
    <xf numFmtId="0" fontId="16" fillId="5" borderId="8" xfId="0" applyFont="1" applyFill="1" applyBorder="1" applyAlignment="1">
      <alignment horizontal="center" vertical="center"/>
    </xf>
    <xf numFmtId="0" fontId="16" fillId="5" borderId="8" xfId="0" applyFont="1" applyFill="1" applyBorder="1" applyAlignment="1">
      <alignment horizontal="center" vertical="center" wrapText="1"/>
    </xf>
    <xf numFmtId="3" fontId="8" fillId="0" borderId="8" xfId="12" applyNumberFormat="1" applyFont="1" applyBorder="1"/>
    <xf numFmtId="3" fontId="8" fillId="0" borderId="24" xfId="15" applyNumberFormat="1" applyFont="1" applyBorder="1"/>
    <xf numFmtId="3" fontId="8" fillId="0" borderId="8" xfId="15" applyNumberFormat="1" applyFont="1" applyBorder="1"/>
    <xf numFmtId="3" fontId="8" fillId="0" borderId="8" xfId="49" applyNumberFormat="1" applyFont="1" applyBorder="1"/>
    <xf numFmtId="167" fontId="5" fillId="3" borderId="28" xfId="3" applyNumberFormat="1" applyFont="1" applyFill="1" applyBorder="1" applyAlignment="1">
      <alignment horizontal="left" vertical="center" wrapText="1"/>
    </xf>
    <xf numFmtId="167" fontId="7" fillId="3" borderId="28" xfId="3" applyNumberFormat="1" applyFont="1" applyFill="1" applyBorder="1" applyAlignment="1">
      <alignment horizontal="left" vertical="center" wrapText="1"/>
    </xf>
    <xf numFmtId="167" fontId="5" fillId="3" borderId="28" xfId="3" applyNumberFormat="1" applyFont="1" applyFill="1" applyBorder="1" applyAlignment="1">
      <alignment vertical="center" wrapText="1"/>
    </xf>
    <xf numFmtId="167" fontId="6" fillId="3" borderId="8" xfId="3" applyNumberFormat="1" applyFont="1" applyFill="1" applyBorder="1" applyAlignment="1">
      <alignment horizontal="center" vertical="center"/>
    </xf>
    <xf numFmtId="167" fontId="6" fillId="3" borderId="60" xfId="3" applyNumberFormat="1" applyFont="1" applyFill="1" applyBorder="1" applyAlignment="1">
      <alignment horizontal="center" vertical="center"/>
    </xf>
    <xf numFmtId="0" fontId="35" fillId="5" borderId="8" xfId="0" applyFont="1" applyFill="1" applyBorder="1" applyAlignment="1">
      <alignment horizontal="center" vertical="center" wrapText="1"/>
    </xf>
    <xf numFmtId="167" fontId="4" fillId="5" borderId="26" xfId="3" applyNumberFormat="1" applyFont="1" applyFill="1" applyBorder="1" applyAlignment="1">
      <alignment horizontal="center" vertical="center"/>
    </xf>
    <xf numFmtId="167" fontId="4" fillId="5" borderId="27" xfId="3" applyNumberFormat="1" applyFont="1" applyFill="1" applyBorder="1" applyAlignment="1">
      <alignment horizontal="center" vertical="center"/>
    </xf>
    <xf numFmtId="167" fontId="3" fillId="5" borderId="27" xfId="3" applyNumberFormat="1" applyFont="1" applyFill="1" applyBorder="1" applyAlignment="1">
      <alignment horizontal="center" vertical="center" wrapText="1"/>
    </xf>
    <xf numFmtId="167" fontId="3" fillId="5" borderId="61" xfId="3" applyNumberFormat="1" applyFont="1" applyFill="1" applyBorder="1" applyAlignment="1">
      <alignment horizontal="center" vertical="center" wrapText="1"/>
    </xf>
    <xf numFmtId="3" fontId="34" fillId="9" borderId="8" xfId="0" applyNumberFormat="1" applyFont="1" applyFill="1" applyBorder="1" applyAlignment="1">
      <alignment horizontal="right" vertical="center"/>
    </xf>
    <xf numFmtId="168" fontId="12" fillId="0" borderId="8" xfId="2" applyNumberFormat="1" applyFont="1" applyFill="1" applyBorder="1" applyAlignment="1">
      <alignment vertical="center" wrapText="1"/>
    </xf>
    <xf numFmtId="168" fontId="11" fillId="0" borderId="8" xfId="2" applyNumberFormat="1" applyFont="1" applyFill="1" applyBorder="1" applyAlignment="1">
      <alignment vertical="center" wrapText="1"/>
    </xf>
    <xf numFmtId="17" fontId="18" fillId="0" borderId="8" xfId="0" applyNumberFormat="1" applyFont="1" applyBorder="1" applyAlignment="1">
      <alignment horizontal="left" vertical="center"/>
    </xf>
    <xf numFmtId="3" fontId="8" fillId="0" borderId="8" xfId="192" applyNumberFormat="1" applyFont="1" applyBorder="1"/>
    <xf numFmtId="17" fontId="17" fillId="3" borderId="8" xfId="0" applyNumberFormat="1" applyFont="1" applyFill="1" applyBorder="1" applyAlignment="1">
      <alignment horizontal="left" vertical="center"/>
    </xf>
    <xf numFmtId="3" fontId="18" fillId="3" borderId="8" xfId="0" applyNumberFormat="1" applyFont="1" applyFill="1" applyBorder="1" applyAlignment="1">
      <alignment horizontal="right" vertical="center"/>
    </xf>
    <xf numFmtId="0" fontId="17" fillId="10" borderId="8" xfId="0" applyFont="1" applyFill="1" applyBorder="1" applyAlignment="1">
      <alignment horizontal="left" vertical="center"/>
    </xf>
    <xf numFmtId="3" fontId="17" fillId="10" borderId="8" xfId="0" applyNumberFormat="1" applyFont="1" applyFill="1" applyBorder="1" applyAlignment="1">
      <alignment horizontal="right" vertical="center"/>
    </xf>
    <xf numFmtId="3" fontId="6" fillId="0" borderId="8" xfId="241" applyNumberFormat="1" applyFont="1" applyBorder="1" applyAlignment="1">
      <alignment horizontal="center"/>
    </xf>
    <xf numFmtId="3" fontId="18" fillId="8" borderId="68" xfId="241" applyNumberFormat="1" applyFont="1" applyFill="1" applyBorder="1" applyAlignment="1">
      <alignment horizontal="center" wrapText="1"/>
    </xf>
    <xf numFmtId="167" fontId="6" fillId="0" borderId="31" xfId="3" applyNumberFormat="1" applyFont="1" applyFill="1" applyBorder="1" applyAlignment="1">
      <alignment horizontal="center" vertical="center" wrapText="1"/>
    </xf>
    <xf numFmtId="167" fontId="6" fillId="0" borderId="62" xfId="3" applyNumberFormat="1" applyFont="1" applyFill="1" applyBorder="1" applyAlignment="1">
      <alignment horizontal="center" vertical="center" wrapText="1"/>
    </xf>
    <xf numFmtId="167" fontId="6" fillId="0" borderId="56" xfId="3" applyNumberFormat="1" applyFont="1" applyFill="1" applyBorder="1" applyAlignment="1">
      <alignment horizontal="center" vertical="center" wrapText="1"/>
    </xf>
    <xf numFmtId="10" fontId="6" fillId="0" borderId="56" xfId="2" applyNumberFormat="1" applyFont="1" applyFill="1" applyBorder="1" applyAlignment="1">
      <alignment horizontal="center" vertical="center" wrapText="1"/>
    </xf>
    <xf numFmtId="167" fontId="6" fillId="0" borderId="63" xfId="3" applyNumberFormat="1" applyFont="1" applyFill="1" applyBorder="1" applyAlignment="1">
      <alignment horizontal="center" vertical="center" wrapText="1"/>
    </xf>
    <xf numFmtId="167" fontId="6" fillId="0" borderId="10" xfId="3" applyNumberFormat="1" applyFont="1" applyFill="1" applyBorder="1" applyAlignment="1">
      <alignment horizontal="center" vertical="center" wrapText="1"/>
    </xf>
    <xf numFmtId="167" fontId="6" fillId="0" borderId="8" xfId="3" applyNumberFormat="1" applyFont="1" applyFill="1" applyBorder="1" applyAlignment="1">
      <alignment horizontal="center" vertical="center" wrapText="1"/>
    </xf>
    <xf numFmtId="167" fontId="6" fillId="0" borderId="23" xfId="3" applyNumberFormat="1" applyFont="1" applyFill="1" applyBorder="1" applyAlignment="1">
      <alignment horizontal="center" vertical="center" wrapText="1"/>
    </xf>
    <xf numFmtId="10" fontId="6" fillId="0" borderId="23" xfId="2" applyNumberFormat="1" applyFont="1" applyFill="1" applyBorder="1" applyAlignment="1">
      <alignment horizontal="center" vertical="center" wrapText="1"/>
    </xf>
    <xf numFmtId="167" fontId="6" fillId="0" borderId="9" xfId="3" applyNumberFormat="1" applyFont="1" applyFill="1" applyBorder="1" applyAlignment="1">
      <alignment horizontal="center" vertical="center" wrapText="1"/>
    </xf>
    <xf numFmtId="167" fontId="5" fillId="45" borderId="52" xfId="3" applyNumberFormat="1" applyFont="1" applyFill="1" applyBorder="1" applyAlignment="1">
      <alignment horizontal="center" vertical="center" wrapText="1"/>
    </xf>
    <xf numFmtId="167" fontId="5" fillId="45" borderId="53" xfId="3" applyNumberFormat="1" applyFont="1" applyFill="1" applyBorder="1" applyAlignment="1">
      <alignment horizontal="center" vertical="center" wrapText="1"/>
    </xf>
    <xf numFmtId="167" fontId="5" fillId="45" borderId="57" xfId="3" applyNumberFormat="1" applyFont="1" applyFill="1" applyBorder="1" applyAlignment="1">
      <alignment horizontal="center" vertical="center" wrapText="1"/>
    </xf>
    <xf numFmtId="10" fontId="5" fillId="45" borderId="57" xfId="2" applyNumberFormat="1" applyFont="1" applyFill="1" applyBorder="1" applyAlignment="1">
      <alignment horizontal="center" vertical="center" wrapText="1"/>
    </xf>
    <xf numFmtId="167" fontId="5" fillId="45" borderId="54" xfId="3" applyNumberFormat="1" applyFont="1" applyFill="1" applyBorder="1" applyAlignment="1">
      <alignment horizontal="center" vertical="center" wrapText="1"/>
    </xf>
    <xf numFmtId="9" fontId="5" fillId="0" borderId="34" xfId="2" applyFont="1" applyFill="1" applyBorder="1" applyAlignment="1">
      <alignment horizontal="center" vertical="center" wrapText="1"/>
    </xf>
    <xf numFmtId="9" fontId="5" fillId="0" borderId="35" xfId="2" applyFont="1" applyFill="1" applyBorder="1" applyAlignment="1">
      <alignment horizontal="center" vertical="center" wrapText="1"/>
    </xf>
    <xf numFmtId="9" fontId="5" fillId="0" borderId="37" xfId="2" applyFont="1" applyFill="1" applyBorder="1" applyAlignment="1">
      <alignment horizontal="center" vertical="center" wrapText="1"/>
    </xf>
    <xf numFmtId="9" fontId="5" fillId="0" borderId="66" xfId="2" applyFont="1" applyFill="1" applyBorder="1" applyAlignment="1">
      <alignment horizontal="center" vertical="center" wrapText="1"/>
    </xf>
    <xf numFmtId="9" fontId="5" fillId="0" borderId="36" xfId="2" applyFont="1" applyFill="1" applyBorder="1" applyAlignment="1">
      <alignment horizontal="center" vertical="center" wrapText="1"/>
    </xf>
    <xf numFmtId="167" fontId="6" fillId="4" borderId="29" xfId="3" applyNumberFormat="1" applyFont="1" applyFill="1" applyBorder="1" applyAlignment="1">
      <alignment horizontal="center" vertical="center" wrapText="1"/>
    </xf>
    <xf numFmtId="167" fontId="6" fillId="4" borderId="21" xfId="3" applyNumberFormat="1" applyFont="1" applyFill="1" applyBorder="1" applyAlignment="1">
      <alignment horizontal="center" vertical="center" wrapText="1"/>
    </xf>
    <xf numFmtId="167" fontId="6" fillId="4" borderId="55" xfId="3" applyNumberFormat="1" applyFont="1" applyFill="1" applyBorder="1" applyAlignment="1">
      <alignment horizontal="center" vertical="center" wrapText="1"/>
    </xf>
    <xf numFmtId="10" fontId="6" fillId="4" borderId="55" xfId="2" applyNumberFormat="1" applyFont="1" applyFill="1" applyBorder="1" applyAlignment="1">
      <alignment horizontal="center" vertical="center" wrapText="1"/>
    </xf>
    <xf numFmtId="167" fontId="6" fillId="4" borderId="10" xfId="3" applyNumberFormat="1" applyFont="1" applyFill="1" applyBorder="1" applyAlignment="1">
      <alignment horizontal="center" vertical="center" wrapText="1"/>
    </xf>
    <xf numFmtId="167" fontId="6" fillId="4" borderId="8" xfId="3" applyNumberFormat="1" applyFont="1" applyFill="1" applyBorder="1" applyAlignment="1">
      <alignment horizontal="center" vertical="center" wrapText="1"/>
    </xf>
    <xf numFmtId="167" fontId="6" fillId="4" borderId="9" xfId="3" applyNumberFormat="1" applyFont="1" applyFill="1" applyBorder="1" applyAlignment="1">
      <alignment horizontal="center" vertical="center" wrapText="1"/>
    </xf>
    <xf numFmtId="10" fontId="6" fillId="4" borderId="9" xfId="2" applyNumberFormat="1" applyFont="1" applyFill="1" applyBorder="1" applyAlignment="1">
      <alignment horizontal="center" vertical="center" wrapText="1"/>
    </xf>
    <xf numFmtId="9" fontId="5" fillId="0" borderId="52" xfId="2" applyFont="1" applyFill="1" applyBorder="1" applyAlignment="1">
      <alignment horizontal="center" vertical="center" wrapText="1"/>
    </xf>
    <xf numFmtId="9" fontId="5" fillId="0" borderId="53" xfId="2" applyFont="1" applyFill="1" applyBorder="1" applyAlignment="1">
      <alignment horizontal="center" vertical="center" wrapText="1"/>
    </xf>
    <xf numFmtId="9" fontId="5" fillId="0" borderId="54" xfId="2" applyFont="1" applyFill="1" applyBorder="1" applyAlignment="1">
      <alignment horizontal="center" vertical="center" wrapText="1"/>
    </xf>
    <xf numFmtId="0" fontId="3" fillId="5" borderId="8" xfId="0" applyFont="1" applyFill="1" applyBorder="1" applyAlignment="1">
      <alignment horizontal="center" vertical="center" wrapText="1"/>
    </xf>
    <xf numFmtId="0" fontId="17" fillId="7" borderId="8" xfId="0" applyFont="1" applyFill="1" applyBorder="1" applyAlignment="1">
      <alignment horizontal="left" vertical="center" wrapText="1"/>
    </xf>
    <xf numFmtId="3" fontId="17" fillId="3" borderId="8" xfId="0" applyNumberFormat="1" applyFont="1" applyFill="1" applyBorder="1" applyAlignment="1">
      <alignment horizontal="right" vertical="center"/>
    </xf>
    <xf numFmtId="0" fontId="17" fillId="3" borderId="8" xfId="0" applyFont="1" applyFill="1" applyBorder="1" applyAlignment="1">
      <alignment horizontal="left" vertical="center"/>
    </xf>
    <xf numFmtId="3" fontId="18" fillId="0" borderId="8" xfId="0" applyNumberFormat="1" applyFont="1" applyBorder="1" applyAlignment="1">
      <alignment horizontal="right" vertical="center"/>
    </xf>
    <xf numFmtId="0" fontId="18" fillId="0" borderId="8" xfId="0" applyFont="1" applyBorder="1" applyAlignment="1">
      <alignment horizontal="right" vertical="center"/>
    </xf>
    <xf numFmtId="3" fontId="18" fillId="0" borderId="8" xfId="0" applyNumberFormat="1" applyFont="1" applyFill="1" applyBorder="1" applyAlignment="1">
      <alignment horizontal="right" vertical="center"/>
    </xf>
    <xf numFmtId="17" fontId="7" fillId="3" borderId="8" xfId="0" applyNumberFormat="1" applyFont="1" applyFill="1" applyBorder="1" applyAlignment="1">
      <alignment horizontal="left"/>
    </xf>
    <xf numFmtId="0" fontId="18" fillId="0" borderId="0" xfId="0" applyFont="1" applyAlignment="1">
      <alignment vertical="center"/>
    </xf>
    <xf numFmtId="0" fontId="29" fillId="0" borderId="8" xfId="0" applyFont="1" applyBorder="1" applyAlignment="1">
      <alignment vertical="center"/>
    </xf>
    <xf numFmtId="3" fontId="39" fillId="0" borderId="8" xfId="0" applyNumberFormat="1" applyFont="1" applyBorder="1" applyAlignment="1">
      <alignment horizontal="right" vertical="center"/>
    </xf>
    <xf numFmtId="0" fontId="39" fillId="0" borderId="8" xfId="0" applyFont="1" applyBorder="1" applyAlignment="1">
      <alignment vertical="center"/>
    </xf>
    <xf numFmtId="0" fontId="31" fillId="9" borderId="8" xfId="0" applyFont="1" applyFill="1" applyBorder="1" applyAlignment="1">
      <alignment vertical="center"/>
    </xf>
    <xf numFmtId="3" fontId="38" fillId="9" borderId="8" xfId="0" applyNumberFormat="1" applyFont="1" applyFill="1" applyBorder="1" applyAlignment="1">
      <alignment horizontal="right" vertical="center"/>
    </xf>
    <xf numFmtId="0" fontId="38" fillId="9" borderId="8" xfId="0" applyFont="1" applyFill="1" applyBorder="1" applyAlignment="1">
      <alignment vertical="center"/>
    </xf>
    <xf numFmtId="0" fontId="18" fillId="0" borderId="0" xfId="0" applyFont="1" applyAlignment="1">
      <alignment horizontal="left" vertical="center"/>
    </xf>
    <xf numFmtId="0" fontId="18" fillId="0" borderId="0" xfId="0" applyFont="1" applyAlignment="1">
      <alignment horizontal="left" vertical="top"/>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167" fontId="3" fillId="5" borderId="8" xfId="5" applyNumberFormat="1" applyFont="1" applyFill="1" applyBorder="1" applyAlignment="1">
      <alignment horizontal="center" vertical="center" wrapText="1"/>
    </xf>
    <xf numFmtId="167" fontId="5" fillId="0" borderId="11" xfId="3" applyNumberFormat="1" applyFont="1" applyFill="1" applyBorder="1" applyAlignment="1">
      <alignment vertical="center" wrapText="1"/>
    </xf>
    <xf numFmtId="0" fontId="5" fillId="0" borderId="59" xfId="0" applyFont="1" applyBorder="1" applyAlignment="1">
      <alignment horizontal="center"/>
    </xf>
    <xf numFmtId="167" fontId="3" fillId="5" borderId="59" xfId="3" applyNumberFormat="1" applyFont="1" applyFill="1" applyBorder="1" applyAlignment="1">
      <alignment horizontal="center" vertical="center" wrapText="1"/>
    </xf>
    <xf numFmtId="9" fontId="5" fillId="0" borderId="70" xfId="2" applyFont="1" applyFill="1" applyBorder="1" applyAlignment="1">
      <alignment horizontal="center" vertical="center" wrapText="1"/>
    </xf>
    <xf numFmtId="0" fontId="5" fillId="0" borderId="0" xfId="0" applyFont="1" applyBorder="1" applyAlignment="1">
      <alignment horizontal="center"/>
    </xf>
    <xf numFmtId="9" fontId="5" fillId="0" borderId="69" xfId="2" applyFont="1" applyFill="1" applyBorder="1" applyAlignment="1">
      <alignment horizontal="center" vertical="center" wrapText="1"/>
    </xf>
    <xf numFmtId="167" fontId="6" fillId="3" borderId="71" xfId="3" applyNumberFormat="1" applyFont="1" applyFill="1" applyBorder="1" applyAlignment="1">
      <alignment horizontal="center" vertical="center"/>
    </xf>
    <xf numFmtId="167" fontId="7" fillId="3" borderId="21" xfId="1" applyNumberFormat="1" applyFont="1" applyFill="1" applyBorder="1"/>
    <xf numFmtId="167" fontId="7" fillId="3" borderId="72" xfId="1" applyNumberFormat="1" applyFont="1" applyFill="1" applyBorder="1"/>
    <xf numFmtId="167" fontId="7" fillId="0" borderId="21" xfId="1" applyNumberFormat="1" applyFont="1" applyFill="1" applyBorder="1"/>
    <xf numFmtId="167" fontId="7" fillId="0" borderId="72" xfId="1" applyNumberFormat="1" applyFont="1" applyFill="1" applyBorder="1"/>
    <xf numFmtId="167" fontId="3" fillId="5" borderId="21" xfId="3" applyNumberFormat="1" applyFont="1" applyFill="1" applyBorder="1" applyAlignment="1">
      <alignment horizontal="center" vertical="center" wrapText="1"/>
    </xf>
    <xf numFmtId="167" fontId="4" fillId="5" borderId="21" xfId="3" applyNumberFormat="1" applyFont="1" applyFill="1" applyBorder="1" applyAlignment="1">
      <alignment horizontal="center" vertical="center"/>
    </xf>
    <xf numFmtId="167" fontId="4" fillId="5" borderId="21" xfId="3" applyNumberFormat="1" applyFont="1" applyFill="1" applyBorder="1" applyAlignment="1">
      <alignment horizontal="center" vertical="center" wrapText="1"/>
    </xf>
    <xf numFmtId="0" fontId="3" fillId="5" borderId="73" xfId="3" applyNumberFormat="1" applyFont="1" applyFill="1" applyBorder="1" applyAlignment="1">
      <alignment horizontal="center" vertical="center" wrapText="1"/>
    </xf>
    <xf numFmtId="167" fontId="7" fillId="3" borderId="29" xfId="1" applyNumberFormat="1" applyFont="1" applyFill="1" applyBorder="1"/>
    <xf numFmtId="167" fontId="8" fillId="0" borderId="29" xfId="1" applyNumberFormat="1" applyFont="1" applyFill="1" applyBorder="1"/>
    <xf numFmtId="167" fontId="7" fillId="0" borderId="29" xfId="1" applyNumberFormat="1" applyFont="1" applyFill="1" applyBorder="1"/>
    <xf numFmtId="167" fontId="3" fillId="5" borderId="25" xfId="3" applyNumberFormat="1" applyFont="1" applyFill="1" applyBorder="1" applyAlignment="1">
      <alignment horizontal="center" vertical="center" wrapText="1"/>
    </xf>
    <xf numFmtId="167" fontId="3" fillId="5" borderId="3" xfId="3" applyNumberFormat="1" applyFont="1" applyFill="1" applyBorder="1" applyAlignment="1">
      <alignment horizontal="center" vertical="center" wrapText="1"/>
    </xf>
    <xf numFmtId="167" fontId="7" fillId="3" borderId="74" xfId="1" applyNumberFormat="1" applyFont="1" applyFill="1" applyBorder="1"/>
    <xf numFmtId="167" fontId="7" fillId="3" borderId="5" xfId="1" applyNumberFormat="1" applyFont="1" applyFill="1" applyBorder="1"/>
    <xf numFmtId="167" fontId="7" fillId="3" borderId="75" xfId="1" applyNumberFormat="1" applyFont="1" applyFill="1" applyBorder="1"/>
    <xf numFmtId="167" fontId="7" fillId="3" borderId="76" xfId="1" applyNumberFormat="1" applyFont="1" applyFill="1" applyBorder="1"/>
    <xf numFmtId="167" fontId="7" fillId="0" borderId="75" xfId="1" applyNumberFormat="1" applyFont="1" applyFill="1" applyBorder="1"/>
    <xf numFmtId="167" fontId="7" fillId="0" borderId="76" xfId="1" applyNumberFormat="1" applyFont="1" applyFill="1" applyBorder="1"/>
    <xf numFmtId="167" fontId="7" fillId="3" borderId="31" xfId="1" applyNumberFormat="1" applyFont="1" applyFill="1" applyBorder="1"/>
    <xf numFmtId="167" fontId="8" fillId="0" borderId="76" xfId="1" applyNumberFormat="1" applyFont="1" applyFill="1" applyBorder="1"/>
    <xf numFmtId="167" fontId="6" fillId="0" borderId="79" xfId="3" applyNumberFormat="1" applyFont="1" applyFill="1" applyBorder="1" applyAlignment="1">
      <alignment horizontal="center" vertical="center" wrapText="1"/>
    </xf>
    <xf numFmtId="167" fontId="6" fillId="0" borderId="7" xfId="3" applyNumberFormat="1" applyFont="1" applyFill="1" applyBorder="1" applyAlignment="1">
      <alignment horizontal="center" vertical="center" wrapText="1"/>
    </xf>
    <xf numFmtId="167" fontId="5" fillId="45" borderId="80" xfId="3" applyNumberFormat="1" applyFont="1" applyFill="1" applyBorder="1" applyAlignment="1">
      <alignment horizontal="center" vertical="center" wrapText="1"/>
    </xf>
    <xf numFmtId="167" fontId="3" fillId="5" borderId="81" xfId="3" applyNumberFormat="1" applyFont="1" applyFill="1" applyBorder="1" applyAlignment="1">
      <alignment horizontal="center" vertical="center" wrapText="1"/>
    </xf>
    <xf numFmtId="167" fontId="6" fillId="0" borderId="78" xfId="3" applyNumberFormat="1" applyFont="1" applyFill="1" applyBorder="1" applyAlignment="1">
      <alignment horizontal="center" vertical="center" wrapText="1"/>
    </xf>
    <xf numFmtId="167" fontId="6" fillId="0" borderId="82" xfId="3" applyNumberFormat="1" applyFont="1" applyFill="1" applyBorder="1" applyAlignment="1">
      <alignment horizontal="center" vertical="center" wrapText="1"/>
    </xf>
    <xf numFmtId="167" fontId="5" fillId="45" borderId="83" xfId="3" applyNumberFormat="1" applyFont="1" applyFill="1" applyBorder="1" applyAlignment="1">
      <alignment horizontal="center" vertical="center" wrapText="1"/>
    </xf>
    <xf numFmtId="9" fontId="5" fillId="0" borderId="25" xfId="2" applyFont="1" applyFill="1" applyBorder="1" applyAlignment="1">
      <alignment horizontal="center" vertical="center" wrapText="1"/>
    </xf>
    <xf numFmtId="9" fontId="5" fillId="0" borderId="17" xfId="2" applyFont="1" applyFill="1" applyBorder="1" applyAlignment="1">
      <alignment horizontal="center" vertical="center" wrapText="1"/>
    </xf>
    <xf numFmtId="9" fontId="5" fillId="0" borderId="19" xfId="2" applyFont="1" applyFill="1" applyBorder="1" applyAlignment="1">
      <alignment horizontal="center" vertical="center" wrapText="1"/>
    </xf>
    <xf numFmtId="167" fontId="4" fillId="5" borderId="31" xfId="3" applyNumberFormat="1" applyFont="1" applyFill="1" applyBorder="1" applyAlignment="1">
      <alignment horizontal="center" vertical="center"/>
    </xf>
    <xf numFmtId="167" fontId="4" fillId="5" borderId="62" xfId="3" applyNumberFormat="1" applyFont="1" applyFill="1" applyBorder="1" applyAlignment="1">
      <alignment horizontal="center" vertical="center"/>
    </xf>
    <xf numFmtId="167" fontId="3" fillId="5" borderId="62" xfId="3" applyNumberFormat="1" applyFont="1" applyFill="1" applyBorder="1" applyAlignment="1">
      <alignment horizontal="center" vertical="center"/>
    </xf>
    <xf numFmtId="167" fontId="3" fillId="5" borderId="77" xfId="3" applyNumberFormat="1" applyFont="1" applyFill="1" applyBorder="1" applyAlignment="1">
      <alignment horizontal="center" vertical="center" wrapText="1"/>
    </xf>
    <xf numFmtId="167" fontId="6" fillId="4" borderId="71" xfId="3" applyNumberFormat="1" applyFont="1" applyFill="1" applyBorder="1" applyAlignment="1">
      <alignment horizontal="center" vertical="center" wrapText="1"/>
    </xf>
    <xf numFmtId="167" fontId="5" fillId="45" borderId="85" xfId="3" applyNumberFormat="1" applyFont="1" applyFill="1" applyBorder="1" applyAlignment="1">
      <alignment horizontal="center" vertical="center" wrapText="1"/>
    </xf>
    <xf numFmtId="167" fontId="6" fillId="4" borderId="20" xfId="3" applyNumberFormat="1" applyFont="1" applyFill="1" applyBorder="1" applyAlignment="1">
      <alignment horizontal="center" vertical="center" wrapText="1"/>
    </xf>
    <xf numFmtId="167" fontId="6" fillId="4" borderId="7" xfId="3" applyNumberFormat="1" applyFont="1" applyFill="1" applyBorder="1" applyAlignment="1">
      <alignment horizontal="center" vertical="center" wrapText="1"/>
    </xf>
    <xf numFmtId="167" fontId="6" fillId="4" borderId="86" xfId="3" applyNumberFormat="1" applyFont="1" applyFill="1" applyBorder="1" applyAlignment="1">
      <alignment horizontal="center" vertical="center" wrapText="1"/>
    </xf>
    <xf numFmtId="167" fontId="6" fillId="4" borderId="82" xfId="3" applyNumberFormat="1" applyFont="1" applyFill="1" applyBorder="1" applyAlignment="1">
      <alignment horizontal="center" vertical="center" wrapText="1"/>
    </xf>
    <xf numFmtId="167" fontId="11" fillId="6" borderId="8" xfId="5" applyNumberFormat="1" applyFont="1" applyFill="1" applyBorder="1"/>
    <xf numFmtId="167" fontId="12" fillId="6" borderId="8" xfId="5" applyNumberFormat="1" applyFont="1" applyFill="1" applyBorder="1"/>
    <xf numFmtId="41" fontId="11" fillId="6" borderId="0" xfId="242" applyFont="1" applyFill="1"/>
    <xf numFmtId="0" fontId="8" fillId="0" borderId="0" xfId="0" applyFont="1" applyAlignment="1">
      <alignment horizontal="left"/>
    </xf>
    <xf numFmtId="167" fontId="3" fillId="5" borderId="41" xfId="3" applyNumberFormat="1" applyFont="1" applyFill="1" applyBorder="1" applyAlignment="1">
      <alignment horizontal="center" vertical="center" wrapText="1"/>
    </xf>
    <xf numFmtId="167" fontId="6" fillId="3" borderId="30" xfId="3" applyNumberFormat="1" applyFont="1" applyFill="1" applyBorder="1" applyAlignment="1">
      <alignment horizontal="center" vertical="center"/>
    </xf>
    <xf numFmtId="167" fontId="7" fillId="3" borderId="41" xfId="1" applyNumberFormat="1" applyFont="1" applyFill="1" applyBorder="1"/>
    <xf numFmtId="167" fontId="7" fillId="0" borderId="41" xfId="1" applyNumberFormat="1" applyFont="1" applyFill="1" applyBorder="1"/>
    <xf numFmtId="167" fontId="3" fillId="5" borderId="87" xfId="3" applyNumberFormat="1" applyFont="1" applyFill="1" applyBorder="1" applyAlignment="1">
      <alignment horizontal="center" vertical="center" wrapText="1"/>
    </xf>
    <xf numFmtId="167" fontId="6" fillId="3" borderId="88" xfId="3" applyNumberFormat="1" applyFont="1" applyFill="1" applyBorder="1" applyAlignment="1">
      <alignment horizontal="center" vertical="center"/>
    </xf>
    <xf numFmtId="167" fontId="7" fillId="3" borderId="89" xfId="1" applyNumberFormat="1" applyFont="1" applyFill="1" applyBorder="1"/>
    <xf numFmtId="167" fontId="7" fillId="0" borderId="89" xfId="1" applyNumberFormat="1" applyFont="1" applyFill="1" applyBorder="1"/>
    <xf numFmtId="167" fontId="3" fillId="5" borderId="31" xfId="3" applyNumberFormat="1" applyFont="1" applyFill="1" applyBorder="1" applyAlignment="1">
      <alignment horizontal="center" vertical="center" wrapText="1"/>
    </xf>
    <xf numFmtId="167" fontId="3" fillId="5" borderId="63" xfId="3" applyNumberFormat="1" applyFont="1" applyFill="1" applyBorder="1" applyAlignment="1">
      <alignment horizontal="center" vertical="center" wrapText="1"/>
    </xf>
    <xf numFmtId="167" fontId="6" fillId="3" borderId="10" xfId="3" applyNumberFormat="1" applyFont="1" applyFill="1" applyBorder="1" applyAlignment="1">
      <alignment horizontal="center" vertical="center"/>
    </xf>
    <xf numFmtId="0" fontId="7" fillId="11" borderId="8" xfId="0" applyFont="1" applyFill="1" applyBorder="1" applyAlignment="1">
      <alignment horizontal="left"/>
    </xf>
    <xf numFmtId="0" fontId="30" fillId="0" borderId="8" xfId="0" applyFont="1" applyBorder="1" applyAlignment="1">
      <alignment horizontal="center" vertical="center"/>
    </xf>
    <xf numFmtId="167" fontId="15" fillId="0" borderId="40" xfId="1" applyNumberFormat="1" applyFont="1" applyBorder="1"/>
    <xf numFmtId="0" fontId="36" fillId="5" borderId="8" xfId="0" applyFont="1" applyFill="1" applyBorder="1" applyAlignment="1">
      <alignment horizontal="center" vertical="center"/>
    </xf>
    <xf numFmtId="49" fontId="8" fillId="0" borderId="0" xfId="0" applyNumberFormat="1" applyFont="1"/>
    <xf numFmtId="17" fontId="8" fillId="0" borderId="0" xfId="0" quotePrefix="1" applyNumberFormat="1" applyFont="1"/>
    <xf numFmtId="0" fontId="8" fillId="0" borderId="0" xfId="0" quotePrefix="1" applyFont="1"/>
    <xf numFmtId="0" fontId="22" fillId="0" borderId="22" xfId="0" applyFont="1" applyFill="1" applyBorder="1"/>
    <xf numFmtId="0" fontId="22" fillId="0" borderId="39" xfId="0" applyFont="1" applyBorder="1" applyAlignment="1">
      <alignment horizontal="left" vertical="top" wrapText="1"/>
    </xf>
    <xf numFmtId="0" fontId="22" fillId="0" borderId="0" xfId="0" applyFont="1" applyBorder="1" applyAlignment="1">
      <alignment horizontal="left" vertical="top" wrapText="1"/>
    </xf>
    <xf numFmtId="0" fontId="22" fillId="0" borderId="14" xfId="0" applyFont="1" applyBorder="1" applyAlignment="1">
      <alignment horizontal="left" vertical="top" wrapText="1"/>
    </xf>
    <xf numFmtId="0" fontId="23" fillId="0" borderId="0" xfId="6" quotePrefix="1" applyFont="1" applyAlignment="1" applyProtection="1">
      <alignment horizontal="left"/>
    </xf>
    <xf numFmtId="0" fontId="23" fillId="0" borderId="0" xfId="6" applyFont="1" applyAlignment="1" applyProtection="1">
      <alignment horizontal="left"/>
    </xf>
    <xf numFmtId="0" fontId="23" fillId="0" borderId="0" xfId="6" applyFont="1" applyAlignment="1" applyProtection="1"/>
    <xf numFmtId="0" fontId="15" fillId="0" borderId="0" xfId="0" applyFont="1" applyAlignment="1">
      <alignment horizontal="center"/>
    </xf>
    <xf numFmtId="167" fontId="3" fillId="5" borderId="38" xfId="3" applyNumberFormat="1" applyFont="1" applyFill="1" applyBorder="1" applyAlignment="1">
      <alignment horizontal="center" vertical="center" wrapText="1"/>
    </xf>
    <xf numFmtId="167" fontId="3" fillId="5" borderId="58" xfId="3" applyNumberFormat="1" applyFont="1" applyFill="1" applyBorder="1" applyAlignment="1">
      <alignment horizontal="center" vertical="center" wrapText="1"/>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59" xfId="0" applyFont="1" applyBorder="1" applyAlignment="1">
      <alignment horizontal="center"/>
    </xf>
    <xf numFmtId="0" fontId="5" fillId="0" borderId="90" xfId="0" applyFont="1" applyBorder="1" applyAlignment="1">
      <alignment horizontal="center"/>
    </xf>
    <xf numFmtId="0" fontId="8" fillId="0" borderId="0" xfId="0" applyFont="1" applyAlignment="1">
      <alignment horizontal="left" vertical="top" wrapText="1"/>
    </xf>
    <xf numFmtId="167" fontId="3" fillId="5" borderId="4" xfId="3" applyNumberFormat="1" applyFont="1" applyFill="1" applyBorder="1" applyAlignment="1">
      <alignment horizontal="center" vertical="center" wrapText="1"/>
    </xf>
    <xf numFmtId="167" fontId="3" fillId="5" borderId="15" xfId="3" applyNumberFormat="1" applyFont="1" applyFill="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9" fontId="5" fillId="0" borderId="64" xfId="2" applyFont="1" applyFill="1" applyBorder="1" applyAlignment="1">
      <alignment horizontal="center" vertical="center" wrapText="1"/>
    </xf>
    <xf numFmtId="9" fontId="5" fillId="0" borderId="65" xfId="2" applyFont="1" applyFill="1" applyBorder="1" applyAlignment="1">
      <alignment horizontal="center" vertical="center" wrapText="1"/>
    </xf>
    <xf numFmtId="17" fontId="15" fillId="0" borderId="0" xfId="0" applyNumberFormat="1" applyFont="1" applyAlignment="1">
      <alignment horizontal="center"/>
    </xf>
    <xf numFmtId="0" fontId="5" fillId="0" borderId="25" xfId="0" applyFont="1" applyBorder="1" applyAlignment="1">
      <alignment horizontal="center"/>
    </xf>
    <xf numFmtId="0" fontId="5" fillId="0" borderId="18" xfId="0" applyFont="1" applyBorder="1" applyAlignment="1">
      <alignment horizontal="center"/>
    </xf>
    <xf numFmtId="0" fontId="24" fillId="0" borderId="0" xfId="0" applyFont="1" applyAlignment="1">
      <alignment horizontal="center"/>
    </xf>
    <xf numFmtId="9" fontId="5" fillId="0" borderId="52" xfId="4" applyNumberFormat="1" applyFont="1" applyBorder="1" applyAlignment="1">
      <alignment horizontal="center"/>
    </xf>
    <xf numFmtId="9" fontId="5" fillId="0" borderId="54" xfId="4" applyNumberFormat="1" applyFont="1" applyBorder="1" applyAlignment="1">
      <alignment horizontal="center"/>
    </xf>
    <xf numFmtId="167" fontId="3" fillId="5" borderId="6" xfId="3" applyNumberFormat="1" applyFont="1" applyFill="1" applyBorder="1" applyAlignment="1">
      <alignment horizontal="center" vertical="center" wrapText="1"/>
    </xf>
    <xf numFmtId="167" fontId="3" fillId="5" borderId="51" xfId="3" applyNumberFormat="1" applyFont="1" applyFill="1" applyBorder="1" applyAlignment="1">
      <alignment horizontal="center" vertical="center" wrapText="1"/>
    </xf>
    <xf numFmtId="0" fontId="5" fillId="0" borderId="58" xfId="0" applyFont="1" applyBorder="1" applyAlignment="1">
      <alignment horizontal="center"/>
    </xf>
    <xf numFmtId="0" fontId="5" fillId="0" borderId="84" xfId="0" applyFont="1" applyBorder="1" applyAlignment="1">
      <alignment horizontal="center"/>
    </xf>
    <xf numFmtId="0" fontId="5" fillId="0" borderId="34" xfId="0" applyFont="1" applyBorder="1" applyAlignment="1">
      <alignment horizontal="center"/>
    </xf>
    <xf numFmtId="0" fontId="5" fillId="0" borderId="37" xfId="0" applyFont="1" applyBorder="1" applyAlignment="1">
      <alignment horizontal="center"/>
    </xf>
    <xf numFmtId="167" fontId="3" fillId="5" borderId="23" xfId="5" applyNumberFormat="1" applyFont="1" applyFill="1" applyBorder="1" applyAlignment="1">
      <alignment horizontal="center" vertical="center" wrapText="1"/>
    </xf>
    <xf numFmtId="167" fontId="3" fillId="5" borderId="7" xfId="5" applyNumberFormat="1" applyFont="1" applyFill="1" applyBorder="1" applyAlignment="1">
      <alignment horizontal="center" vertical="center" wrapText="1"/>
    </xf>
    <xf numFmtId="167" fontId="3" fillId="5" borderId="8" xfId="5" applyNumberFormat="1" applyFont="1" applyFill="1" applyBorder="1" applyAlignment="1">
      <alignment horizontal="center" vertical="center" wrapText="1"/>
    </xf>
    <xf numFmtId="167" fontId="3" fillId="5" borderId="30" xfId="5" applyNumberFormat="1" applyFont="1" applyFill="1" applyBorder="1" applyAlignment="1">
      <alignment horizontal="center" vertical="center" wrapText="1"/>
    </xf>
    <xf numFmtId="167" fontId="24" fillId="0" borderId="0" xfId="5" applyNumberFormat="1" applyFont="1" applyFill="1" applyBorder="1" applyAlignment="1">
      <alignment horizontal="center" vertical="center"/>
    </xf>
    <xf numFmtId="167" fontId="3" fillId="5" borderId="21" xfId="5" applyNumberFormat="1" applyFont="1" applyFill="1" applyBorder="1" applyAlignment="1">
      <alignment horizontal="center" vertical="center" wrapText="1"/>
    </xf>
    <xf numFmtId="167" fontId="3" fillId="5" borderId="24" xfId="5" applyNumberFormat="1" applyFont="1" applyFill="1" applyBorder="1" applyAlignment="1">
      <alignment horizontal="center" vertical="center" wrapText="1"/>
    </xf>
    <xf numFmtId="0" fontId="22" fillId="0" borderId="22" xfId="0" applyFont="1" applyBorder="1" applyAlignment="1">
      <alignment horizontal="left" vertical="top" wrapText="1"/>
    </xf>
    <xf numFmtId="0" fontId="22" fillId="0" borderId="41" xfId="0" applyFont="1" applyBorder="1" applyAlignment="1">
      <alignment horizontal="left" vertical="top" wrapText="1"/>
    </xf>
    <xf numFmtId="0" fontId="22" fillId="0" borderId="20" xfId="0" applyFont="1" applyBorder="1" applyAlignment="1">
      <alignment horizontal="left" vertical="top" wrapText="1"/>
    </xf>
    <xf numFmtId="0" fontId="34" fillId="0" borderId="8" xfId="0" applyFont="1" applyBorder="1" applyAlignment="1">
      <alignment horizontal="center" vertical="center"/>
    </xf>
    <xf numFmtId="0" fontId="35" fillId="5" borderId="24" xfId="0" applyFont="1" applyFill="1" applyBorder="1" applyAlignment="1">
      <alignment horizontal="center" vertical="center" wrapText="1"/>
    </xf>
    <xf numFmtId="0" fontId="35" fillId="5" borderId="67" xfId="0" applyFont="1" applyFill="1" applyBorder="1" applyAlignment="1">
      <alignment horizontal="center" vertical="center" wrapText="1"/>
    </xf>
    <xf numFmtId="0" fontId="35" fillId="5" borderId="21" xfId="0" applyFont="1" applyFill="1" applyBorder="1" applyAlignment="1">
      <alignment horizontal="center" vertical="center" wrapText="1"/>
    </xf>
    <xf numFmtId="0" fontId="35" fillId="5" borderId="23" xfId="0" applyFont="1" applyFill="1" applyBorder="1" applyAlignment="1">
      <alignment horizontal="center" vertical="center"/>
    </xf>
    <xf numFmtId="0" fontId="35" fillId="5" borderId="30" xfId="0" applyFont="1" applyFill="1" applyBorder="1" applyAlignment="1">
      <alignment horizontal="center" vertical="center"/>
    </xf>
    <xf numFmtId="0" fontId="35" fillId="5" borderId="7" xfId="0" applyFont="1" applyFill="1" applyBorder="1" applyAlignment="1">
      <alignment horizontal="center" vertical="center"/>
    </xf>
    <xf numFmtId="0" fontId="3" fillId="5" borderId="8" xfId="0" applyFont="1" applyFill="1" applyBorder="1" applyAlignment="1">
      <alignment horizontal="center"/>
    </xf>
    <xf numFmtId="17" fontId="15" fillId="0" borderId="0" xfId="0" quotePrefix="1" applyNumberFormat="1" applyFont="1" applyAlignment="1">
      <alignment horizontal="center"/>
    </xf>
    <xf numFmtId="0" fontId="15" fillId="0" borderId="0" xfId="0" quotePrefix="1" applyFont="1" applyAlignment="1">
      <alignment horizontal="center"/>
    </xf>
    <xf numFmtId="0" fontId="36" fillId="5" borderId="8" xfId="0" applyFont="1" applyFill="1" applyBorder="1" applyAlignment="1">
      <alignment horizontal="center" vertical="center"/>
    </xf>
    <xf numFmtId="0" fontId="37" fillId="5" borderId="8" xfId="0" applyFont="1" applyFill="1" applyBorder="1" applyAlignment="1">
      <alignment horizontal="center" vertical="center"/>
    </xf>
    <xf numFmtId="0" fontId="38" fillId="0" borderId="8" xfId="0" applyFont="1" applyBorder="1" applyAlignment="1">
      <alignment horizontal="center" vertical="center"/>
    </xf>
    <xf numFmtId="0" fontId="38" fillId="9" borderId="8" xfId="0" applyFont="1" applyFill="1" applyBorder="1" applyAlignment="1">
      <alignment horizontal="center" vertical="center"/>
    </xf>
    <xf numFmtId="0" fontId="23" fillId="0" borderId="0" xfId="6" quotePrefix="1" applyFont="1" applyFill="1" applyBorder="1" applyAlignment="1" applyProtection="1">
      <alignment horizontal="left"/>
    </xf>
    <xf numFmtId="0" fontId="15" fillId="0" borderId="0" xfId="0" applyFont="1" applyAlignment="1">
      <alignment horizontal="center" vertical="top" wrapText="1"/>
    </xf>
    <xf numFmtId="0" fontId="3" fillId="5" borderId="24" xfId="0" applyNumberFormat="1" applyFont="1" applyFill="1" applyBorder="1" applyAlignment="1">
      <alignment horizontal="center" vertical="center" wrapText="1"/>
    </xf>
    <xf numFmtId="0" fontId="3" fillId="5" borderId="67" xfId="0" applyNumberFormat="1" applyFont="1" applyFill="1" applyBorder="1" applyAlignment="1">
      <alignment horizontal="center" vertical="center" wrapText="1"/>
    </xf>
    <xf numFmtId="0" fontId="3" fillId="5" borderId="21" xfId="0" applyNumberFormat="1" applyFont="1" applyFill="1" applyBorder="1" applyAlignment="1">
      <alignment horizontal="center" vertical="center" wrapText="1"/>
    </xf>
    <xf numFmtId="0" fontId="3" fillId="5" borderId="23" xfId="0" applyFont="1" applyFill="1" applyBorder="1" applyAlignment="1">
      <alignment horizontal="center" vertical="center" wrapText="1"/>
    </xf>
    <xf numFmtId="0" fontId="3" fillId="5" borderId="30"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xf>
    <xf numFmtId="0" fontId="3" fillId="5" borderId="8" xfId="0" applyFont="1" applyFill="1" applyBorder="1" applyAlignment="1">
      <alignment horizontal="center" vertical="center"/>
    </xf>
    <xf numFmtId="0" fontId="3" fillId="5" borderId="30" xfId="0" applyFont="1" applyFill="1" applyBorder="1" applyAlignment="1">
      <alignment horizontal="center" vertical="center"/>
    </xf>
    <xf numFmtId="0" fontId="3" fillId="5" borderId="7" xfId="0" applyFont="1" applyFill="1" applyBorder="1" applyAlignment="1">
      <alignment horizontal="center" vertical="center"/>
    </xf>
    <xf numFmtId="17" fontId="7" fillId="3" borderId="23" xfId="0" applyNumberFormat="1" applyFont="1" applyFill="1" applyBorder="1" applyAlignment="1">
      <alignment horizontal="left"/>
    </xf>
    <xf numFmtId="17" fontId="7" fillId="3" borderId="30" xfId="0" applyNumberFormat="1" applyFont="1" applyFill="1" applyBorder="1" applyAlignment="1">
      <alignment horizontal="left"/>
    </xf>
    <xf numFmtId="17" fontId="7" fillId="3" borderId="7" xfId="0" applyNumberFormat="1" applyFont="1" applyFill="1" applyBorder="1" applyAlignment="1">
      <alignment horizontal="left"/>
    </xf>
    <xf numFmtId="0" fontId="7" fillId="3" borderId="23" xfId="0" applyNumberFormat="1" applyFont="1" applyFill="1" applyBorder="1" applyAlignment="1">
      <alignment horizontal="left"/>
    </xf>
    <xf numFmtId="0" fontId="7" fillId="3" borderId="30" xfId="0" applyNumberFormat="1" applyFont="1" applyFill="1" applyBorder="1" applyAlignment="1">
      <alignment horizontal="left"/>
    </xf>
    <xf numFmtId="0" fontId="7" fillId="3" borderId="7" xfId="0" applyNumberFormat="1" applyFont="1" applyFill="1" applyBorder="1" applyAlignment="1">
      <alignment horizontal="left"/>
    </xf>
    <xf numFmtId="17" fontId="7" fillId="12" borderId="8" xfId="0" applyNumberFormat="1" applyFont="1" applyFill="1" applyBorder="1" applyAlignment="1">
      <alignment horizontal="center"/>
    </xf>
    <xf numFmtId="0" fontId="40" fillId="5" borderId="8" xfId="0" applyFont="1" applyFill="1" applyBorder="1" applyAlignment="1">
      <alignment horizontal="center" vertical="center"/>
    </xf>
    <xf numFmtId="0" fontId="40" fillId="5" borderId="8" xfId="0" applyFont="1" applyFill="1" applyBorder="1" applyAlignment="1">
      <alignment horizontal="center" vertical="center" wrapText="1"/>
    </xf>
    <xf numFmtId="0" fontId="40" fillId="5" borderId="8" xfId="0" applyFont="1" applyFill="1" applyBorder="1" applyAlignment="1">
      <alignment horizontal="center"/>
    </xf>
    <xf numFmtId="49" fontId="15" fillId="0" borderId="0" xfId="0" applyNumberFormat="1" applyFont="1" applyAlignment="1">
      <alignment horizontal="center"/>
    </xf>
    <xf numFmtId="0" fontId="7" fillId="0" borderId="8" xfId="0" applyFont="1" applyBorder="1" applyAlignment="1">
      <alignment horizontal="center" vertical="center" wrapText="1"/>
    </xf>
    <xf numFmtId="0" fontId="16" fillId="5" borderId="8" xfId="0" applyFont="1" applyFill="1" applyBorder="1" applyAlignment="1">
      <alignment horizontal="center" vertical="center"/>
    </xf>
    <xf numFmtId="0" fontId="5" fillId="14" borderId="8" xfId="0" applyFont="1" applyFill="1" applyBorder="1" applyAlignment="1">
      <alignment horizontal="center" vertical="center"/>
    </xf>
    <xf numFmtId="0" fontId="16" fillId="5" borderId="8" xfId="0" applyFont="1" applyFill="1" applyBorder="1" applyAlignment="1">
      <alignment horizontal="center" vertical="center" wrapText="1"/>
    </xf>
    <xf numFmtId="0" fontId="5" fillId="14" borderId="8" xfId="0" applyFont="1" applyFill="1" applyBorder="1" applyAlignment="1">
      <alignment horizontal="center" vertical="center" wrapText="1"/>
    </xf>
  </cellXfs>
  <cellStyles count="243">
    <cellStyle name="20% - Énfasis1" xfId="28" builtinId="30" customBuiltin="1"/>
    <cellStyle name="20% - Énfasis1 2" xfId="56" xr:uid="{00000000-0005-0000-0000-000001000000}"/>
    <cellStyle name="20% - Énfasis1 3" xfId="55" xr:uid="{00000000-0005-0000-0000-000002000000}"/>
    <cellStyle name="20% - Énfasis2" xfId="31" builtinId="34" customBuiltin="1"/>
    <cellStyle name="20% - Énfasis2 2" xfId="54" xr:uid="{00000000-0005-0000-0000-000004000000}"/>
    <cellStyle name="20% - Énfasis2 3" xfId="53" xr:uid="{00000000-0005-0000-0000-000005000000}"/>
    <cellStyle name="20% - Énfasis3" xfId="34" builtinId="38" customBuiltin="1"/>
    <cellStyle name="20% - Énfasis3 2" xfId="52" xr:uid="{00000000-0005-0000-0000-000007000000}"/>
    <cellStyle name="20% - Énfasis3 3" xfId="50" xr:uid="{00000000-0005-0000-0000-000008000000}"/>
    <cellStyle name="20% - Énfasis4" xfId="37" builtinId="42" customBuiltin="1"/>
    <cellStyle name="20% - Énfasis4 2" xfId="51" xr:uid="{00000000-0005-0000-0000-00000A000000}"/>
    <cellStyle name="20% - Énfasis4 3" xfId="57" xr:uid="{00000000-0005-0000-0000-00000B000000}"/>
    <cellStyle name="20% - Énfasis5" xfId="40" builtinId="46" customBuiltin="1"/>
    <cellStyle name="20% - Énfasis5 2" xfId="58" xr:uid="{00000000-0005-0000-0000-00000D000000}"/>
    <cellStyle name="20% - Énfasis5 3" xfId="59" xr:uid="{00000000-0005-0000-0000-00000E000000}"/>
    <cellStyle name="20% - Énfasis6" xfId="43" builtinId="50" customBuiltin="1"/>
    <cellStyle name="20% - Énfasis6 2" xfId="60" xr:uid="{00000000-0005-0000-0000-000010000000}"/>
    <cellStyle name="20% - Énfasis6 3" xfId="61" xr:uid="{00000000-0005-0000-0000-000011000000}"/>
    <cellStyle name="40% - Énfasis1" xfId="29" builtinId="31" customBuiltin="1"/>
    <cellStyle name="40% - Énfasis1 2" xfId="62" xr:uid="{00000000-0005-0000-0000-000013000000}"/>
    <cellStyle name="40% - Énfasis1 3" xfId="63" xr:uid="{00000000-0005-0000-0000-000014000000}"/>
    <cellStyle name="40% - Énfasis2" xfId="32" builtinId="35" customBuiltin="1"/>
    <cellStyle name="40% - Énfasis2 2" xfId="64" xr:uid="{00000000-0005-0000-0000-000016000000}"/>
    <cellStyle name="40% - Énfasis2 3" xfId="65" xr:uid="{00000000-0005-0000-0000-000017000000}"/>
    <cellStyle name="40% - Énfasis3" xfId="35" builtinId="39" customBuiltin="1"/>
    <cellStyle name="40% - Énfasis3 2" xfId="66" xr:uid="{00000000-0005-0000-0000-000019000000}"/>
    <cellStyle name="40% - Énfasis3 3" xfId="67" xr:uid="{00000000-0005-0000-0000-00001A000000}"/>
    <cellStyle name="40% - Énfasis4" xfId="38" builtinId="43" customBuiltin="1"/>
    <cellStyle name="40% - Énfasis4 2" xfId="68" xr:uid="{00000000-0005-0000-0000-00001C000000}"/>
    <cellStyle name="40% - Énfasis4 3" xfId="69" xr:uid="{00000000-0005-0000-0000-00001D000000}"/>
    <cellStyle name="40% - Énfasis5" xfId="41" builtinId="47" customBuiltin="1"/>
    <cellStyle name="40% - Énfasis5 2" xfId="70" xr:uid="{00000000-0005-0000-0000-00001F000000}"/>
    <cellStyle name="40% - Énfasis5 3" xfId="71" xr:uid="{00000000-0005-0000-0000-000020000000}"/>
    <cellStyle name="40% - Énfasis6" xfId="44" builtinId="51" customBuiltin="1"/>
    <cellStyle name="40% - Énfasis6 2" xfId="72" xr:uid="{00000000-0005-0000-0000-000022000000}"/>
    <cellStyle name="40% - Énfasis6 3" xfId="73" xr:uid="{00000000-0005-0000-0000-000023000000}"/>
    <cellStyle name="60% - Énfasis1 2" xfId="74" xr:uid="{00000000-0005-0000-0000-000024000000}"/>
    <cellStyle name="60% - Énfasis1 3" xfId="75" xr:uid="{00000000-0005-0000-0000-000025000000}"/>
    <cellStyle name="60% - Énfasis2 2" xfId="76" xr:uid="{00000000-0005-0000-0000-000026000000}"/>
    <cellStyle name="60% - Énfasis2 3" xfId="77" xr:uid="{00000000-0005-0000-0000-000027000000}"/>
    <cellStyle name="60% - Énfasis3 2" xfId="78" xr:uid="{00000000-0005-0000-0000-000028000000}"/>
    <cellStyle name="60% - Énfasis3 3" xfId="79" xr:uid="{00000000-0005-0000-0000-000029000000}"/>
    <cellStyle name="60% - Énfasis4 2" xfId="80" xr:uid="{00000000-0005-0000-0000-00002A000000}"/>
    <cellStyle name="60% - Énfasis4 3" xfId="81" xr:uid="{00000000-0005-0000-0000-00002B000000}"/>
    <cellStyle name="60% - Énfasis5 2" xfId="82" xr:uid="{00000000-0005-0000-0000-00002C000000}"/>
    <cellStyle name="60% - Énfasis5 3" xfId="83" xr:uid="{00000000-0005-0000-0000-00002D000000}"/>
    <cellStyle name="60% - Énfasis6 2" xfId="84" xr:uid="{00000000-0005-0000-0000-00002E000000}"/>
    <cellStyle name="60% - Énfasis6 3" xfId="85" xr:uid="{00000000-0005-0000-0000-00002F000000}"/>
    <cellStyle name="Buena 2" xfId="86" xr:uid="{00000000-0005-0000-0000-000030000000}"/>
    <cellStyle name="Buena 3" xfId="87" xr:uid="{00000000-0005-0000-0000-000031000000}"/>
    <cellStyle name="Cálculo" xfId="22" builtinId="22" customBuiltin="1"/>
    <cellStyle name="Cálculo 2" xfId="88" xr:uid="{00000000-0005-0000-0000-000033000000}"/>
    <cellStyle name="Cálculo 3" xfId="89" xr:uid="{00000000-0005-0000-0000-000034000000}"/>
    <cellStyle name="Celda de comprobación" xfId="24" builtinId="23" customBuiltin="1"/>
    <cellStyle name="Celda de comprobación 2" xfId="90" xr:uid="{00000000-0005-0000-0000-000036000000}"/>
    <cellStyle name="Celda de comprobación 3" xfId="91" xr:uid="{00000000-0005-0000-0000-000037000000}"/>
    <cellStyle name="Celda vinculada" xfId="23" builtinId="24" customBuiltin="1"/>
    <cellStyle name="Celda vinculada 2" xfId="92" xr:uid="{00000000-0005-0000-0000-000039000000}"/>
    <cellStyle name="Celda vinculada 3" xfId="93" xr:uid="{00000000-0005-0000-0000-00003A000000}"/>
    <cellStyle name="Encabezado 4" xfId="18" builtinId="19" customBuiltin="1"/>
    <cellStyle name="Encabezado 4 2" xfId="94" xr:uid="{00000000-0005-0000-0000-00003C000000}"/>
    <cellStyle name="Encabezado 4 3" xfId="95" xr:uid="{00000000-0005-0000-0000-00003D000000}"/>
    <cellStyle name="Énfasis1" xfId="3" builtinId="29" customBuiltin="1"/>
    <cellStyle name="Énfasis1 2" xfId="96" xr:uid="{00000000-0005-0000-0000-00003F000000}"/>
    <cellStyle name="Énfasis1 3" xfId="97" xr:uid="{00000000-0005-0000-0000-000040000000}"/>
    <cellStyle name="Énfasis2" xfId="30" builtinId="33" customBuiltin="1"/>
    <cellStyle name="Énfasis2 2" xfId="98" xr:uid="{00000000-0005-0000-0000-000042000000}"/>
    <cellStyle name="Énfasis2 3" xfId="99" xr:uid="{00000000-0005-0000-0000-000043000000}"/>
    <cellStyle name="Énfasis3" xfId="33" builtinId="37" customBuiltin="1"/>
    <cellStyle name="Énfasis3 2" xfId="100" xr:uid="{00000000-0005-0000-0000-000045000000}"/>
    <cellStyle name="Énfasis3 3" xfId="101" xr:uid="{00000000-0005-0000-0000-000046000000}"/>
    <cellStyle name="Énfasis4" xfId="36" builtinId="41" customBuiltin="1"/>
    <cellStyle name="Énfasis4 2" xfId="102" xr:uid="{00000000-0005-0000-0000-000048000000}"/>
    <cellStyle name="Énfasis4 3" xfId="103" xr:uid="{00000000-0005-0000-0000-000049000000}"/>
    <cellStyle name="Énfasis5" xfId="39" builtinId="45" customBuiltin="1"/>
    <cellStyle name="Énfasis5 2" xfId="104" xr:uid="{00000000-0005-0000-0000-00004B000000}"/>
    <cellStyle name="Énfasis5 3" xfId="105" xr:uid="{00000000-0005-0000-0000-00004C000000}"/>
    <cellStyle name="Énfasis6" xfId="42" builtinId="49" customBuiltin="1"/>
    <cellStyle name="Énfasis6 2" xfId="106" xr:uid="{00000000-0005-0000-0000-00004E000000}"/>
    <cellStyle name="Énfasis6 3" xfId="107" xr:uid="{00000000-0005-0000-0000-00004F000000}"/>
    <cellStyle name="Entrada" xfId="20" builtinId="20" customBuiltin="1"/>
    <cellStyle name="Entrada 2" xfId="108" xr:uid="{00000000-0005-0000-0000-000051000000}"/>
    <cellStyle name="Entrada 3" xfId="109" xr:uid="{00000000-0005-0000-0000-000052000000}"/>
    <cellStyle name="Euro" xfId="110" xr:uid="{00000000-0005-0000-0000-000053000000}"/>
    <cellStyle name="Euro 2" xfId="111" xr:uid="{00000000-0005-0000-0000-000054000000}"/>
    <cellStyle name="Hipervínculo" xfId="6" builtinId="8"/>
    <cellStyle name="Hipervínculo 2" xfId="8" xr:uid="{00000000-0005-0000-0000-000056000000}"/>
    <cellStyle name="Incorrecto" xfId="19" builtinId="27" customBuiltin="1"/>
    <cellStyle name="Incorrecto 2" xfId="112" xr:uid="{00000000-0005-0000-0000-000058000000}"/>
    <cellStyle name="Incorrecto 3" xfId="113" xr:uid="{00000000-0005-0000-0000-000059000000}"/>
    <cellStyle name="Millares" xfId="1" builtinId="3"/>
    <cellStyle name="Millares [0]" xfId="242" builtinId="6"/>
    <cellStyle name="Millares [0] 2" xfId="114" xr:uid="{00000000-0005-0000-0000-00005C000000}"/>
    <cellStyle name="Millares 10" xfId="211" xr:uid="{00000000-0005-0000-0000-00005D000000}"/>
    <cellStyle name="Millares 11" xfId="223" xr:uid="{00000000-0005-0000-0000-00005E000000}"/>
    <cellStyle name="Millares 12" xfId="212" xr:uid="{00000000-0005-0000-0000-00005F000000}"/>
    <cellStyle name="Millares 13" xfId="225" xr:uid="{00000000-0005-0000-0000-000060000000}"/>
    <cellStyle name="Millares 14" xfId="224" xr:uid="{00000000-0005-0000-0000-000061000000}"/>
    <cellStyle name="Millares 15" xfId="226" xr:uid="{00000000-0005-0000-0000-000062000000}"/>
    <cellStyle name="Millares 16" xfId="231" xr:uid="{00000000-0005-0000-0000-000063000000}"/>
    <cellStyle name="Millares 17" xfId="230" xr:uid="{00000000-0005-0000-0000-000064000000}"/>
    <cellStyle name="Millares 18" xfId="232" xr:uid="{00000000-0005-0000-0000-000065000000}"/>
    <cellStyle name="Millares 19" xfId="229" xr:uid="{00000000-0005-0000-0000-000066000000}"/>
    <cellStyle name="Millares 2" xfId="115" xr:uid="{00000000-0005-0000-0000-000067000000}"/>
    <cellStyle name="Millares 2 3" xfId="5" xr:uid="{00000000-0005-0000-0000-000068000000}"/>
    <cellStyle name="Millares 20" xfId="233" xr:uid="{00000000-0005-0000-0000-000069000000}"/>
    <cellStyle name="Millares 21" xfId="228" xr:uid="{00000000-0005-0000-0000-00006A000000}"/>
    <cellStyle name="Millares 22" xfId="227" xr:uid="{00000000-0005-0000-0000-00006B000000}"/>
    <cellStyle name="Millares 23" xfId="234" xr:uid="{00000000-0005-0000-0000-00006C000000}"/>
    <cellStyle name="Millares 24" xfId="235" xr:uid="{00000000-0005-0000-0000-00006D000000}"/>
    <cellStyle name="Millares 25" xfId="236" xr:uid="{00000000-0005-0000-0000-00006E000000}"/>
    <cellStyle name="Millares 26" xfId="237" xr:uid="{00000000-0005-0000-0000-00006F000000}"/>
    <cellStyle name="Millares 27" xfId="238" xr:uid="{00000000-0005-0000-0000-000070000000}"/>
    <cellStyle name="Millares 28" xfId="239" xr:uid="{00000000-0005-0000-0000-000071000000}"/>
    <cellStyle name="Millares 29" xfId="240" xr:uid="{00000000-0005-0000-0000-000072000000}"/>
    <cellStyle name="Millares 3" xfId="116" xr:uid="{00000000-0005-0000-0000-000073000000}"/>
    <cellStyle name="Millares 4" xfId="215" xr:uid="{00000000-0005-0000-0000-000074000000}"/>
    <cellStyle name="Millares 5" xfId="221" xr:uid="{00000000-0005-0000-0000-000075000000}"/>
    <cellStyle name="Millares 6" xfId="213" xr:uid="{00000000-0005-0000-0000-000076000000}"/>
    <cellStyle name="Millares 7" xfId="220" xr:uid="{00000000-0005-0000-0000-000077000000}"/>
    <cellStyle name="Millares 8" xfId="214" xr:uid="{00000000-0005-0000-0000-000078000000}"/>
    <cellStyle name="Millares 9" xfId="222" xr:uid="{00000000-0005-0000-0000-000079000000}"/>
    <cellStyle name="Moneda 2" xfId="209" xr:uid="{00000000-0005-0000-0000-00007A000000}"/>
    <cellStyle name="Moneda 3" xfId="216" xr:uid="{00000000-0005-0000-0000-00007B000000}"/>
    <cellStyle name="Neutral 2" xfId="117" xr:uid="{00000000-0005-0000-0000-00007C000000}"/>
    <cellStyle name="Neutral 3" xfId="118" xr:uid="{00000000-0005-0000-0000-00007D000000}"/>
    <cellStyle name="Normal" xfId="0" builtinId="0"/>
    <cellStyle name="Normal 10" xfId="10" xr:uid="{00000000-0005-0000-0000-00007F000000}"/>
    <cellStyle name="Normal 11" xfId="119" xr:uid="{00000000-0005-0000-0000-000080000000}"/>
    <cellStyle name="Normal 12" xfId="120" xr:uid="{00000000-0005-0000-0000-000081000000}"/>
    <cellStyle name="Normal 13" xfId="121" xr:uid="{00000000-0005-0000-0000-000082000000}"/>
    <cellStyle name="Normal 14" xfId="122" xr:uid="{00000000-0005-0000-0000-000083000000}"/>
    <cellStyle name="Normal 15" xfId="123" xr:uid="{00000000-0005-0000-0000-000084000000}"/>
    <cellStyle name="Normal 16" xfId="124" xr:uid="{00000000-0005-0000-0000-000085000000}"/>
    <cellStyle name="Normal 17" xfId="125" xr:uid="{00000000-0005-0000-0000-000086000000}"/>
    <cellStyle name="Normal 18" xfId="126" xr:uid="{00000000-0005-0000-0000-000087000000}"/>
    <cellStyle name="Normal 19" xfId="127" xr:uid="{00000000-0005-0000-0000-000088000000}"/>
    <cellStyle name="Normal 2" xfId="4" xr:uid="{00000000-0005-0000-0000-000089000000}"/>
    <cellStyle name="Normal 2 2" xfId="12" xr:uid="{00000000-0005-0000-0000-00008A000000}"/>
    <cellStyle name="Normal 2 2 2" xfId="128" xr:uid="{00000000-0005-0000-0000-00008B000000}"/>
    <cellStyle name="Normal 2 3" xfId="129" xr:uid="{00000000-0005-0000-0000-00008C000000}"/>
    <cellStyle name="Normal 2 4" xfId="217" xr:uid="{00000000-0005-0000-0000-00008D000000}"/>
    <cellStyle name="Normal 2 5" xfId="241" xr:uid="{00000000-0005-0000-0000-00008E000000}"/>
    <cellStyle name="Normal 20" xfId="130" xr:uid="{00000000-0005-0000-0000-00008F000000}"/>
    <cellStyle name="Normal 21" xfId="131" xr:uid="{00000000-0005-0000-0000-000090000000}"/>
    <cellStyle name="Normal 22" xfId="132" xr:uid="{00000000-0005-0000-0000-000091000000}"/>
    <cellStyle name="Normal 23" xfId="133" xr:uid="{00000000-0005-0000-0000-000092000000}"/>
    <cellStyle name="Normal 24" xfId="134" xr:uid="{00000000-0005-0000-0000-000093000000}"/>
    <cellStyle name="Normal 25" xfId="135" xr:uid="{00000000-0005-0000-0000-000094000000}"/>
    <cellStyle name="Normal 26" xfId="136" xr:uid="{00000000-0005-0000-0000-000095000000}"/>
    <cellStyle name="Normal 27" xfId="137" xr:uid="{00000000-0005-0000-0000-000096000000}"/>
    <cellStyle name="Normal 28" xfId="138" xr:uid="{00000000-0005-0000-0000-000097000000}"/>
    <cellStyle name="Normal 29" xfId="139" xr:uid="{00000000-0005-0000-0000-000098000000}"/>
    <cellStyle name="Normal 3" xfId="46" xr:uid="{00000000-0005-0000-0000-000099000000}"/>
    <cellStyle name="Normal 3 2" xfId="141" xr:uid="{00000000-0005-0000-0000-00009A000000}"/>
    <cellStyle name="Normal 3 3" xfId="142" xr:uid="{00000000-0005-0000-0000-00009B000000}"/>
    <cellStyle name="Normal 3 4" xfId="143" xr:uid="{00000000-0005-0000-0000-00009C000000}"/>
    <cellStyle name="Normal 3 5" xfId="14" xr:uid="{00000000-0005-0000-0000-00009D000000}"/>
    <cellStyle name="Normal 3 6" xfId="140" xr:uid="{00000000-0005-0000-0000-00009E000000}"/>
    <cellStyle name="Normal 30" xfId="144" xr:uid="{00000000-0005-0000-0000-00009F000000}"/>
    <cellStyle name="Normal 31" xfId="145" xr:uid="{00000000-0005-0000-0000-0000A0000000}"/>
    <cellStyle name="Normal 32" xfId="146" xr:uid="{00000000-0005-0000-0000-0000A1000000}"/>
    <cellStyle name="Normal 33" xfId="147" xr:uid="{00000000-0005-0000-0000-0000A2000000}"/>
    <cellStyle name="Normal 34" xfId="148" xr:uid="{00000000-0005-0000-0000-0000A3000000}"/>
    <cellStyle name="Normal 35" xfId="149" xr:uid="{00000000-0005-0000-0000-0000A4000000}"/>
    <cellStyle name="Normal 36" xfId="150" xr:uid="{00000000-0005-0000-0000-0000A5000000}"/>
    <cellStyle name="Normal 37" xfId="151" xr:uid="{00000000-0005-0000-0000-0000A6000000}"/>
    <cellStyle name="Normal 38" xfId="152" xr:uid="{00000000-0005-0000-0000-0000A7000000}"/>
    <cellStyle name="Normal 39" xfId="153" xr:uid="{00000000-0005-0000-0000-0000A8000000}"/>
    <cellStyle name="Normal 4" xfId="11" xr:uid="{00000000-0005-0000-0000-0000A9000000}"/>
    <cellStyle name="Normal 4 2" xfId="47" xr:uid="{00000000-0005-0000-0000-0000AA000000}"/>
    <cellStyle name="Normal 40" xfId="154" xr:uid="{00000000-0005-0000-0000-0000AB000000}"/>
    <cellStyle name="Normal 41" xfId="155" xr:uid="{00000000-0005-0000-0000-0000AC000000}"/>
    <cellStyle name="Normal 42" xfId="156" xr:uid="{00000000-0005-0000-0000-0000AD000000}"/>
    <cellStyle name="Normal 43" xfId="157" xr:uid="{00000000-0005-0000-0000-0000AE000000}"/>
    <cellStyle name="Normal 44" xfId="158" xr:uid="{00000000-0005-0000-0000-0000AF000000}"/>
    <cellStyle name="Normal 45" xfId="159" xr:uid="{00000000-0005-0000-0000-0000B0000000}"/>
    <cellStyle name="Normal 46" xfId="9" xr:uid="{00000000-0005-0000-0000-0000B1000000}"/>
    <cellStyle name="Normal 47" xfId="160" xr:uid="{00000000-0005-0000-0000-0000B2000000}"/>
    <cellStyle name="Normal 48" xfId="161" xr:uid="{00000000-0005-0000-0000-0000B3000000}"/>
    <cellStyle name="Normal 49" xfId="162" xr:uid="{00000000-0005-0000-0000-0000B4000000}"/>
    <cellStyle name="Normal 5" xfId="48" xr:uid="{00000000-0005-0000-0000-0000B5000000}"/>
    <cellStyle name="Normal 5 2" xfId="163" xr:uid="{00000000-0005-0000-0000-0000B6000000}"/>
    <cellStyle name="Normal 50" xfId="164" xr:uid="{00000000-0005-0000-0000-0000B7000000}"/>
    <cellStyle name="Normal 51" xfId="165" xr:uid="{00000000-0005-0000-0000-0000B8000000}"/>
    <cellStyle name="Normal 52" xfId="166" xr:uid="{00000000-0005-0000-0000-0000B9000000}"/>
    <cellStyle name="Normal 53" xfId="167" xr:uid="{00000000-0005-0000-0000-0000BA000000}"/>
    <cellStyle name="Normal 54" xfId="168" xr:uid="{00000000-0005-0000-0000-0000BB000000}"/>
    <cellStyle name="Normal 55" xfId="169" xr:uid="{00000000-0005-0000-0000-0000BC000000}"/>
    <cellStyle name="Normal 56" xfId="170" xr:uid="{00000000-0005-0000-0000-0000BD000000}"/>
    <cellStyle name="Normal 57" xfId="171" xr:uid="{00000000-0005-0000-0000-0000BE000000}"/>
    <cellStyle name="Normal 58" xfId="172" xr:uid="{00000000-0005-0000-0000-0000BF000000}"/>
    <cellStyle name="Normal 59" xfId="173" xr:uid="{00000000-0005-0000-0000-0000C0000000}"/>
    <cellStyle name="Normal 6" xfId="15" xr:uid="{00000000-0005-0000-0000-0000C1000000}"/>
    <cellStyle name="Normal 6 2" xfId="174" xr:uid="{00000000-0005-0000-0000-0000C2000000}"/>
    <cellStyle name="Normal 60" xfId="175" xr:uid="{00000000-0005-0000-0000-0000C3000000}"/>
    <cellStyle name="Normal 61" xfId="176" xr:uid="{00000000-0005-0000-0000-0000C4000000}"/>
    <cellStyle name="Normal 62" xfId="177" xr:uid="{00000000-0005-0000-0000-0000C5000000}"/>
    <cellStyle name="Normal 63" xfId="178" xr:uid="{00000000-0005-0000-0000-0000C6000000}"/>
    <cellStyle name="Normal 64" xfId="179" xr:uid="{00000000-0005-0000-0000-0000C7000000}"/>
    <cellStyle name="Normal 65" xfId="180" xr:uid="{00000000-0005-0000-0000-0000C8000000}"/>
    <cellStyle name="Normal 66" xfId="181" xr:uid="{00000000-0005-0000-0000-0000C9000000}"/>
    <cellStyle name="Normal 67" xfId="182" xr:uid="{00000000-0005-0000-0000-0000CA000000}"/>
    <cellStyle name="Normal 68" xfId="183" xr:uid="{00000000-0005-0000-0000-0000CB000000}"/>
    <cellStyle name="Normal 69" xfId="184" xr:uid="{00000000-0005-0000-0000-0000CC000000}"/>
    <cellStyle name="Normal 7" xfId="49" xr:uid="{00000000-0005-0000-0000-0000CD000000}"/>
    <cellStyle name="Normal 7 2" xfId="210" xr:uid="{00000000-0005-0000-0000-0000CE000000}"/>
    <cellStyle name="Normal 70" xfId="185" xr:uid="{00000000-0005-0000-0000-0000CF000000}"/>
    <cellStyle name="Normal 71" xfId="186" xr:uid="{00000000-0005-0000-0000-0000D0000000}"/>
    <cellStyle name="Normal 72" xfId="187" xr:uid="{00000000-0005-0000-0000-0000D1000000}"/>
    <cellStyle name="Normal 73" xfId="188" xr:uid="{00000000-0005-0000-0000-0000D2000000}"/>
    <cellStyle name="Normal 74" xfId="189" xr:uid="{00000000-0005-0000-0000-0000D3000000}"/>
    <cellStyle name="Normal 75" xfId="190" xr:uid="{00000000-0005-0000-0000-0000D4000000}"/>
    <cellStyle name="Normal 76" xfId="13" xr:uid="{00000000-0005-0000-0000-0000D5000000}"/>
    <cellStyle name="Normal 8" xfId="191" xr:uid="{00000000-0005-0000-0000-0000D6000000}"/>
    <cellStyle name="Normal 9" xfId="192" xr:uid="{00000000-0005-0000-0000-0000D7000000}"/>
    <cellStyle name="Notas 2" xfId="193" xr:uid="{00000000-0005-0000-0000-0000D8000000}"/>
    <cellStyle name="Notas 2 2" xfId="218" xr:uid="{00000000-0005-0000-0000-0000D9000000}"/>
    <cellStyle name="Porcentaje" xfId="2" builtinId="5"/>
    <cellStyle name="Porcentaje 2" xfId="45" xr:uid="{00000000-0005-0000-0000-0000DB000000}"/>
    <cellStyle name="Porcentaje 3" xfId="194" xr:uid="{00000000-0005-0000-0000-0000DC000000}"/>
    <cellStyle name="Porcentual 2" xfId="7" xr:uid="{00000000-0005-0000-0000-0000DD000000}"/>
    <cellStyle name="Salida" xfId="21" builtinId="21" customBuiltin="1"/>
    <cellStyle name="Salida 2" xfId="195" xr:uid="{00000000-0005-0000-0000-0000DF000000}"/>
    <cellStyle name="Salida 3" xfId="196" xr:uid="{00000000-0005-0000-0000-0000E0000000}"/>
    <cellStyle name="Texto de advertencia" xfId="25" builtinId="11" customBuiltin="1"/>
    <cellStyle name="Texto de advertencia 2" xfId="197" xr:uid="{00000000-0005-0000-0000-0000E2000000}"/>
    <cellStyle name="Texto de advertencia 3" xfId="198" xr:uid="{00000000-0005-0000-0000-0000E3000000}"/>
    <cellStyle name="Texto explicativo" xfId="26" builtinId="53" customBuiltin="1"/>
    <cellStyle name="Texto explicativo 2" xfId="199" xr:uid="{00000000-0005-0000-0000-0000E5000000}"/>
    <cellStyle name="Texto explicativo 3" xfId="200" xr:uid="{00000000-0005-0000-0000-0000E6000000}"/>
    <cellStyle name="Título 1 2" xfId="201" xr:uid="{00000000-0005-0000-0000-0000E7000000}"/>
    <cellStyle name="Título 1 3" xfId="202" xr:uid="{00000000-0005-0000-0000-0000E8000000}"/>
    <cellStyle name="Título 2" xfId="16" builtinId="17" customBuiltin="1"/>
    <cellStyle name="Título 2 2" xfId="203" xr:uid="{00000000-0005-0000-0000-0000EA000000}"/>
    <cellStyle name="Título 2 3" xfId="204" xr:uid="{00000000-0005-0000-0000-0000EB000000}"/>
    <cellStyle name="Título 3" xfId="17" builtinId="18" customBuiltin="1"/>
    <cellStyle name="Título 3 2" xfId="205" xr:uid="{00000000-0005-0000-0000-0000ED000000}"/>
    <cellStyle name="Título 3 3" xfId="206" xr:uid="{00000000-0005-0000-0000-0000EE000000}"/>
    <cellStyle name="Título 4" xfId="219" xr:uid="{00000000-0005-0000-0000-0000EF000000}"/>
    <cellStyle name="Total" xfId="27" builtinId="25" customBuiltin="1"/>
    <cellStyle name="Total 2" xfId="207" xr:uid="{00000000-0005-0000-0000-0000F1000000}"/>
    <cellStyle name="Total 3" xfId="208" xr:uid="{00000000-0005-0000-0000-0000F2000000}"/>
  </cellStyles>
  <dxfs count="0"/>
  <tableStyles count="0" defaultTableStyle="TableStyleMedium2" defaultPivotStyle="PivotStyleLight16"/>
  <colors>
    <mruColors>
      <color rgb="FFF68A8A"/>
      <color rgb="FFFF7C80"/>
      <color rgb="FFC050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885825</xdr:colOff>
      <xdr:row>1</xdr:row>
      <xdr:rowOff>0</xdr:rowOff>
    </xdr:to>
    <xdr:pic>
      <xdr:nvPicPr>
        <xdr:cNvPr id="2" name="Imagen 1" descr="cid:image001.png@01CC8988.715F2480">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rcRect/>
        <a:stretch>
          <a:fillRect/>
        </a:stretch>
      </xdr:blipFill>
      <xdr:spPr bwMode="auto">
        <a:xfrm>
          <a:off x="0" y="0"/>
          <a:ext cx="885825" cy="7905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2"/>
  <sheetViews>
    <sheetView workbookViewId="0">
      <selection activeCell="B3" sqref="B3"/>
    </sheetView>
  </sheetViews>
  <sheetFormatPr baseColWidth="10" defaultRowHeight="15" x14ac:dyDescent="0.25"/>
  <sheetData>
    <row r="2" spans="1:2" x14ac:dyDescent="0.25">
      <c r="A2" t="s">
        <v>463</v>
      </c>
      <c r="B2" t="s">
        <v>586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7">
    <pageSetUpPr fitToPage="1"/>
  </sheetPr>
  <dimension ref="A1:Q131"/>
  <sheetViews>
    <sheetView showGridLines="0" topLeftCell="A4" zoomScaleNormal="100" workbookViewId="0">
      <selection activeCell="C21" sqref="C21:M21"/>
    </sheetView>
  </sheetViews>
  <sheetFormatPr baseColWidth="10" defaultRowHeight="12" x14ac:dyDescent="0.2"/>
  <cols>
    <col min="1" max="1" width="6" style="29" customWidth="1"/>
    <col min="2" max="2" width="18.140625" style="29" customWidth="1"/>
    <col min="3" max="4" width="8.5703125" style="29" bestFit="1" customWidth="1"/>
    <col min="5" max="6" width="8.5703125" style="29" customWidth="1"/>
    <col min="7" max="7" width="9.42578125" style="29" bestFit="1" customWidth="1"/>
    <col min="8" max="8" width="7.5703125" style="29" bestFit="1" customWidth="1"/>
    <col min="9" max="10" width="7.5703125" style="29" customWidth="1"/>
    <col min="11" max="11" width="9.7109375" style="29" customWidth="1"/>
    <col min="12" max="12" width="11.140625" style="29" customWidth="1"/>
    <col min="13" max="14" width="11.42578125" style="29"/>
    <col min="15" max="15" width="12.42578125" style="29" bestFit="1" customWidth="1"/>
    <col min="16" max="251" width="11.42578125" style="29"/>
    <col min="252" max="252" width="18.140625" style="29" customWidth="1"/>
    <col min="253" max="254" width="8.5703125" style="29" bestFit="1" customWidth="1"/>
    <col min="255" max="256" width="8.5703125" style="29" customWidth="1"/>
    <col min="257" max="257" width="9.42578125" style="29" bestFit="1" customWidth="1"/>
    <col min="258" max="258" width="7.5703125" style="29" bestFit="1" customWidth="1"/>
    <col min="259" max="260" width="7.5703125" style="29" customWidth="1"/>
    <col min="261" max="261" width="9.7109375" style="29" customWidth="1"/>
    <col min="262" max="267" width="0" style="29" hidden="1" customWidth="1"/>
    <col min="268" max="268" width="11.140625" style="29" customWidth="1"/>
    <col min="269" max="270" width="11.42578125" style="29"/>
    <col min="271" max="271" width="12.42578125" style="29" bestFit="1" customWidth="1"/>
    <col min="272" max="507" width="11.42578125" style="29"/>
    <col min="508" max="508" width="18.140625" style="29" customWidth="1"/>
    <col min="509" max="510" width="8.5703125" style="29" bestFit="1" customWidth="1"/>
    <col min="511" max="512" width="8.5703125" style="29" customWidth="1"/>
    <col min="513" max="513" width="9.42578125" style="29" bestFit="1" customWidth="1"/>
    <col min="514" max="514" width="7.5703125" style="29" bestFit="1" customWidth="1"/>
    <col min="515" max="516" width="7.5703125" style="29" customWidth="1"/>
    <col min="517" max="517" width="9.7109375" style="29" customWidth="1"/>
    <col min="518" max="523" width="0" style="29" hidden="1" customWidth="1"/>
    <col min="524" max="524" width="11.140625" style="29" customWidth="1"/>
    <col min="525" max="526" width="11.42578125" style="29"/>
    <col min="527" max="527" width="12.42578125" style="29" bestFit="1" customWidth="1"/>
    <col min="528" max="763" width="11.42578125" style="29"/>
    <col min="764" max="764" width="18.140625" style="29" customWidth="1"/>
    <col min="765" max="766" width="8.5703125" style="29" bestFit="1" customWidth="1"/>
    <col min="767" max="768" width="8.5703125" style="29" customWidth="1"/>
    <col min="769" max="769" width="9.42578125" style="29" bestFit="1" customWidth="1"/>
    <col min="770" max="770" width="7.5703125" style="29" bestFit="1" customWidth="1"/>
    <col min="771" max="772" width="7.5703125" style="29" customWidth="1"/>
    <col min="773" max="773" width="9.7109375" style="29" customWidth="1"/>
    <col min="774" max="779" width="0" style="29" hidden="1" customWidth="1"/>
    <col min="780" max="780" width="11.140625" style="29" customWidth="1"/>
    <col min="781" max="782" width="11.42578125" style="29"/>
    <col min="783" max="783" width="12.42578125" style="29" bestFit="1" customWidth="1"/>
    <col min="784" max="1019" width="11.42578125" style="29"/>
    <col min="1020" max="1020" width="18.140625" style="29" customWidth="1"/>
    <col min="1021" max="1022" width="8.5703125" style="29" bestFit="1" customWidth="1"/>
    <col min="1023" max="1024" width="8.5703125" style="29" customWidth="1"/>
    <col min="1025" max="1025" width="9.42578125" style="29" bestFit="1" customWidth="1"/>
    <col min="1026" max="1026" width="7.5703125" style="29" bestFit="1" customWidth="1"/>
    <col min="1027" max="1028" width="7.5703125" style="29" customWidth="1"/>
    <col min="1029" max="1029" width="9.7109375" style="29" customWidth="1"/>
    <col min="1030" max="1035" width="0" style="29" hidden="1" customWidth="1"/>
    <col min="1036" max="1036" width="11.140625" style="29" customWidth="1"/>
    <col min="1037" max="1038" width="11.42578125" style="29"/>
    <col min="1039" max="1039" width="12.42578125" style="29" bestFit="1" customWidth="1"/>
    <col min="1040" max="1275" width="11.42578125" style="29"/>
    <col min="1276" max="1276" width="18.140625" style="29" customWidth="1"/>
    <col min="1277" max="1278" width="8.5703125" style="29" bestFit="1" customWidth="1"/>
    <col min="1279" max="1280" width="8.5703125" style="29" customWidth="1"/>
    <col min="1281" max="1281" width="9.42578125" style="29" bestFit="1" customWidth="1"/>
    <col min="1282" max="1282" width="7.5703125" style="29" bestFit="1" customWidth="1"/>
    <col min="1283" max="1284" width="7.5703125" style="29" customWidth="1"/>
    <col min="1285" max="1285" width="9.7109375" style="29" customWidth="1"/>
    <col min="1286" max="1291" width="0" style="29" hidden="1" customWidth="1"/>
    <col min="1292" max="1292" width="11.140625" style="29" customWidth="1"/>
    <col min="1293" max="1294" width="11.42578125" style="29"/>
    <col min="1295" max="1295" width="12.42578125" style="29" bestFit="1" customWidth="1"/>
    <col min="1296" max="1531" width="11.42578125" style="29"/>
    <col min="1532" max="1532" width="18.140625" style="29" customWidth="1"/>
    <col min="1533" max="1534" width="8.5703125" style="29" bestFit="1" customWidth="1"/>
    <col min="1535" max="1536" width="8.5703125" style="29" customWidth="1"/>
    <col min="1537" max="1537" width="9.42578125" style="29" bestFit="1" customWidth="1"/>
    <col min="1538" max="1538" width="7.5703125" style="29" bestFit="1" customWidth="1"/>
    <col min="1539" max="1540" width="7.5703125" style="29" customWidth="1"/>
    <col min="1541" max="1541" width="9.7109375" style="29" customWidth="1"/>
    <col min="1542" max="1547" width="0" style="29" hidden="1" customWidth="1"/>
    <col min="1548" max="1548" width="11.140625" style="29" customWidth="1"/>
    <col min="1549" max="1550" width="11.42578125" style="29"/>
    <col min="1551" max="1551" width="12.42578125" style="29" bestFit="1" customWidth="1"/>
    <col min="1552" max="1787" width="11.42578125" style="29"/>
    <col min="1788" max="1788" width="18.140625" style="29" customWidth="1"/>
    <col min="1789" max="1790" width="8.5703125" style="29" bestFit="1" customWidth="1"/>
    <col min="1791" max="1792" width="8.5703125" style="29" customWidth="1"/>
    <col min="1793" max="1793" width="9.42578125" style="29" bestFit="1" customWidth="1"/>
    <col min="1794" max="1794" width="7.5703125" style="29" bestFit="1" customWidth="1"/>
    <col min="1795" max="1796" width="7.5703125" style="29" customWidth="1"/>
    <col min="1797" max="1797" width="9.7109375" style="29" customWidth="1"/>
    <col min="1798" max="1803" width="0" style="29" hidden="1" customWidth="1"/>
    <col min="1804" max="1804" width="11.140625" style="29" customWidth="1"/>
    <col min="1805" max="1806" width="11.42578125" style="29"/>
    <col min="1807" max="1807" width="12.42578125" style="29" bestFit="1" customWidth="1"/>
    <col min="1808" max="2043" width="11.42578125" style="29"/>
    <col min="2044" max="2044" width="18.140625" style="29" customWidth="1"/>
    <col min="2045" max="2046" width="8.5703125" style="29" bestFit="1" customWidth="1"/>
    <col min="2047" max="2048" width="8.5703125" style="29" customWidth="1"/>
    <col min="2049" max="2049" width="9.42578125" style="29" bestFit="1" customWidth="1"/>
    <col min="2050" max="2050" width="7.5703125" style="29" bestFit="1" customWidth="1"/>
    <col min="2051" max="2052" width="7.5703125" style="29" customWidth="1"/>
    <col min="2053" max="2053" width="9.7109375" style="29" customWidth="1"/>
    <col min="2054" max="2059" width="0" style="29" hidden="1" customWidth="1"/>
    <col min="2060" max="2060" width="11.140625" style="29" customWidth="1"/>
    <col min="2061" max="2062" width="11.42578125" style="29"/>
    <col min="2063" max="2063" width="12.42578125" style="29" bestFit="1" customWidth="1"/>
    <col min="2064" max="2299" width="11.42578125" style="29"/>
    <col min="2300" max="2300" width="18.140625" style="29" customWidth="1"/>
    <col min="2301" max="2302" width="8.5703125" style="29" bestFit="1" customWidth="1"/>
    <col min="2303" max="2304" width="8.5703125" style="29" customWidth="1"/>
    <col min="2305" max="2305" width="9.42578125" style="29" bestFit="1" customWidth="1"/>
    <col min="2306" max="2306" width="7.5703125" style="29" bestFit="1" customWidth="1"/>
    <col min="2307" max="2308" width="7.5703125" style="29" customWidth="1"/>
    <col min="2309" max="2309" width="9.7109375" style="29" customWidth="1"/>
    <col min="2310" max="2315" width="0" style="29" hidden="1" customWidth="1"/>
    <col min="2316" max="2316" width="11.140625" style="29" customWidth="1"/>
    <col min="2317" max="2318" width="11.42578125" style="29"/>
    <col min="2319" max="2319" width="12.42578125" style="29" bestFit="1" customWidth="1"/>
    <col min="2320" max="2555" width="11.42578125" style="29"/>
    <col min="2556" max="2556" width="18.140625" style="29" customWidth="1"/>
    <col min="2557" max="2558" width="8.5703125" style="29" bestFit="1" customWidth="1"/>
    <col min="2559" max="2560" width="8.5703125" style="29" customWidth="1"/>
    <col min="2561" max="2561" width="9.42578125" style="29" bestFit="1" customWidth="1"/>
    <col min="2562" max="2562" width="7.5703125" style="29" bestFit="1" customWidth="1"/>
    <col min="2563" max="2564" width="7.5703125" style="29" customWidth="1"/>
    <col min="2565" max="2565" width="9.7109375" style="29" customWidth="1"/>
    <col min="2566" max="2571" width="0" style="29" hidden="1" customWidth="1"/>
    <col min="2572" max="2572" width="11.140625" style="29" customWidth="1"/>
    <col min="2573" max="2574" width="11.42578125" style="29"/>
    <col min="2575" max="2575" width="12.42578125" style="29" bestFit="1" customWidth="1"/>
    <col min="2576" max="2811" width="11.42578125" style="29"/>
    <col min="2812" max="2812" width="18.140625" style="29" customWidth="1"/>
    <col min="2813" max="2814" width="8.5703125" style="29" bestFit="1" customWidth="1"/>
    <col min="2815" max="2816" width="8.5703125" style="29" customWidth="1"/>
    <col min="2817" max="2817" width="9.42578125" style="29" bestFit="1" customWidth="1"/>
    <col min="2818" max="2818" width="7.5703125" style="29" bestFit="1" customWidth="1"/>
    <col min="2819" max="2820" width="7.5703125" style="29" customWidth="1"/>
    <col min="2821" max="2821" width="9.7109375" style="29" customWidth="1"/>
    <col min="2822" max="2827" width="0" style="29" hidden="1" customWidth="1"/>
    <col min="2828" max="2828" width="11.140625" style="29" customWidth="1"/>
    <col min="2829" max="2830" width="11.42578125" style="29"/>
    <col min="2831" max="2831" width="12.42578125" style="29" bestFit="1" customWidth="1"/>
    <col min="2832" max="3067" width="11.42578125" style="29"/>
    <col min="3068" max="3068" width="18.140625" style="29" customWidth="1"/>
    <col min="3069" max="3070" width="8.5703125" style="29" bestFit="1" customWidth="1"/>
    <col min="3071" max="3072" width="8.5703125" style="29" customWidth="1"/>
    <col min="3073" max="3073" width="9.42578125" style="29" bestFit="1" customWidth="1"/>
    <col min="3074" max="3074" width="7.5703125" style="29" bestFit="1" customWidth="1"/>
    <col min="3075" max="3076" width="7.5703125" style="29" customWidth="1"/>
    <col min="3077" max="3077" width="9.7109375" style="29" customWidth="1"/>
    <col min="3078" max="3083" width="0" style="29" hidden="1" customWidth="1"/>
    <col min="3084" max="3084" width="11.140625" style="29" customWidth="1"/>
    <col min="3085" max="3086" width="11.42578125" style="29"/>
    <col min="3087" max="3087" width="12.42578125" style="29" bestFit="1" customWidth="1"/>
    <col min="3088" max="3323" width="11.42578125" style="29"/>
    <col min="3324" max="3324" width="18.140625" style="29" customWidth="1"/>
    <col min="3325" max="3326" width="8.5703125" style="29" bestFit="1" customWidth="1"/>
    <col min="3327" max="3328" width="8.5703125" style="29" customWidth="1"/>
    <col min="3329" max="3329" width="9.42578125" style="29" bestFit="1" customWidth="1"/>
    <col min="3330" max="3330" width="7.5703125" style="29" bestFit="1" customWidth="1"/>
    <col min="3331" max="3332" width="7.5703125" style="29" customWidth="1"/>
    <col min="3333" max="3333" width="9.7109375" style="29" customWidth="1"/>
    <col min="3334" max="3339" width="0" style="29" hidden="1" customWidth="1"/>
    <col min="3340" max="3340" width="11.140625" style="29" customWidth="1"/>
    <col min="3341" max="3342" width="11.42578125" style="29"/>
    <col min="3343" max="3343" width="12.42578125" style="29" bestFit="1" customWidth="1"/>
    <col min="3344" max="3579" width="11.42578125" style="29"/>
    <col min="3580" max="3580" width="18.140625" style="29" customWidth="1"/>
    <col min="3581" max="3582" width="8.5703125" style="29" bestFit="1" customWidth="1"/>
    <col min="3583" max="3584" width="8.5703125" style="29" customWidth="1"/>
    <col min="3585" max="3585" width="9.42578125" style="29" bestFit="1" customWidth="1"/>
    <col min="3586" max="3586" width="7.5703125" style="29" bestFit="1" customWidth="1"/>
    <col min="3587" max="3588" width="7.5703125" style="29" customWidth="1"/>
    <col min="3589" max="3589" width="9.7109375" style="29" customWidth="1"/>
    <col min="3590" max="3595" width="0" style="29" hidden="1" customWidth="1"/>
    <col min="3596" max="3596" width="11.140625" style="29" customWidth="1"/>
    <col min="3597" max="3598" width="11.42578125" style="29"/>
    <col min="3599" max="3599" width="12.42578125" style="29" bestFit="1" customWidth="1"/>
    <col min="3600" max="3835" width="11.42578125" style="29"/>
    <col min="3836" max="3836" width="18.140625" style="29" customWidth="1"/>
    <col min="3837" max="3838" width="8.5703125" style="29" bestFit="1" customWidth="1"/>
    <col min="3839" max="3840" width="8.5703125" style="29" customWidth="1"/>
    <col min="3841" max="3841" width="9.42578125" style="29" bestFit="1" customWidth="1"/>
    <col min="3842" max="3842" width="7.5703125" style="29" bestFit="1" customWidth="1"/>
    <col min="3843" max="3844" width="7.5703125" style="29" customWidth="1"/>
    <col min="3845" max="3845" width="9.7109375" style="29" customWidth="1"/>
    <col min="3846" max="3851" width="0" style="29" hidden="1" customWidth="1"/>
    <col min="3852" max="3852" width="11.140625" style="29" customWidth="1"/>
    <col min="3853" max="3854" width="11.42578125" style="29"/>
    <col min="3855" max="3855" width="12.42578125" style="29" bestFit="1" customWidth="1"/>
    <col min="3856" max="4091" width="11.42578125" style="29"/>
    <col min="4092" max="4092" width="18.140625" style="29" customWidth="1"/>
    <col min="4093" max="4094" width="8.5703125" style="29" bestFit="1" customWidth="1"/>
    <col min="4095" max="4096" width="8.5703125" style="29" customWidth="1"/>
    <col min="4097" max="4097" width="9.42578125" style="29" bestFit="1" customWidth="1"/>
    <col min="4098" max="4098" width="7.5703125" style="29" bestFit="1" customWidth="1"/>
    <col min="4099" max="4100" width="7.5703125" style="29" customWidth="1"/>
    <col min="4101" max="4101" width="9.7109375" style="29" customWidth="1"/>
    <col min="4102" max="4107" width="0" style="29" hidden="1" customWidth="1"/>
    <col min="4108" max="4108" width="11.140625" style="29" customWidth="1"/>
    <col min="4109" max="4110" width="11.42578125" style="29"/>
    <col min="4111" max="4111" width="12.42578125" style="29" bestFit="1" customWidth="1"/>
    <col min="4112" max="4347" width="11.42578125" style="29"/>
    <col min="4348" max="4348" width="18.140625" style="29" customWidth="1"/>
    <col min="4349" max="4350" width="8.5703125" style="29" bestFit="1" customWidth="1"/>
    <col min="4351" max="4352" width="8.5703125" style="29" customWidth="1"/>
    <col min="4353" max="4353" width="9.42578125" style="29" bestFit="1" customWidth="1"/>
    <col min="4354" max="4354" width="7.5703125" style="29" bestFit="1" customWidth="1"/>
    <col min="4355" max="4356" width="7.5703125" style="29" customWidth="1"/>
    <col min="4357" max="4357" width="9.7109375" style="29" customWidth="1"/>
    <col min="4358" max="4363" width="0" style="29" hidden="1" customWidth="1"/>
    <col min="4364" max="4364" width="11.140625" style="29" customWidth="1"/>
    <col min="4365" max="4366" width="11.42578125" style="29"/>
    <col min="4367" max="4367" width="12.42578125" style="29" bestFit="1" customWidth="1"/>
    <col min="4368" max="4603" width="11.42578125" style="29"/>
    <col min="4604" max="4604" width="18.140625" style="29" customWidth="1"/>
    <col min="4605" max="4606" width="8.5703125" style="29" bestFit="1" customWidth="1"/>
    <col min="4607" max="4608" width="8.5703125" style="29" customWidth="1"/>
    <col min="4609" max="4609" width="9.42578125" style="29" bestFit="1" customWidth="1"/>
    <col min="4610" max="4610" width="7.5703125" style="29" bestFit="1" customWidth="1"/>
    <col min="4611" max="4612" width="7.5703125" style="29" customWidth="1"/>
    <col min="4613" max="4613" width="9.7109375" style="29" customWidth="1"/>
    <col min="4614" max="4619" width="0" style="29" hidden="1" customWidth="1"/>
    <col min="4620" max="4620" width="11.140625" style="29" customWidth="1"/>
    <col min="4621" max="4622" width="11.42578125" style="29"/>
    <col min="4623" max="4623" width="12.42578125" style="29" bestFit="1" customWidth="1"/>
    <col min="4624" max="4859" width="11.42578125" style="29"/>
    <col min="4860" max="4860" width="18.140625" style="29" customWidth="1"/>
    <col min="4861" max="4862" width="8.5703125" style="29" bestFit="1" customWidth="1"/>
    <col min="4863" max="4864" width="8.5703125" style="29" customWidth="1"/>
    <col min="4865" max="4865" width="9.42578125" style="29" bestFit="1" customWidth="1"/>
    <col min="4866" max="4866" width="7.5703125" style="29" bestFit="1" customWidth="1"/>
    <col min="4867" max="4868" width="7.5703125" style="29" customWidth="1"/>
    <col min="4869" max="4869" width="9.7109375" style="29" customWidth="1"/>
    <col min="4870" max="4875" width="0" style="29" hidden="1" customWidth="1"/>
    <col min="4876" max="4876" width="11.140625" style="29" customWidth="1"/>
    <col min="4877" max="4878" width="11.42578125" style="29"/>
    <col min="4879" max="4879" width="12.42578125" style="29" bestFit="1" customWidth="1"/>
    <col min="4880" max="5115" width="11.42578125" style="29"/>
    <col min="5116" max="5116" width="18.140625" style="29" customWidth="1"/>
    <col min="5117" max="5118" width="8.5703125" style="29" bestFit="1" customWidth="1"/>
    <col min="5119" max="5120" width="8.5703125" style="29" customWidth="1"/>
    <col min="5121" max="5121" width="9.42578125" style="29" bestFit="1" customWidth="1"/>
    <col min="5122" max="5122" width="7.5703125" style="29" bestFit="1" customWidth="1"/>
    <col min="5123" max="5124" width="7.5703125" style="29" customWidth="1"/>
    <col min="5125" max="5125" width="9.7109375" style="29" customWidth="1"/>
    <col min="5126" max="5131" width="0" style="29" hidden="1" customWidth="1"/>
    <col min="5132" max="5132" width="11.140625" style="29" customWidth="1"/>
    <col min="5133" max="5134" width="11.42578125" style="29"/>
    <col min="5135" max="5135" width="12.42578125" style="29" bestFit="1" customWidth="1"/>
    <col min="5136" max="5371" width="11.42578125" style="29"/>
    <col min="5372" max="5372" width="18.140625" style="29" customWidth="1"/>
    <col min="5373" max="5374" width="8.5703125" style="29" bestFit="1" customWidth="1"/>
    <col min="5375" max="5376" width="8.5703125" style="29" customWidth="1"/>
    <col min="5377" max="5377" width="9.42578125" style="29" bestFit="1" customWidth="1"/>
    <col min="5378" max="5378" width="7.5703125" style="29" bestFit="1" customWidth="1"/>
    <col min="5379" max="5380" width="7.5703125" style="29" customWidth="1"/>
    <col min="5381" max="5381" width="9.7109375" style="29" customWidth="1"/>
    <col min="5382" max="5387" width="0" style="29" hidden="1" customWidth="1"/>
    <col min="5388" max="5388" width="11.140625" style="29" customWidth="1"/>
    <col min="5389" max="5390" width="11.42578125" style="29"/>
    <col min="5391" max="5391" width="12.42578125" style="29" bestFit="1" customWidth="1"/>
    <col min="5392" max="5627" width="11.42578125" style="29"/>
    <col min="5628" max="5628" width="18.140625" style="29" customWidth="1"/>
    <col min="5629" max="5630" width="8.5703125" style="29" bestFit="1" customWidth="1"/>
    <col min="5631" max="5632" width="8.5703125" style="29" customWidth="1"/>
    <col min="5633" max="5633" width="9.42578125" style="29" bestFit="1" customWidth="1"/>
    <col min="5634" max="5634" width="7.5703125" style="29" bestFit="1" customWidth="1"/>
    <col min="5635" max="5636" width="7.5703125" style="29" customWidth="1"/>
    <col min="5637" max="5637" width="9.7109375" style="29" customWidth="1"/>
    <col min="5638" max="5643" width="0" style="29" hidden="1" customWidth="1"/>
    <col min="5644" max="5644" width="11.140625" style="29" customWidth="1"/>
    <col min="5645" max="5646" width="11.42578125" style="29"/>
    <col min="5647" max="5647" width="12.42578125" style="29" bestFit="1" customWidth="1"/>
    <col min="5648" max="5883" width="11.42578125" style="29"/>
    <col min="5884" max="5884" width="18.140625" style="29" customWidth="1"/>
    <col min="5885" max="5886" width="8.5703125" style="29" bestFit="1" customWidth="1"/>
    <col min="5887" max="5888" width="8.5703125" style="29" customWidth="1"/>
    <col min="5889" max="5889" width="9.42578125" style="29" bestFit="1" customWidth="1"/>
    <col min="5890" max="5890" width="7.5703125" style="29" bestFit="1" customWidth="1"/>
    <col min="5891" max="5892" width="7.5703125" style="29" customWidth="1"/>
    <col min="5893" max="5893" width="9.7109375" style="29" customWidth="1"/>
    <col min="5894" max="5899" width="0" style="29" hidden="1" customWidth="1"/>
    <col min="5900" max="5900" width="11.140625" style="29" customWidth="1"/>
    <col min="5901" max="5902" width="11.42578125" style="29"/>
    <col min="5903" max="5903" width="12.42578125" style="29" bestFit="1" customWidth="1"/>
    <col min="5904" max="6139" width="11.42578125" style="29"/>
    <col min="6140" max="6140" width="18.140625" style="29" customWidth="1"/>
    <col min="6141" max="6142" width="8.5703125" style="29" bestFit="1" customWidth="1"/>
    <col min="6143" max="6144" width="8.5703125" style="29" customWidth="1"/>
    <col min="6145" max="6145" width="9.42578125" style="29" bestFit="1" customWidth="1"/>
    <col min="6146" max="6146" width="7.5703125" style="29" bestFit="1" customWidth="1"/>
    <col min="6147" max="6148" width="7.5703125" style="29" customWidth="1"/>
    <col min="6149" max="6149" width="9.7109375" style="29" customWidth="1"/>
    <col min="6150" max="6155" width="0" style="29" hidden="1" customWidth="1"/>
    <col min="6156" max="6156" width="11.140625" style="29" customWidth="1"/>
    <col min="6157" max="6158" width="11.42578125" style="29"/>
    <col min="6159" max="6159" width="12.42578125" style="29" bestFit="1" customWidth="1"/>
    <col min="6160" max="6395" width="11.42578125" style="29"/>
    <col min="6396" max="6396" width="18.140625" style="29" customWidth="1"/>
    <col min="6397" max="6398" width="8.5703125" style="29" bestFit="1" customWidth="1"/>
    <col min="6399" max="6400" width="8.5703125" style="29" customWidth="1"/>
    <col min="6401" max="6401" width="9.42578125" style="29" bestFit="1" customWidth="1"/>
    <col min="6402" max="6402" width="7.5703125" style="29" bestFit="1" customWidth="1"/>
    <col min="6403" max="6404" width="7.5703125" style="29" customWidth="1"/>
    <col min="6405" max="6405" width="9.7109375" style="29" customWidth="1"/>
    <col min="6406" max="6411" width="0" style="29" hidden="1" customWidth="1"/>
    <col min="6412" max="6412" width="11.140625" style="29" customWidth="1"/>
    <col min="6413" max="6414" width="11.42578125" style="29"/>
    <col min="6415" max="6415" width="12.42578125" style="29" bestFit="1" customWidth="1"/>
    <col min="6416" max="6651" width="11.42578125" style="29"/>
    <col min="6652" max="6652" width="18.140625" style="29" customWidth="1"/>
    <col min="6653" max="6654" width="8.5703125" style="29" bestFit="1" customWidth="1"/>
    <col min="6655" max="6656" width="8.5703125" style="29" customWidth="1"/>
    <col min="6657" max="6657" width="9.42578125" style="29" bestFit="1" customWidth="1"/>
    <col min="6658" max="6658" width="7.5703125" style="29" bestFit="1" customWidth="1"/>
    <col min="6659" max="6660" width="7.5703125" style="29" customWidth="1"/>
    <col min="6661" max="6661" width="9.7109375" style="29" customWidth="1"/>
    <col min="6662" max="6667" width="0" style="29" hidden="1" customWidth="1"/>
    <col min="6668" max="6668" width="11.140625" style="29" customWidth="1"/>
    <col min="6669" max="6670" width="11.42578125" style="29"/>
    <col min="6671" max="6671" width="12.42578125" style="29" bestFit="1" customWidth="1"/>
    <col min="6672" max="6907" width="11.42578125" style="29"/>
    <col min="6908" max="6908" width="18.140625" style="29" customWidth="1"/>
    <col min="6909" max="6910" width="8.5703125" style="29" bestFit="1" customWidth="1"/>
    <col min="6911" max="6912" width="8.5703125" style="29" customWidth="1"/>
    <col min="6913" max="6913" width="9.42578125" style="29" bestFit="1" customWidth="1"/>
    <col min="6914" max="6914" width="7.5703125" style="29" bestFit="1" customWidth="1"/>
    <col min="6915" max="6916" width="7.5703125" style="29" customWidth="1"/>
    <col min="6917" max="6917" width="9.7109375" style="29" customWidth="1"/>
    <col min="6918" max="6923" width="0" style="29" hidden="1" customWidth="1"/>
    <col min="6924" max="6924" width="11.140625" style="29" customWidth="1"/>
    <col min="6925" max="6926" width="11.42578125" style="29"/>
    <col min="6927" max="6927" width="12.42578125" style="29" bestFit="1" customWidth="1"/>
    <col min="6928" max="7163" width="11.42578125" style="29"/>
    <col min="7164" max="7164" width="18.140625" style="29" customWidth="1"/>
    <col min="7165" max="7166" width="8.5703125" style="29" bestFit="1" customWidth="1"/>
    <col min="7167" max="7168" width="8.5703125" style="29" customWidth="1"/>
    <col min="7169" max="7169" width="9.42578125" style="29" bestFit="1" customWidth="1"/>
    <col min="7170" max="7170" width="7.5703125" style="29" bestFit="1" customWidth="1"/>
    <col min="7171" max="7172" width="7.5703125" style="29" customWidth="1"/>
    <col min="7173" max="7173" width="9.7109375" style="29" customWidth="1"/>
    <col min="7174" max="7179" width="0" style="29" hidden="1" customWidth="1"/>
    <col min="7180" max="7180" width="11.140625" style="29" customWidth="1"/>
    <col min="7181" max="7182" width="11.42578125" style="29"/>
    <col min="7183" max="7183" width="12.42578125" style="29" bestFit="1" customWidth="1"/>
    <col min="7184" max="7419" width="11.42578125" style="29"/>
    <col min="7420" max="7420" width="18.140625" style="29" customWidth="1"/>
    <col min="7421" max="7422" width="8.5703125" style="29" bestFit="1" customWidth="1"/>
    <col min="7423" max="7424" width="8.5703125" style="29" customWidth="1"/>
    <col min="7425" max="7425" width="9.42578125" style="29" bestFit="1" customWidth="1"/>
    <col min="7426" max="7426" width="7.5703125" style="29" bestFit="1" customWidth="1"/>
    <col min="7427" max="7428" width="7.5703125" style="29" customWidth="1"/>
    <col min="7429" max="7429" width="9.7109375" style="29" customWidth="1"/>
    <col min="7430" max="7435" width="0" style="29" hidden="1" customWidth="1"/>
    <col min="7436" max="7436" width="11.140625" style="29" customWidth="1"/>
    <col min="7437" max="7438" width="11.42578125" style="29"/>
    <col min="7439" max="7439" width="12.42578125" style="29" bestFit="1" customWidth="1"/>
    <col min="7440" max="7675" width="11.42578125" style="29"/>
    <col min="7676" max="7676" width="18.140625" style="29" customWidth="1"/>
    <col min="7677" max="7678" width="8.5703125" style="29" bestFit="1" customWidth="1"/>
    <col min="7679" max="7680" width="8.5703125" style="29" customWidth="1"/>
    <col min="7681" max="7681" width="9.42578125" style="29" bestFit="1" customWidth="1"/>
    <col min="7682" max="7682" width="7.5703125" style="29" bestFit="1" customWidth="1"/>
    <col min="7683" max="7684" width="7.5703125" style="29" customWidth="1"/>
    <col min="7685" max="7685" width="9.7109375" style="29" customWidth="1"/>
    <col min="7686" max="7691" width="0" style="29" hidden="1" customWidth="1"/>
    <col min="7692" max="7692" width="11.140625" style="29" customWidth="1"/>
    <col min="7693" max="7694" width="11.42578125" style="29"/>
    <col min="7695" max="7695" width="12.42578125" style="29" bestFit="1" customWidth="1"/>
    <col min="7696" max="7931" width="11.42578125" style="29"/>
    <col min="7932" max="7932" width="18.140625" style="29" customWidth="1"/>
    <col min="7933" max="7934" width="8.5703125" style="29" bestFit="1" customWidth="1"/>
    <col min="7935" max="7936" width="8.5703125" style="29" customWidth="1"/>
    <col min="7937" max="7937" width="9.42578125" style="29" bestFit="1" customWidth="1"/>
    <col min="7938" max="7938" width="7.5703125" style="29" bestFit="1" customWidth="1"/>
    <col min="7939" max="7940" width="7.5703125" style="29" customWidth="1"/>
    <col min="7941" max="7941" width="9.7109375" style="29" customWidth="1"/>
    <col min="7942" max="7947" width="0" style="29" hidden="1" customWidth="1"/>
    <col min="7948" max="7948" width="11.140625" style="29" customWidth="1"/>
    <col min="7949" max="7950" width="11.42578125" style="29"/>
    <col min="7951" max="7951" width="12.42578125" style="29" bestFit="1" customWidth="1"/>
    <col min="7952" max="8187" width="11.42578125" style="29"/>
    <col min="8188" max="8188" width="18.140625" style="29" customWidth="1"/>
    <col min="8189" max="8190" width="8.5703125" style="29" bestFit="1" customWidth="1"/>
    <col min="8191" max="8192" width="8.5703125" style="29" customWidth="1"/>
    <col min="8193" max="8193" width="9.42578125" style="29" bestFit="1" customWidth="1"/>
    <col min="8194" max="8194" width="7.5703125" style="29" bestFit="1" customWidth="1"/>
    <col min="8195" max="8196" width="7.5703125" style="29" customWidth="1"/>
    <col min="8197" max="8197" width="9.7109375" style="29" customWidth="1"/>
    <col min="8198" max="8203" width="0" style="29" hidden="1" customWidth="1"/>
    <col min="8204" max="8204" width="11.140625" style="29" customWidth="1"/>
    <col min="8205" max="8206" width="11.42578125" style="29"/>
    <col min="8207" max="8207" width="12.42578125" style="29" bestFit="1" customWidth="1"/>
    <col min="8208" max="8443" width="11.42578125" style="29"/>
    <col min="8444" max="8444" width="18.140625" style="29" customWidth="1"/>
    <col min="8445" max="8446" width="8.5703125" style="29" bestFit="1" customWidth="1"/>
    <col min="8447" max="8448" width="8.5703125" style="29" customWidth="1"/>
    <col min="8449" max="8449" width="9.42578125" style="29" bestFit="1" customWidth="1"/>
    <col min="8450" max="8450" width="7.5703125" style="29" bestFit="1" customWidth="1"/>
    <col min="8451" max="8452" width="7.5703125" style="29" customWidth="1"/>
    <col min="8453" max="8453" width="9.7109375" style="29" customWidth="1"/>
    <col min="8454" max="8459" width="0" style="29" hidden="1" customWidth="1"/>
    <col min="8460" max="8460" width="11.140625" style="29" customWidth="1"/>
    <col min="8461" max="8462" width="11.42578125" style="29"/>
    <col min="8463" max="8463" width="12.42578125" style="29" bestFit="1" customWidth="1"/>
    <col min="8464" max="8699" width="11.42578125" style="29"/>
    <col min="8700" max="8700" width="18.140625" style="29" customWidth="1"/>
    <col min="8701" max="8702" width="8.5703125" style="29" bestFit="1" customWidth="1"/>
    <col min="8703" max="8704" width="8.5703125" style="29" customWidth="1"/>
    <col min="8705" max="8705" width="9.42578125" style="29" bestFit="1" customWidth="1"/>
    <col min="8706" max="8706" width="7.5703125" style="29" bestFit="1" customWidth="1"/>
    <col min="8707" max="8708" width="7.5703125" style="29" customWidth="1"/>
    <col min="8709" max="8709" width="9.7109375" style="29" customWidth="1"/>
    <col min="8710" max="8715" width="0" style="29" hidden="1" customWidth="1"/>
    <col min="8716" max="8716" width="11.140625" style="29" customWidth="1"/>
    <col min="8717" max="8718" width="11.42578125" style="29"/>
    <col min="8719" max="8719" width="12.42578125" style="29" bestFit="1" customWidth="1"/>
    <col min="8720" max="8955" width="11.42578125" style="29"/>
    <col min="8956" max="8956" width="18.140625" style="29" customWidth="1"/>
    <col min="8957" max="8958" width="8.5703125" style="29" bestFit="1" customWidth="1"/>
    <col min="8959" max="8960" width="8.5703125" style="29" customWidth="1"/>
    <col min="8961" max="8961" width="9.42578125" style="29" bestFit="1" customWidth="1"/>
    <col min="8962" max="8962" width="7.5703125" style="29" bestFit="1" customWidth="1"/>
    <col min="8963" max="8964" width="7.5703125" style="29" customWidth="1"/>
    <col min="8965" max="8965" width="9.7109375" style="29" customWidth="1"/>
    <col min="8966" max="8971" width="0" style="29" hidden="1" customWidth="1"/>
    <col min="8972" max="8972" width="11.140625" style="29" customWidth="1"/>
    <col min="8973" max="8974" width="11.42578125" style="29"/>
    <col min="8975" max="8975" width="12.42578125" style="29" bestFit="1" customWidth="1"/>
    <col min="8976" max="9211" width="11.42578125" style="29"/>
    <col min="9212" max="9212" width="18.140625" style="29" customWidth="1"/>
    <col min="9213" max="9214" width="8.5703125" style="29" bestFit="1" customWidth="1"/>
    <col min="9215" max="9216" width="8.5703125" style="29" customWidth="1"/>
    <col min="9217" max="9217" width="9.42578125" style="29" bestFit="1" customWidth="1"/>
    <col min="9218" max="9218" width="7.5703125" style="29" bestFit="1" customWidth="1"/>
    <col min="9219" max="9220" width="7.5703125" style="29" customWidth="1"/>
    <col min="9221" max="9221" width="9.7109375" style="29" customWidth="1"/>
    <col min="9222" max="9227" width="0" style="29" hidden="1" customWidth="1"/>
    <col min="9228" max="9228" width="11.140625" style="29" customWidth="1"/>
    <col min="9229" max="9230" width="11.42578125" style="29"/>
    <col min="9231" max="9231" width="12.42578125" style="29" bestFit="1" customWidth="1"/>
    <col min="9232" max="9467" width="11.42578125" style="29"/>
    <col min="9468" max="9468" width="18.140625" style="29" customWidth="1"/>
    <col min="9469" max="9470" width="8.5703125" style="29" bestFit="1" customWidth="1"/>
    <col min="9471" max="9472" width="8.5703125" style="29" customWidth="1"/>
    <col min="9473" max="9473" width="9.42578125" style="29" bestFit="1" customWidth="1"/>
    <col min="9474" max="9474" width="7.5703125" style="29" bestFit="1" customWidth="1"/>
    <col min="9475" max="9476" width="7.5703125" style="29" customWidth="1"/>
    <col min="9477" max="9477" width="9.7109375" style="29" customWidth="1"/>
    <col min="9478" max="9483" width="0" style="29" hidden="1" customWidth="1"/>
    <col min="9484" max="9484" width="11.140625" style="29" customWidth="1"/>
    <col min="9485" max="9486" width="11.42578125" style="29"/>
    <col min="9487" max="9487" width="12.42578125" style="29" bestFit="1" customWidth="1"/>
    <col min="9488" max="9723" width="11.42578125" style="29"/>
    <col min="9724" max="9724" width="18.140625" style="29" customWidth="1"/>
    <col min="9725" max="9726" width="8.5703125" style="29" bestFit="1" customWidth="1"/>
    <col min="9727" max="9728" width="8.5703125" style="29" customWidth="1"/>
    <col min="9729" max="9729" width="9.42578125" style="29" bestFit="1" customWidth="1"/>
    <col min="9730" max="9730" width="7.5703125" style="29" bestFit="1" customWidth="1"/>
    <col min="9731" max="9732" width="7.5703125" style="29" customWidth="1"/>
    <col min="9733" max="9733" width="9.7109375" style="29" customWidth="1"/>
    <col min="9734" max="9739" width="0" style="29" hidden="1" customWidth="1"/>
    <col min="9740" max="9740" width="11.140625" style="29" customWidth="1"/>
    <col min="9741" max="9742" width="11.42578125" style="29"/>
    <col min="9743" max="9743" width="12.42578125" style="29" bestFit="1" customWidth="1"/>
    <col min="9744" max="9979" width="11.42578125" style="29"/>
    <col min="9980" max="9980" width="18.140625" style="29" customWidth="1"/>
    <col min="9981" max="9982" width="8.5703125" style="29" bestFit="1" customWidth="1"/>
    <col min="9983" max="9984" width="8.5703125" style="29" customWidth="1"/>
    <col min="9985" max="9985" width="9.42578125" style="29" bestFit="1" customWidth="1"/>
    <col min="9986" max="9986" width="7.5703125" style="29" bestFit="1" customWidth="1"/>
    <col min="9987" max="9988" width="7.5703125" style="29" customWidth="1"/>
    <col min="9989" max="9989" width="9.7109375" style="29" customWidth="1"/>
    <col min="9990" max="9995" width="0" style="29" hidden="1" customWidth="1"/>
    <col min="9996" max="9996" width="11.140625" style="29" customWidth="1"/>
    <col min="9997" max="9998" width="11.42578125" style="29"/>
    <col min="9999" max="9999" width="12.42578125" style="29" bestFit="1" customWidth="1"/>
    <col min="10000" max="10235" width="11.42578125" style="29"/>
    <col min="10236" max="10236" width="18.140625" style="29" customWidth="1"/>
    <col min="10237" max="10238" width="8.5703125" style="29" bestFit="1" customWidth="1"/>
    <col min="10239" max="10240" width="8.5703125" style="29" customWidth="1"/>
    <col min="10241" max="10241" width="9.42578125" style="29" bestFit="1" customWidth="1"/>
    <col min="10242" max="10242" width="7.5703125" style="29" bestFit="1" customWidth="1"/>
    <col min="10243" max="10244" width="7.5703125" style="29" customWidth="1"/>
    <col min="10245" max="10245" width="9.7109375" style="29" customWidth="1"/>
    <col min="10246" max="10251" width="0" style="29" hidden="1" customWidth="1"/>
    <col min="10252" max="10252" width="11.140625" style="29" customWidth="1"/>
    <col min="10253" max="10254" width="11.42578125" style="29"/>
    <col min="10255" max="10255" width="12.42578125" style="29" bestFit="1" customWidth="1"/>
    <col min="10256" max="10491" width="11.42578125" style="29"/>
    <col min="10492" max="10492" width="18.140625" style="29" customWidth="1"/>
    <col min="10493" max="10494" width="8.5703125" style="29" bestFit="1" customWidth="1"/>
    <col min="10495" max="10496" width="8.5703125" style="29" customWidth="1"/>
    <col min="10497" max="10497" width="9.42578125" style="29" bestFit="1" customWidth="1"/>
    <col min="10498" max="10498" width="7.5703125" style="29" bestFit="1" customWidth="1"/>
    <col min="10499" max="10500" width="7.5703125" style="29" customWidth="1"/>
    <col min="10501" max="10501" width="9.7109375" style="29" customWidth="1"/>
    <col min="10502" max="10507" width="0" style="29" hidden="1" customWidth="1"/>
    <col min="10508" max="10508" width="11.140625" style="29" customWidth="1"/>
    <col min="10509" max="10510" width="11.42578125" style="29"/>
    <col min="10511" max="10511" width="12.42578125" style="29" bestFit="1" customWidth="1"/>
    <col min="10512" max="10747" width="11.42578125" style="29"/>
    <col min="10748" max="10748" width="18.140625" style="29" customWidth="1"/>
    <col min="10749" max="10750" width="8.5703125" style="29" bestFit="1" customWidth="1"/>
    <col min="10751" max="10752" width="8.5703125" style="29" customWidth="1"/>
    <col min="10753" max="10753" width="9.42578125" style="29" bestFit="1" customWidth="1"/>
    <col min="10754" max="10754" width="7.5703125" style="29" bestFit="1" customWidth="1"/>
    <col min="10755" max="10756" width="7.5703125" style="29" customWidth="1"/>
    <col min="10757" max="10757" width="9.7109375" style="29" customWidth="1"/>
    <col min="10758" max="10763" width="0" style="29" hidden="1" customWidth="1"/>
    <col min="10764" max="10764" width="11.140625" style="29" customWidth="1"/>
    <col min="10765" max="10766" width="11.42578125" style="29"/>
    <col min="10767" max="10767" width="12.42578125" style="29" bestFit="1" customWidth="1"/>
    <col min="10768" max="11003" width="11.42578125" style="29"/>
    <col min="11004" max="11004" width="18.140625" style="29" customWidth="1"/>
    <col min="11005" max="11006" width="8.5703125" style="29" bestFit="1" customWidth="1"/>
    <col min="11007" max="11008" width="8.5703125" style="29" customWidth="1"/>
    <col min="11009" max="11009" width="9.42578125" style="29" bestFit="1" customWidth="1"/>
    <col min="11010" max="11010" width="7.5703125" style="29" bestFit="1" customWidth="1"/>
    <col min="11011" max="11012" width="7.5703125" style="29" customWidth="1"/>
    <col min="11013" max="11013" width="9.7109375" style="29" customWidth="1"/>
    <col min="11014" max="11019" width="0" style="29" hidden="1" customWidth="1"/>
    <col min="11020" max="11020" width="11.140625" style="29" customWidth="1"/>
    <col min="11021" max="11022" width="11.42578125" style="29"/>
    <col min="11023" max="11023" width="12.42578125" style="29" bestFit="1" customWidth="1"/>
    <col min="11024" max="11259" width="11.42578125" style="29"/>
    <col min="11260" max="11260" width="18.140625" style="29" customWidth="1"/>
    <col min="11261" max="11262" width="8.5703125" style="29" bestFit="1" customWidth="1"/>
    <col min="11263" max="11264" width="8.5703125" style="29" customWidth="1"/>
    <col min="11265" max="11265" width="9.42578125" style="29" bestFit="1" customWidth="1"/>
    <col min="11266" max="11266" width="7.5703125" style="29" bestFit="1" customWidth="1"/>
    <col min="11267" max="11268" width="7.5703125" style="29" customWidth="1"/>
    <col min="11269" max="11269" width="9.7109375" style="29" customWidth="1"/>
    <col min="11270" max="11275" width="0" style="29" hidden="1" customWidth="1"/>
    <col min="11276" max="11276" width="11.140625" style="29" customWidth="1"/>
    <col min="11277" max="11278" width="11.42578125" style="29"/>
    <col min="11279" max="11279" width="12.42578125" style="29" bestFit="1" customWidth="1"/>
    <col min="11280" max="11515" width="11.42578125" style="29"/>
    <col min="11516" max="11516" width="18.140625" style="29" customWidth="1"/>
    <col min="11517" max="11518" width="8.5703125" style="29" bestFit="1" customWidth="1"/>
    <col min="11519" max="11520" width="8.5703125" style="29" customWidth="1"/>
    <col min="11521" max="11521" width="9.42578125" style="29" bestFit="1" customWidth="1"/>
    <col min="11522" max="11522" width="7.5703125" style="29" bestFit="1" customWidth="1"/>
    <col min="11523" max="11524" width="7.5703125" style="29" customWidth="1"/>
    <col min="11525" max="11525" width="9.7109375" style="29" customWidth="1"/>
    <col min="11526" max="11531" width="0" style="29" hidden="1" customWidth="1"/>
    <col min="11532" max="11532" width="11.140625" style="29" customWidth="1"/>
    <col min="11533" max="11534" width="11.42578125" style="29"/>
    <col min="11535" max="11535" width="12.42578125" style="29" bestFit="1" customWidth="1"/>
    <col min="11536" max="11771" width="11.42578125" style="29"/>
    <col min="11772" max="11772" width="18.140625" style="29" customWidth="1"/>
    <col min="11773" max="11774" width="8.5703125" style="29" bestFit="1" customWidth="1"/>
    <col min="11775" max="11776" width="8.5703125" style="29" customWidth="1"/>
    <col min="11777" max="11777" width="9.42578125" style="29" bestFit="1" customWidth="1"/>
    <col min="11778" max="11778" width="7.5703125" style="29" bestFit="1" customWidth="1"/>
    <col min="11779" max="11780" width="7.5703125" style="29" customWidth="1"/>
    <col min="11781" max="11781" width="9.7109375" style="29" customWidth="1"/>
    <col min="11782" max="11787" width="0" style="29" hidden="1" customWidth="1"/>
    <col min="11788" max="11788" width="11.140625" style="29" customWidth="1"/>
    <col min="11789" max="11790" width="11.42578125" style="29"/>
    <col min="11791" max="11791" width="12.42578125" style="29" bestFit="1" customWidth="1"/>
    <col min="11792" max="12027" width="11.42578125" style="29"/>
    <col min="12028" max="12028" width="18.140625" style="29" customWidth="1"/>
    <col min="12029" max="12030" width="8.5703125" style="29" bestFit="1" customWidth="1"/>
    <col min="12031" max="12032" width="8.5703125" style="29" customWidth="1"/>
    <col min="12033" max="12033" width="9.42578125" style="29" bestFit="1" customWidth="1"/>
    <col min="12034" max="12034" width="7.5703125" style="29" bestFit="1" customWidth="1"/>
    <col min="12035" max="12036" width="7.5703125" style="29" customWidth="1"/>
    <col min="12037" max="12037" width="9.7109375" style="29" customWidth="1"/>
    <col min="12038" max="12043" width="0" style="29" hidden="1" customWidth="1"/>
    <col min="12044" max="12044" width="11.140625" style="29" customWidth="1"/>
    <col min="12045" max="12046" width="11.42578125" style="29"/>
    <col min="12047" max="12047" width="12.42578125" style="29" bestFit="1" customWidth="1"/>
    <col min="12048" max="12283" width="11.42578125" style="29"/>
    <col min="12284" max="12284" width="18.140625" style="29" customWidth="1"/>
    <col min="12285" max="12286" width="8.5703125" style="29" bestFit="1" customWidth="1"/>
    <col min="12287" max="12288" width="8.5703125" style="29" customWidth="1"/>
    <col min="12289" max="12289" width="9.42578125" style="29" bestFit="1" customWidth="1"/>
    <col min="12290" max="12290" width="7.5703125" style="29" bestFit="1" customWidth="1"/>
    <col min="12291" max="12292" width="7.5703125" style="29" customWidth="1"/>
    <col min="12293" max="12293" width="9.7109375" style="29" customWidth="1"/>
    <col min="12294" max="12299" width="0" style="29" hidden="1" customWidth="1"/>
    <col min="12300" max="12300" width="11.140625" style="29" customWidth="1"/>
    <col min="12301" max="12302" width="11.42578125" style="29"/>
    <col min="12303" max="12303" width="12.42578125" style="29" bestFit="1" customWidth="1"/>
    <col min="12304" max="12539" width="11.42578125" style="29"/>
    <col min="12540" max="12540" width="18.140625" style="29" customWidth="1"/>
    <col min="12541" max="12542" width="8.5703125" style="29" bestFit="1" customWidth="1"/>
    <col min="12543" max="12544" width="8.5703125" style="29" customWidth="1"/>
    <col min="12545" max="12545" width="9.42578125" style="29" bestFit="1" customWidth="1"/>
    <col min="12546" max="12546" width="7.5703125" style="29" bestFit="1" customWidth="1"/>
    <col min="12547" max="12548" width="7.5703125" style="29" customWidth="1"/>
    <col min="12549" max="12549" width="9.7109375" style="29" customWidth="1"/>
    <col min="12550" max="12555" width="0" style="29" hidden="1" customWidth="1"/>
    <col min="12556" max="12556" width="11.140625" style="29" customWidth="1"/>
    <col min="12557" max="12558" width="11.42578125" style="29"/>
    <col min="12559" max="12559" width="12.42578125" style="29" bestFit="1" customWidth="1"/>
    <col min="12560" max="12795" width="11.42578125" style="29"/>
    <col min="12796" max="12796" width="18.140625" style="29" customWidth="1"/>
    <col min="12797" max="12798" width="8.5703125" style="29" bestFit="1" customWidth="1"/>
    <col min="12799" max="12800" width="8.5703125" style="29" customWidth="1"/>
    <col min="12801" max="12801" width="9.42578125" style="29" bestFit="1" customWidth="1"/>
    <col min="12802" max="12802" width="7.5703125" style="29" bestFit="1" customWidth="1"/>
    <col min="12803" max="12804" width="7.5703125" style="29" customWidth="1"/>
    <col min="12805" max="12805" width="9.7109375" style="29" customWidth="1"/>
    <col min="12806" max="12811" width="0" style="29" hidden="1" customWidth="1"/>
    <col min="12812" max="12812" width="11.140625" style="29" customWidth="1"/>
    <col min="12813" max="12814" width="11.42578125" style="29"/>
    <col min="12815" max="12815" width="12.42578125" style="29" bestFit="1" customWidth="1"/>
    <col min="12816" max="13051" width="11.42578125" style="29"/>
    <col min="13052" max="13052" width="18.140625" style="29" customWidth="1"/>
    <col min="13053" max="13054" width="8.5703125" style="29" bestFit="1" customWidth="1"/>
    <col min="13055" max="13056" width="8.5703125" style="29" customWidth="1"/>
    <col min="13057" max="13057" width="9.42578125" style="29" bestFit="1" customWidth="1"/>
    <col min="13058" max="13058" width="7.5703125" style="29" bestFit="1" customWidth="1"/>
    <col min="13059" max="13060" width="7.5703125" style="29" customWidth="1"/>
    <col min="13061" max="13061" width="9.7109375" style="29" customWidth="1"/>
    <col min="13062" max="13067" width="0" style="29" hidden="1" customWidth="1"/>
    <col min="13068" max="13068" width="11.140625" style="29" customWidth="1"/>
    <col min="13069" max="13070" width="11.42578125" style="29"/>
    <col min="13071" max="13071" width="12.42578125" style="29" bestFit="1" customWidth="1"/>
    <col min="13072" max="13307" width="11.42578125" style="29"/>
    <col min="13308" max="13308" width="18.140625" style="29" customWidth="1"/>
    <col min="13309" max="13310" width="8.5703125" style="29" bestFit="1" customWidth="1"/>
    <col min="13311" max="13312" width="8.5703125" style="29" customWidth="1"/>
    <col min="13313" max="13313" width="9.42578125" style="29" bestFit="1" customWidth="1"/>
    <col min="13314" max="13314" width="7.5703125" style="29" bestFit="1" customWidth="1"/>
    <col min="13315" max="13316" width="7.5703125" style="29" customWidth="1"/>
    <col min="13317" max="13317" width="9.7109375" style="29" customWidth="1"/>
    <col min="13318" max="13323" width="0" style="29" hidden="1" customWidth="1"/>
    <col min="13324" max="13324" width="11.140625" style="29" customWidth="1"/>
    <col min="13325" max="13326" width="11.42578125" style="29"/>
    <col min="13327" max="13327" width="12.42578125" style="29" bestFit="1" customWidth="1"/>
    <col min="13328" max="13563" width="11.42578125" style="29"/>
    <col min="13564" max="13564" width="18.140625" style="29" customWidth="1"/>
    <col min="13565" max="13566" width="8.5703125" style="29" bestFit="1" customWidth="1"/>
    <col min="13567" max="13568" width="8.5703125" style="29" customWidth="1"/>
    <col min="13569" max="13569" width="9.42578125" style="29" bestFit="1" customWidth="1"/>
    <col min="13570" max="13570" width="7.5703125" style="29" bestFit="1" customWidth="1"/>
    <col min="13571" max="13572" width="7.5703125" style="29" customWidth="1"/>
    <col min="13573" max="13573" width="9.7109375" style="29" customWidth="1"/>
    <col min="13574" max="13579" width="0" style="29" hidden="1" customWidth="1"/>
    <col min="13580" max="13580" width="11.140625" style="29" customWidth="1"/>
    <col min="13581" max="13582" width="11.42578125" style="29"/>
    <col min="13583" max="13583" width="12.42578125" style="29" bestFit="1" customWidth="1"/>
    <col min="13584" max="13819" width="11.42578125" style="29"/>
    <col min="13820" max="13820" width="18.140625" style="29" customWidth="1"/>
    <col min="13821" max="13822" width="8.5703125" style="29" bestFit="1" customWidth="1"/>
    <col min="13823" max="13824" width="8.5703125" style="29" customWidth="1"/>
    <col min="13825" max="13825" width="9.42578125" style="29" bestFit="1" customWidth="1"/>
    <col min="13826" max="13826" width="7.5703125" style="29" bestFit="1" customWidth="1"/>
    <col min="13827" max="13828" width="7.5703125" style="29" customWidth="1"/>
    <col min="13829" max="13829" width="9.7109375" style="29" customWidth="1"/>
    <col min="13830" max="13835" width="0" style="29" hidden="1" customWidth="1"/>
    <col min="13836" max="13836" width="11.140625" style="29" customWidth="1"/>
    <col min="13837" max="13838" width="11.42578125" style="29"/>
    <col min="13839" max="13839" width="12.42578125" style="29" bestFit="1" customWidth="1"/>
    <col min="13840" max="14075" width="11.42578125" style="29"/>
    <col min="14076" max="14076" width="18.140625" style="29" customWidth="1"/>
    <col min="14077" max="14078" width="8.5703125" style="29" bestFit="1" customWidth="1"/>
    <col min="14079" max="14080" width="8.5703125" style="29" customWidth="1"/>
    <col min="14081" max="14081" width="9.42578125" style="29" bestFit="1" customWidth="1"/>
    <col min="14082" max="14082" width="7.5703125" style="29" bestFit="1" customWidth="1"/>
    <col min="14083" max="14084" width="7.5703125" style="29" customWidth="1"/>
    <col min="14085" max="14085" width="9.7109375" style="29" customWidth="1"/>
    <col min="14086" max="14091" width="0" style="29" hidden="1" customWidth="1"/>
    <col min="14092" max="14092" width="11.140625" style="29" customWidth="1"/>
    <col min="14093" max="14094" width="11.42578125" style="29"/>
    <col min="14095" max="14095" width="12.42578125" style="29" bestFit="1" customWidth="1"/>
    <col min="14096" max="14331" width="11.42578125" style="29"/>
    <col min="14332" max="14332" width="18.140625" style="29" customWidth="1"/>
    <col min="14333" max="14334" width="8.5703125" style="29" bestFit="1" customWidth="1"/>
    <col min="14335" max="14336" width="8.5703125" style="29" customWidth="1"/>
    <col min="14337" max="14337" width="9.42578125" style="29" bestFit="1" customWidth="1"/>
    <col min="14338" max="14338" width="7.5703125" style="29" bestFit="1" customWidth="1"/>
    <col min="14339" max="14340" width="7.5703125" style="29" customWidth="1"/>
    <col min="14341" max="14341" width="9.7109375" style="29" customWidth="1"/>
    <col min="14342" max="14347" width="0" style="29" hidden="1" customWidth="1"/>
    <col min="14348" max="14348" width="11.140625" style="29" customWidth="1"/>
    <col min="14349" max="14350" width="11.42578125" style="29"/>
    <col min="14351" max="14351" width="12.42578125" style="29" bestFit="1" customWidth="1"/>
    <col min="14352" max="14587" width="11.42578125" style="29"/>
    <col min="14588" max="14588" width="18.140625" style="29" customWidth="1"/>
    <col min="14589" max="14590" width="8.5703125" style="29" bestFit="1" customWidth="1"/>
    <col min="14591" max="14592" width="8.5703125" style="29" customWidth="1"/>
    <col min="14593" max="14593" width="9.42578125" style="29" bestFit="1" customWidth="1"/>
    <col min="14594" max="14594" width="7.5703125" style="29" bestFit="1" customWidth="1"/>
    <col min="14595" max="14596" width="7.5703125" style="29" customWidth="1"/>
    <col min="14597" max="14597" width="9.7109375" style="29" customWidth="1"/>
    <col min="14598" max="14603" width="0" style="29" hidden="1" customWidth="1"/>
    <col min="14604" max="14604" width="11.140625" style="29" customWidth="1"/>
    <col min="14605" max="14606" width="11.42578125" style="29"/>
    <col min="14607" max="14607" width="12.42578125" style="29" bestFit="1" customWidth="1"/>
    <col min="14608" max="14843" width="11.42578125" style="29"/>
    <col min="14844" max="14844" width="18.140625" style="29" customWidth="1"/>
    <col min="14845" max="14846" width="8.5703125" style="29" bestFit="1" customWidth="1"/>
    <col min="14847" max="14848" width="8.5703125" style="29" customWidth="1"/>
    <col min="14849" max="14849" width="9.42578125" style="29" bestFit="1" customWidth="1"/>
    <col min="14850" max="14850" width="7.5703125" style="29" bestFit="1" customWidth="1"/>
    <col min="14851" max="14852" width="7.5703125" style="29" customWidth="1"/>
    <col min="14853" max="14853" width="9.7109375" style="29" customWidth="1"/>
    <col min="14854" max="14859" width="0" style="29" hidden="1" customWidth="1"/>
    <col min="14860" max="14860" width="11.140625" style="29" customWidth="1"/>
    <col min="14861" max="14862" width="11.42578125" style="29"/>
    <col min="14863" max="14863" width="12.42578125" style="29" bestFit="1" customWidth="1"/>
    <col min="14864" max="15099" width="11.42578125" style="29"/>
    <col min="15100" max="15100" width="18.140625" style="29" customWidth="1"/>
    <col min="15101" max="15102" width="8.5703125" style="29" bestFit="1" customWidth="1"/>
    <col min="15103" max="15104" width="8.5703125" style="29" customWidth="1"/>
    <col min="15105" max="15105" width="9.42578125" style="29" bestFit="1" customWidth="1"/>
    <col min="15106" max="15106" width="7.5703125" style="29" bestFit="1" customWidth="1"/>
    <col min="15107" max="15108" width="7.5703125" style="29" customWidth="1"/>
    <col min="15109" max="15109" width="9.7109375" style="29" customWidth="1"/>
    <col min="15110" max="15115" width="0" style="29" hidden="1" customWidth="1"/>
    <col min="15116" max="15116" width="11.140625" style="29" customWidth="1"/>
    <col min="15117" max="15118" width="11.42578125" style="29"/>
    <col min="15119" max="15119" width="12.42578125" style="29" bestFit="1" customWidth="1"/>
    <col min="15120" max="15355" width="11.42578125" style="29"/>
    <col min="15356" max="15356" width="18.140625" style="29" customWidth="1"/>
    <col min="15357" max="15358" width="8.5703125" style="29" bestFit="1" customWidth="1"/>
    <col min="15359" max="15360" width="8.5703125" style="29" customWidth="1"/>
    <col min="15361" max="15361" width="9.42578125" style="29" bestFit="1" customWidth="1"/>
    <col min="15362" max="15362" width="7.5703125" style="29" bestFit="1" customWidth="1"/>
    <col min="15363" max="15364" width="7.5703125" style="29" customWidth="1"/>
    <col min="15365" max="15365" width="9.7109375" style="29" customWidth="1"/>
    <col min="15366" max="15371" width="0" style="29" hidden="1" customWidth="1"/>
    <col min="15372" max="15372" width="11.140625" style="29" customWidth="1"/>
    <col min="15373" max="15374" width="11.42578125" style="29"/>
    <col min="15375" max="15375" width="12.42578125" style="29" bestFit="1" customWidth="1"/>
    <col min="15376" max="15611" width="11.42578125" style="29"/>
    <col min="15612" max="15612" width="18.140625" style="29" customWidth="1"/>
    <col min="15613" max="15614" width="8.5703125" style="29" bestFit="1" customWidth="1"/>
    <col min="15615" max="15616" width="8.5703125" style="29" customWidth="1"/>
    <col min="15617" max="15617" width="9.42578125" style="29" bestFit="1" customWidth="1"/>
    <col min="15618" max="15618" width="7.5703125" style="29" bestFit="1" customWidth="1"/>
    <col min="15619" max="15620" width="7.5703125" style="29" customWidth="1"/>
    <col min="15621" max="15621" width="9.7109375" style="29" customWidth="1"/>
    <col min="15622" max="15627" width="0" style="29" hidden="1" customWidth="1"/>
    <col min="15628" max="15628" width="11.140625" style="29" customWidth="1"/>
    <col min="15629" max="15630" width="11.42578125" style="29"/>
    <col min="15631" max="15631" width="12.42578125" style="29" bestFit="1" customWidth="1"/>
    <col min="15632" max="15867" width="11.42578125" style="29"/>
    <col min="15868" max="15868" width="18.140625" style="29" customWidth="1"/>
    <col min="15869" max="15870" width="8.5703125" style="29" bestFit="1" customWidth="1"/>
    <col min="15871" max="15872" width="8.5703125" style="29" customWidth="1"/>
    <col min="15873" max="15873" width="9.42578125" style="29" bestFit="1" customWidth="1"/>
    <col min="15874" max="15874" width="7.5703125" style="29" bestFit="1" customWidth="1"/>
    <col min="15875" max="15876" width="7.5703125" style="29" customWidth="1"/>
    <col min="15877" max="15877" width="9.7109375" style="29" customWidth="1"/>
    <col min="15878" max="15883" width="0" style="29" hidden="1" customWidth="1"/>
    <col min="15884" max="15884" width="11.140625" style="29" customWidth="1"/>
    <col min="15885" max="15886" width="11.42578125" style="29"/>
    <col min="15887" max="15887" width="12.42578125" style="29" bestFit="1" customWidth="1"/>
    <col min="15888" max="16123" width="11.42578125" style="29"/>
    <col min="16124" max="16124" width="18.140625" style="29" customWidth="1"/>
    <col min="16125" max="16126" width="8.5703125" style="29" bestFit="1" customWidth="1"/>
    <col min="16127" max="16128" width="8.5703125" style="29" customWidth="1"/>
    <col min="16129" max="16129" width="9.42578125" style="29" bestFit="1" customWidth="1"/>
    <col min="16130" max="16130" width="7.5703125" style="29" bestFit="1" customWidth="1"/>
    <col min="16131" max="16132" width="7.5703125" style="29" customWidth="1"/>
    <col min="16133" max="16133" width="9.7109375" style="29" customWidth="1"/>
    <col min="16134" max="16139" width="0" style="29" hidden="1" customWidth="1"/>
    <col min="16140" max="16140" width="11.140625" style="29" customWidth="1"/>
    <col min="16141" max="16142" width="11.42578125" style="29"/>
    <col min="16143" max="16143" width="12.42578125" style="29" bestFit="1" customWidth="1"/>
    <col min="16144" max="16384" width="11.42578125" style="29"/>
  </cols>
  <sheetData>
    <row r="1" spans="1:17" s="30" customFormat="1" x14ac:dyDescent="0.2"/>
    <row r="2" spans="1:17" s="30" customFormat="1" x14ac:dyDescent="0.2">
      <c r="A2" s="50" t="s">
        <v>101</v>
      </c>
    </row>
    <row r="3" spans="1:17" s="30" customFormat="1" ht="15" x14ac:dyDescent="0.25">
      <c r="A3" s="50" t="s">
        <v>102</v>
      </c>
      <c r="J3" s="107"/>
    </row>
    <row r="4" spans="1:17" s="30" customFormat="1" x14ac:dyDescent="0.2"/>
    <row r="5" spans="1:17" s="30" customFormat="1" ht="12.75" x14ac:dyDescent="0.2">
      <c r="B5" s="360" t="s">
        <v>80</v>
      </c>
      <c r="C5" s="360"/>
      <c r="D5" s="360"/>
      <c r="E5" s="360"/>
      <c r="F5" s="360"/>
      <c r="G5" s="360"/>
      <c r="H5" s="360"/>
      <c r="I5" s="360"/>
      <c r="J5" s="360"/>
      <c r="K5" s="360"/>
      <c r="M5" s="134" t="s">
        <v>572</v>
      </c>
      <c r="O5" s="108"/>
    </row>
    <row r="6" spans="1:17" s="30" customFormat="1" ht="12.75" x14ac:dyDescent="0.2">
      <c r="B6" s="376" t="str">
        <f>'Solicitudes Regiones'!$B$6:$R$6</f>
        <v>Acumuladas de julio de 2008 a noviembre de 2020</v>
      </c>
      <c r="C6" s="376"/>
      <c r="D6" s="376"/>
      <c r="E6" s="376"/>
      <c r="F6" s="376"/>
      <c r="G6" s="376"/>
      <c r="H6" s="376"/>
      <c r="I6" s="376"/>
      <c r="J6" s="376"/>
      <c r="K6" s="376"/>
    </row>
    <row r="7" spans="1:17" s="33" customFormat="1" x14ac:dyDescent="0.2">
      <c r="B7" s="31"/>
      <c r="C7" s="32"/>
      <c r="D7" s="32"/>
      <c r="E7" s="32"/>
      <c r="F7" s="32"/>
      <c r="G7" s="32"/>
      <c r="H7" s="32"/>
      <c r="I7" s="32"/>
      <c r="J7" s="32"/>
      <c r="K7" s="32"/>
      <c r="L7" s="32"/>
    </row>
    <row r="8" spans="1:17" ht="15" customHeight="1" x14ac:dyDescent="0.2">
      <c r="B8" s="390" t="s">
        <v>55</v>
      </c>
      <c r="C8" s="390"/>
      <c r="D8" s="390"/>
      <c r="E8" s="390"/>
      <c r="F8" s="390"/>
      <c r="G8" s="390"/>
      <c r="H8" s="390"/>
      <c r="I8" s="390"/>
      <c r="J8" s="390"/>
      <c r="K8" s="390"/>
      <c r="L8" s="390"/>
      <c r="M8" s="390"/>
    </row>
    <row r="9" spans="1:17" ht="20.25" customHeight="1" x14ac:dyDescent="0.2">
      <c r="B9" s="390" t="s">
        <v>56</v>
      </c>
      <c r="C9" s="388" t="s">
        <v>2</v>
      </c>
      <c r="D9" s="391"/>
      <c r="E9" s="391"/>
      <c r="F9" s="391"/>
      <c r="G9" s="391"/>
      <c r="H9" s="391"/>
      <c r="I9" s="391"/>
      <c r="J9" s="391"/>
      <c r="K9" s="389"/>
      <c r="L9" s="388"/>
      <c r="M9" s="389"/>
    </row>
    <row r="10" spans="1:17" ht="24" x14ac:dyDescent="0.2">
      <c r="B10" s="390"/>
      <c r="C10" s="26" t="s">
        <v>57</v>
      </c>
      <c r="D10" s="26" t="s">
        <v>58</v>
      </c>
      <c r="E10" s="26" t="s">
        <v>59</v>
      </c>
      <c r="F10" s="26" t="s">
        <v>60</v>
      </c>
      <c r="G10" s="26" t="s">
        <v>8</v>
      </c>
      <c r="H10" s="26" t="s">
        <v>61</v>
      </c>
      <c r="I10" s="26" t="s">
        <v>62</v>
      </c>
      <c r="J10" s="26" t="s">
        <v>63</v>
      </c>
      <c r="K10" s="282" t="s">
        <v>31</v>
      </c>
      <c r="L10" s="282" t="s">
        <v>593</v>
      </c>
      <c r="M10" s="282" t="s">
        <v>596</v>
      </c>
    </row>
    <row r="11" spans="1:17" x14ac:dyDescent="0.2">
      <c r="B11" s="21" t="s">
        <v>36</v>
      </c>
      <c r="C11" s="21">
        <v>7132</v>
      </c>
      <c r="D11" s="21">
        <v>3503</v>
      </c>
      <c r="E11" s="21">
        <f>C11+D11</f>
        <v>10635</v>
      </c>
      <c r="F11" s="22">
        <f>E11/$E$20</f>
        <v>0.62055082273310769</v>
      </c>
      <c r="G11" s="21">
        <v>24324</v>
      </c>
      <c r="H11" s="21">
        <v>1308</v>
      </c>
      <c r="I11" s="21">
        <f>G11+H11</f>
        <v>25632</v>
      </c>
      <c r="J11" s="22">
        <f>I11/$I$20</f>
        <v>0.65524822332430088</v>
      </c>
      <c r="K11" s="21">
        <f t="shared" ref="K11:K19" si="0">E11+I11</f>
        <v>36267</v>
      </c>
      <c r="L11" s="21">
        <v>17</v>
      </c>
      <c r="M11" s="21">
        <f>K11+L11</f>
        <v>36284</v>
      </c>
      <c r="Q11" s="34"/>
    </row>
    <row r="12" spans="1:17" x14ac:dyDescent="0.2">
      <c r="B12" s="21" t="s">
        <v>132</v>
      </c>
      <c r="C12" s="21">
        <v>214</v>
      </c>
      <c r="D12" s="21">
        <v>80</v>
      </c>
      <c r="E12" s="21">
        <f t="shared" ref="E12:E19" si="1">C12+D12</f>
        <v>294</v>
      </c>
      <c r="F12" s="22">
        <f t="shared" ref="F12:F19" si="2">E12/$E$20</f>
        <v>1.715486054382075E-2</v>
      </c>
      <c r="G12" s="21">
        <v>694</v>
      </c>
      <c r="H12" s="21">
        <v>26</v>
      </c>
      <c r="I12" s="21">
        <f t="shared" ref="I12:I19" si="3">G12+H12</f>
        <v>720</v>
      </c>
      <c r="J12" s="22">
        <f t="shared" ref="J12:J19" si="4">I12/$I$20</f>
        <v>1.8405848969783731E-2</v>
      </c>
      <c r="K12" s="21">
        <f t="shared" si="0"/>
        <v>1014</v>
      </c>
      <c r="L12" s="21">
        <v>0</v>
      </c>
      <c r="M12" s="21">
        <f t="shared" ref="M12:M20" si="5">K12+L12</f>
        <v>1014</v>
      </c>
      <c r="Q12" s="34"/>
    </row>
    <row r="13" spans="1:17" x14ac:dyDescent="0.2">
      <c r="B13" s="21" t="s">
        <v>133</v>
      </c>
      <c r="C13" s="21">
        <v>22</v>
      </c>
      <c r="D13" s="21">
        <v>10</v>
      </c>
      <c r="E13" s="21">
        <f t="shared" si="1"/>
        <v>32</v>
      </c>
      <c r="F13" s="22">
        <f t="shared" si="2"/>
        <v>1.8671957054498774E-3</v>
      </c>
      <c r="G13" s="21">
        <v>47</v>
      </c>
      <c r="H13" s="21">
        <v>4</v>
      </c>
      <c r="I13" s="21">
        <f t="shared" si="3"/>
        <v>51</v>
      </c>
      <c r="J13" s="22">
        <f t="shared" si="4"/>
        <v>1.3037476353596809E-3</v>
      </c>
      <c r="K13" s="21">
        <f t="shared" si="0"/>
        <v>83</v>
      </c>
      <c r="L13" s="21">
        <v>0</v>
      </c>
      <c r="M13" s="21">
        <f t="shared" si="5"/>
        <v>83</v>
      </c>
      <c r="Q13" s="34"/>
    </row>
    <row r="14" spans="1:17" x14ac:dyDescent="0.2">
      <c r="B14" s="21" t="s">
        <v>134</v>
      </c>
      <c r="C14" s="21">
        <v>349</v>
      </c>
      <c r="D14" s="21">
        <v>274</v>
      </c>
      <c r="E14" s="21">
        <f t="shared" si="1"/>
        <v>623</v>
      </c>
      <c r="F14" s="22">
        <f t="shared" si="2"/>
        <v>3.6351966390477303E-2</v>
      </c>
      <c r="G14" s="21">
        <v>1182</v>
      </c>
      <c r="H14" s="21">
        <v>56</v>
      </c>
      <c r="I14" s="21">
        <f t="shared" si="3"/>
        <v>1238</v>
      </c>
      <c r="J14" s="22">
        <f t="shared" si="4"/>
        <v>3.164783475637814E-2</v>
      </c>
      <c r="K14" s="21">
        <f t="shared" si="0"/>
        <v>1861</v>
      </c>
      <c r="L14" s="21">
        <v>1</v>
      </c>
      <c r="M14" s="21">
        <f t="shared" si="5"/>
        <v>1862</v>
      </c>
      <c r="Q14" s="34"/>
    </row>
    <row r="15" spans="1:17" x14ac:dyDescent="0.2">
      <c r="B15" s="21" t="s">
        <v>135</v>
      </c>
      <c r="C15" s="21">
        <v>2889</v>
      </c>
      <c r="D15" s="21">
        <v>1049</v>
      </c>
      <c r="E15" s="21">
        <f t="shared" si="1"/>
        <v>3938</v>
      </c>
      <c r="F15" s="22">
        <f t="shared" si="2"/>
        <v>0.22978177150192555</v>
      </c>
      <c r="G15" s="21">
        <v>7791</v>
      </c>
      <c r="H15" s="21">
        <v>350</v>
      </c>
      <c r="I15" s="21">
        <f t="shared" si="3"/>
        <v>8141</v>
      </c>
      <c r="J15" s="22">
        <f t="shared" si="4"/>
        <v>0.20811391175417965</v>
      </c>
      <c r="K15" s="21">
        <f t="shared" si="0"/>
        <v>12079</v>
      </c>
      <c r="L15" s="21">
        <v>1</v>
      </c>
      <c r="M15" s="21">
        <f t="shared" si="5"/>
        <v>12080</v>
      </c>
      <c r="Q15" s="34"/>
    </row>
    <row r="16" spans="1:17" x14ac:dyDescent="0.2">
      <c r="B16" s="21" t="s">
        <v>136</v>
      </c>
      <c r="C16" s="21">
        <v>16</v>
      </c>
      <c r="D16" s="21">
        <v>1</v>
      </c>
      <c r="E16" s="21">
        <f t="shared" si="1"/>
        <v>17</v>
      </c>
      <c r="F16" s="22">
        <f t="shared" si="2"/>
        <v>9.9194771852024739E-4</v>
      </c>
      <c r="G16" s="21">
        <v>17</v>
      </c>
      <c r="H16" s="21">
        <v>0</v>
      </c>
      <c r="I16" s="21">
        <f t="shared" si="3"/>
        <v>17</v>
      </c>
      <c r="J16" s="22">
        <f t="shared" si="4"/>
        <v>4.3458254511989365E-4</v>
      </c>
      <c r="K16" s="21">
        <f t="shared" si="0"/>
        <v>34</v>
      </c>
      <c r="L16" s="21">
        <v>0</v>
      </c>
      <c r="M16" s="21">
        <f t="shared" si="5"/>
        <v>34</v>
      </c>
      <c r="Q16" s="34"/>
    </row>
    <row r="17" spans="2:17" ht="24" x14ac:dyDescent="0.2">
      <c r="B17" s="21" t="s">
        <v>137</v>
      </c>
      <c r="C17" s="21">
        <v>167</v>
      </c>
      <c r="D17" s="21">
        <v>45</v>
      </c>
      <c r="E17" s="21">
        <f t="shared" si="1"/>
        <v>212</v>
      </c>
      <c r="F17" s="22">
        <f t="shared" si="2"/>
        <v>1.2370171548605438E-2</v>
      </c>
      <c r="G17" s="21">
        <v>349</v>
      </c>
      <c r="H17" s="21">
        <v>11</v>
      </c>
      <c r="I17" s="21">
        <f t="shared" si="3"/>
        <v>360</v>
      </c>
      <c r="J17" s="22">
        <f t="shared" si="4"/>
        <v>9.2029244848918657E-3</v>
      </c>
      <c r="K17" s="21">
        <f t="shared" si="0"/>
        <v>572</v>
      </c>
      <c r="L17" s="21">
        <v>0</v>
      </c>
      <c r="M17" s="21">
        <f t="shared" si="5"/>
        <v>572</v>
      </c>
      <c r="Q17" s="34"/>
    </row>
    <row r="18" spans="2:17" x14ac:dyDescent="0.2">
      <c r="B18" s="21" t="s">
        <v>138</v>
      </c>
      <c r="C18" s="21">
        <v>797</v>
      </c>
      <c r="D18" s="21">
        <v>482</v>
      </c>
      <c r="E18" s="21">
        <f t="shared" si="1"/>
        <v>1279</v>
      </c>
      <c r="F18" s="22">
        <f t="shared" si="2"/>
        <v>7.4629478352199796E-2</v>
      </c>
      <c r="G18" s="21">
        <v>2612</v>
      </c>
      <c r="H18" s="21">
        <v>122</v>
      </c>
      <c r="I18" s="21">
        <f t="shared" si="3"/>
        <v>2734</v>
      </c>
      <c r="J18" s="22">
        <f t="shared" si="4"/>
        <v>6.989109872692878E-2</v>
      </c>
      <c r="K18" s="21">
        <f t="shared" si="0"/>
        <v>4013</v>
      </c>
      <c r="L18" s="21">
        <v>0</v>
      </c>
      <c r="M18" s="21">
        <f t="shared" si="5"/>
        <v>4013</v>
      </c>
      <c r="Q18" s="34"/>
    </row>
    <row r="19" spans="2:17" x14ac:dyDescent="0.2">
      <c r="B19" s="21" t="s">
        <v>139</v>
      </c>
      <c r="C19" s="21">
        <v>83</v>
      </c>
      <c r="D19" s="21">
        <v>25</v>
      </c>
      <c r="E19" s="21">
        <f t="shared" si="1"/>
        <v>108</v>
      </c>
      <c r="F19" s="22">
        <f t="shared" si="2"/>
        <v>6.3017855058933366E-3</v>
      </c>
      <c r="G19" s="21">
        <v>218</v>
      </c>
      <c r="H19" s="21">
        <v>7</v>
      </c>
      <c r="I19" s="21">
        <f t="shared" si="3"/>
        <v>225</v>
      </c>
      <c r="J19" s="22">
        <f t="shared" si="4"/>
        <v>5.7518278030574159E-3</v>
      </c>
      <c r="K19" s="21">
        <f t="shared" si="0"/>
        <v>333</v>
      </c>
      <c r="L19" s="21">
        <v>0</v>
      </c>
      <c r="M19" s="21">
        <f t="shared" si="5"/>
        <v>333</v>
      </c>
      <c r="Q19" s="34"/>
    </row>
    <row r="20" spans="2:17" x14ac:dyDescent="0.2">
      <c r="B20" s="23" t="s">
        <v>49</v>
      </c>
      <c r="C20" s="21">
        <f>SUM(C11:C19)</f>
        <v>11669</v>
      </c>
      <c r="D20" s="21">
        <f>SUM(D11:D19)</f>
        <v>5469</v>
      </c>
      <c r="E20" s="23">
        <f t="shared" ref="E20" si="6">C20+D20</f>
        <v>17138</v>
      </c>
      <c r="F20" s="25">
        <f t="shared" ref="F20" si="7">E20/$E$20</f>
        <v>1</v>
      </c>
      <c r="G20" s="21">
        <f t="shared" ref="G20:H20" si="8">SUM(G11:G19)</f>
        <v>37234</v>
      </c>
      <c r="H20" s="21">
        <f t="shared" si="8"/>
        <v>1884</v>
      </c>
      <c r="I20" s="23">
        <f t="shared" ref="I20" si="9">G20+H20</f>
        <v>39118</v>
      </c>
      <c r="J20" s="25">
        <f t="shared" ref="J20" si="10">I20/$I$20</f>
        <v>1</v>
      </c>
      <c r="K20" s="23">
        <f t="shared" ref="K20" si="11">E20+I20</f>
        <v>56256</v>
      </c>
      <c r="L20" s="21">
        <f t="shared" ref="L20" si="12">SUM(L11:L19)</f>
        <v>19</v>
      </c>
      <c r="M20" s="21">
        <f t="shared" si="5"/>
        <v>56275</v>
      </c>
      <c r="Q20" s="34"/>
    </row>
    <row r="21" spans="2:17" ht="25.5" customHeight="1" x14ac:dyDescent="0.2">
      <c r="B21" s="35" t="s">
        <v>64</v>
      </c>
      <c r="C21" s="36">
        <f>+C20/M20</f>
        <v>0.20735673034207019</v>
      </c>
      <c r="D21" s="36">
        <f>+D20/M20</f>
        <v>9.7183474011550419E-2</v>
      </c>
      <c r="E21" s="37">
        <f>+E20/M20</f>
        <v>0.30454020435362061</v>
      </c>
      <c r="F21" s="37"/>
      <c r="G21" s="36">
        <f>+G20/M20</f>
        <v>0.66164371390493115</v>
      </c>
      <c r="H21" s="36">
        <f>+H20/M20</f>
        <v>3.347845402043536E-2</v>
      </c>
      <c r="I21" s="37">
        <f>+I20/M20</f>
        <v>0.69512216792536652</v>
      </c>
      <c r="J21" s="37"/>
      <c r="K21" s="37">
        <f>+K20/M20</f>
        <v>0.99966237227898713</v>
      </c>
      <c r="L21" s="37">
        <f>+L20/M20</f>
        <v>3.3762772101288314E-4</v>
      </c>
      <c r="M21" s="37">
        <f>K21+L21</f>
        <v>1</v>
      </c>
    </row>
    <row r="22" spans="2:17" ht="15.75" customHeight="1" x14ac:dyDescent="0.2">
      <c r="B22" s="38"/>
      <c r="C22" s="39"/>
      <c r="D22" s="39"/>
      <c r="E22" s="40"/>
      <c r="F22" s="40"/>
      <c r="G22" s="39"/>
      <c r="H22" s="39"/>
      <c r="I22" s="40"/>
      <c r="J22" s="40"/>
      <c r="K22" s="40"/>
      <c r="L22" s="40"/>
    </row>
    <row r="23" spans="2:17" ht="15.75" customHeight="1" x14ac:dyDescent="0.2">
      <c r="B23" s="360" t="s">
        <v>81</v>
      </c>
      <c r="C23" s="360"/>
      <c r="D23" s="360"/>
      <c r="E23" s="360"/>
      <c r="F23" s="360"/>
      <c r="G23" s="360"/>
      <c r="H23" s="360"/>
      <c r="I23" s="360"/>
      <c r="J23" s="360"/>
      <c r="K23" s="360"/>
      <c r="L23" s="40"/>
    </row>
    <row r="24" spans="2:17" ht="15.75" customHeight="1" x14ac:dyDescent="0.2">
      <c r="B24" s="376" t="str">
        <f>'Solicitudes Regiones'!$B$6:$R$6</f>
        <v>Acumuladas de julio de 2008 a noviembre de 2020</v>
      </c>
      <c r="C24" s="376"/>
      <c r="D24" s="376"/>
      <c r="E24" s="376"/>
      <c r="F24" s="376"/>
      <c r="G24" s="376"/>
      <c r="H24" s="376"/>
      <c r="I24" s="376"/>
      <c r="J24" s="376"/>
      <c r="K24" s="376"/>
      <c r="L24" s="40"/>
    </row>
    <row r="25" spans="2:17" x14ac:dyDescent="0.2">
      <c r="B25" s="41"/>
      <c r="C25" s="41"/>
      <c r="D25" s="41"/>
      <c r="E25" s="41"/>
      <c r="F25" s="41"/>
      <c r="G25" s="41"/>
      <c r="H25" s="41"/>
      <c r="I25" s="41"/>
      <c r="J25" s="41"/>
      <c r="K25" s="41"/>
    </row>
    <row r="26" spans="2:17" ht="12.75" customHeight="1" x14ac:dyDescent="0.2">
      <c r="B26" s="390" t="s">
        <v>65</v>
      </c>
      <c r="C26" s="390"/>
      <c r="D26" s="390"/>
      <c r="E26" s="390"/>
      <c r="F26" s="390"/>
      <c r="G26" s="390"/>
      <c r="H26" s="390"/>
      <c r="I26" s="390"/>
      <c r="J26" s="390"/>
      <c r="K26" s="390"/>
      <c r="L26" s="390"/>
      <c r="M26" s="390"/>
    </row>
    <row r="27" spans="2:17" ht="20.25" customHeight="1" x14ac:dyDescent="0.2">
      <c r="B27" s="390" t="s">
        <v>56</v>
      </c>
      <c r="C27" s="390" t="s">
        <v>2</v>
      </c>
      <c r="D27" s="390"/>
      <c r="E27" s="390"/>
      <c r="F27" s="390"/>
      <c r="G27" s="390"/>
      <c r="H27" s="390"/>
      <c r="I27" s="390"/>
      <c r="J27" s="390"/>
      <c r="K27" s="390"/>
      <c r="L27" s="388"/>
      <c r="M27" s="389"/>
    </row>
    <row r="28" spans="2:17" ht="24" customHeight="1" x14ac:dyDescent="0.2">
      <c r="B28" s="390"/>
      <c r="C28" s="26" t="s">
        <v>57</v>
      </c>
      <c r="D28" s="26" t="s">
        <v>58</v>
      </c>
      <c r="E28" s="26" t="s">
        <v>59</v>
      </c>
      <c r="F28" s="26" t="s">
        <v>60</v>
      </c>
      <c r="G28" s="26" t="s">
        <v>8</v>
      </c>
      <c r="H28" s="26" t="s">
        <v>61</v>
      </c>
      <c r="I28" s="26" t="s">
        <v>62</v>
      </c>
      <c r="J28" s="26" t="s">
        <v>63</v>
      </c>
      <c r="K28" s="27" t="s">
        <v>31</v>
      </c>
      <c r="L28" s="282" t="s">
        <v>593</v>
      </c>
      <c r="M28" s="282" t="s">
        <v>596</v>
      </c>
    </row>
    <row r="29" spans="2:17" ht="15.75" customHeight="1" x14ac:dyDescent="0.2">
      <c r="B29" s="21" t="s">
        <v>36</v>
      </c>
      <c r="C29" s="21">
        <v>5810</v>
      </c>
      <c r="D29" s="21">
        <v>2227</v>
      </c>
      <c r="E29" s="21">
        <f>D29+C29</f>
        <v>8037</v>
      </c>
      <c r="F29" s="22">
        <f>E29/$E$38</f>
        <v>0.62114537444933926</v>
      </c>
      <c r="G29" s="21">
        <v>19503</v>
      </c>
      <c r="H29" s="21">
        <v>1050</v>
      </c>
      <c r="I29" s="21">
        <f>G29+H29</f>
        <v>20553</v>
      </c>
      <c r="J29" s="22">
        <f>I29/$I$38</f>
        <v>0.65478352289018449</v>
      </c>
      <c r="K29" s="21">
        <f t="shared" ref="K29:K37" si="13">E29+I29</f>
        <v>28590</v>
      </c>
      <c r="L29" s="21">
        <v>1</v>
      </c>
      <c r="M29" s="21">
        <f>K29+L29</f>
        <v>28591</v>
      </c>
    </row>
    <row r="30" spans="2:17" x14ac:dyDescent="0.2">
      <c r="B30" s="21" t="s">
        <v>132</v>
      </c>
      <c r="C30" s="21">
        <v>159</v>
      </c>
      <c r="D30" s="21">
        <v>49</v>
      </c>
      <c r="E30" s="21">
        <f t="shared" ref="E30:E37" si="14">D30+C30</f>
        <v>208</v>
      </c>
      <c r="F30" s="22">
        <f t="shared" ref="F30:F37" si="15">E30/$E$38</f>
        <v>1.6075430867918697E-2</v>
      </c>
      <c r="G30" s="21">
        <v>542</v>
      </c>
      <c r="H30" s="21">
        <v>21</v>
      </c>
      <c r="I30" s="21">
        <f t="shared" ref="I30:I37" si="16">G30+H30</f>
        <v>563</v>
      </c>
      <c r="J30" s="22">
        <f t="shared" ref="J30:J37" si="17">I30/$I$38</f>
        <v>1.7936219694797542E-2</v>
      </c>
      <c r="K30" s="21">
        <f t="shared" si="13"/>
        <v>771</v>
      </c>
      <c r="L30" s="21">
        <v>0</v>
      </c>
      <c r="M30" s="21">
        <f t="shared" ref="M30:M38" si="18">K30+L30</f>
        <v>771</v>
      </c>
    </row>
    <row r="31" spans="2:17" x14ac:dyDescent="0.2">
      <c r="B31" s="21" t="s">
        <v>133</v>
      </c>
      <c r="C31" s="21">
        <v>19</v>
      </c>
      <c r="D31" s="21">
        <v>7</v>
      </c>
      <c r="E31" s="21">
        <f t="shared" si="14"/>
        <v>26</v>
      </c>
      <c r="F31" s="22">
        <f t="shared" si="15"/>
        <v>2.0094288584898371E-3</v>
      </c>
      <c r="G31" s="21">
        <v>36</v>
      </c>
      <c r="H31" s="21">
        <v>3</v>
      </c>
      <c r="I31" s="21">
        <f t="shared" si="16"/>
        <v>39</v>
      </c>
      <c r="J31" s="22">
        <f t="shared" si="17"/>
        <v>1.2424734779699896E-3</v>
      </c>
      <c r="K31" s="21">
        <f t="shared" si="13"/>
        <v>65</v>
      </c>
      <c r="L31" s="21">
        <v>0</v>
      </c>
      <c r="M31" s="21">
        <f t="shared" si="18"/>
        <v>65</v>
      </c>
    </row>
    <row r="32" spans="2:17" x14ac:dyDescent="0.2">
      <c r="B32" s="21" t="s">
        <v>134</v>
      </c>
      <c r="C32" s="21">
        <v>273</v>
      </c>
      <c r="D32" s="21">
        <v>136</v>
      </c>
      <c r="E32" s="21">
        <f t="shared" si="14"/>
        <v>409</v>
      </c>
      <c r="F32" s="22">
        <f t="shared" si="15"/>
        <v>3.1609861658551668E-2</v>
      </c>
      <c r="G32" s="21">
        <v>927</v>
      </c>
      <c r="H32" s="21">
        <v>40</v>
      </c>
      <c r="I32" s="21">
        <f t="shared" si="16"/>
        <v>967</v>
      </c>
      <c r="J32" s="22">
        <f t="shared" si="17"/>
        <v>3.0806970594794356E-2</v>
      </c>
      <c r="K32" s="21">
        <f t="shared" si="13"/>
        <v>1376</v>
      </c>
      <c r="L32" s="21">
        <v>0</v>
      </c>
      <c r="M32" s="21">
        <f t="shared" si="18"/>
        <v>1376</v>
      </c>
    </row>
    <row r="33" spans="2:13" x14ac:dyDescent="0.2">
      <c r="B33" s="21" t="s">
        <v>135</v>
      </c>
      <c r="C33" s="21">
        <v>2326</v>
      </c>
      <c r="D33" s="21">
        <v>733</v>
      </c>
      <c r="E33" s="21">
        <f t="shared" si="14"/>
        <v>3059</v>
      </c>
      <c r="F33" s="22">
        <f t="shared" si="15"/>
        <v>0.23641703377386197</v>
      </c>
      <c r="G33" s="21">
        <v>6247</v>
      </c>
      <c r="H33" s="21">
        <v>275</v>
      </c>
      <c r="I33" s="21">
        <f t="shared" si="16"/>
        <v>6522</v>
      </c>
      <c r="J33" s="22">
        <f t="shared" si="17"/>
        <v>0.20777979546975056</v>
      </c>
      <c r="K33" s="21">
        <f t="shared" si="13"/>
        <v>9581</v>
      </c>
      <c r="L33" s="21">
        <v>0</v>
      </c>
      <c r="M33" s="21">
        <f t="shared" si="18"/>
        <v>9581</v>
      </c>
    </row>
    <row r="34" spans="2:13" x14ac:dyDescent="0.2">
      <c r="B34" s="21" t="s">
        <v>136</v>
      </c>
      <c r="C34" s="21">
        <v>15</v>
      </c>
      <c r="D34" s="21">
        <v>1</v>
      </c>
      <c r="E34" s="21">
        <f t="shared" si="14"/>
        <v>16</v>
      </c>
      <c r="F34" s="22">
        <f t="shared" si="15"/>
        <v>1.2365716052245149E-3</v>
      </c>
      <c r="G34" s="21">
        <v>15</v>
      </c>
      <c r="H34" s="21">
        <v>0</v>
      </c>
      <c r="I34" s="21">
        <f t="shared" si="16"/>
        <v>15</v>
      </c>
      <c r="J34" s="22">
        <f t="shared" si="17"/>
        <v>4.7787441460384213E-4</v>
      </c>
      <c r="K34" s="21">
        <f t="shared" si="13"/>
        <v>31</v>
      </c>
      <c r="L34" s="21">
        <v>0</v>
      </c>
      <c r="M34" s="21">
        <f t="shared" si="18"/>
        <v>31</v>
      </c>
    </row>
    <row r="35" spans="2:13" ht="24" x14ac:dyDescent="0.2">
      <c r="B35" s="21" t="s">
        <v>137</v>
      </c>
      <c r="C35" s="21">
        <v>146</v>
      </c>
      <c r="D35" s="21">
        <v>29</v>
      </c>
      <c r="E35" s="21">
        <f t="shared" si="14"/>
        <v>175</v>
      </c>
      <c r="F35" s="22">
        <f t="shared" si="15"/>
        <v>1.3525001932143134E-2</v>
      </c>
      <c r="G35" s="21">
        <v>292</v>
      </c>
      <c r="H35" s="21">
        <v>7</v>
      </c>
      <c r="I35" s="21">
        <f t="shared" si="16"/>
        <v>299</v>
      </c>
      <c r="J35" s="22">
        <f t="shared" si="17"/>
        <v>9.5256299977699195E-3</v>
      </c>
      <c r="K35" s="21">
        <f t="shared" si="13"/>
        <v>474</v>
      </c>
      <c r="L35" s="21">
        <v>0</v>
      </c>
      <c r="M35" s="21">
        <f t="shared" si="18"/>
        <v>474</v>
      </c>
    </row>
    <row r="36" spans="2:13" x14ac:dyDescent="0.2">
      <c r="B36" s="21" t="s">
        <v>138</v>
      </c>
      <c r="C36" s="21">
        <v>663</v>
      </c>
      <c r="D36" s="21">
        <v>269</v>
      </c>
      <c r="E36" s="21">
        <f t="shared" si="14"/>
        <v>932</v>
      </c>
      <c r="F36" s="22">
        <f t="shared" si="15"/>
        <v>7.2030296004328004E-2</v>
      </c>
      <c r="G36" s="21">
        <v>2159</v>
      </c>
      <c r="H36" s="21">
        <v>94</v>
      </c>
      <c r="I36" s="21">
        <f t="shared" si="16"/>
        <v>2253</v>
      </c>
      <c r="J36" s="22">
        <f t="shared" si="17"/>
        <v>7.1776737073497091E-2</v>
      </c>
      <c r="K36" s="21">
        <f t="shared" si="13"/>
        <v>3185</v>
      </c>
      <c r="L36" s="21">
        <v>0</v>
      </c>
      <c r="M36" s="21">
        <f t="shared" si="18"/>
        <v>3185</v>
      </c>
    </row>
    <row r="37" spans="2:13" x14ac:dyDescent="0.2">
      <c r="B37" s="21" t="s">
        <v>139</v>
      </c>
      <c r="C37" s="21">
        <v>63</v>
      </c>
      <c r="D37" s="21">
        <v>14</v>
      </c>
      <c r="E37" s="21">
        <f t="shared" si="14"/>
        <v>77</v>
      </c>
      <c r="F37" s="22">
        <f t="shared" si="15"/>
        <v>5.9510008501429783E-3</v>
      </c>
      <c r="G37" s="21">
        <v>173</v>
      </c>
      <c r="H37" s="21">
        <v>5</v>
      </c>
      <c r="I37" s="21">
        <f t="shared" si="16"/>
        <v>178</v>
      </c>
      <c r="J37" s="22">
        <f t="shared" si="17"/>
        <v>5.6707763866322598E-3</v>
      </c>
      <c r="K37" s="21">
        <f t="shared" si="13"/>
        <v>255</v>
      </c>
      <c r="L37" s="21">
        <v>0</v>
      </c>
      <c r="M37" s="21">
        <f t="shared" si="18"/>
        <v>255</v>
      </c>
    </row>
    <row r="38" spans="2:13" x14ac:dyDescent="0.2">
      <c r="B38" s="23" t="s">
        <v>49</v>
      </c>
      <c r="C38" s="21">
        <f t="shared" ref="C38:H38" si="19">SUM(C29:C37)</f>
        <v>9474</v>
      </c>
      <c r="D38" s="21">
        <f t="shared" si="19"/>
        <v>3465</v>
      </c>
      <c r="E38" s="23">
        <f t="shared" ref="E38" si="20">D38+C38</f>
        <v>12939</v>
      </c>
      <c r="F38" s="25">
        <f t="shared" ref="F38" si="21">E38/$E$38</f>
        <v>1</v>
      </c>
      <c r="G38" s="21">
        <f t="shared" si="19"/>
        <v>29894</v>
      </c>
      <c r="H38" s="21">
        <f t="shared" si="19"/>
        <v>1495</v>
      </c>
      <c r="I38" s="23">
        <f t="shared" ref="I38" si="22">G38+H38</f>
        <v>31389</v>
      </c>
      <c r="J38" s="25">
        <f t="shared" ref="J38" si="23">I38/$I$38</f>
        <v>1</v>
      </c>
      <c r="K38" s="23">
        <f>SUM(K29:K37)</f>
        <v>44328</v>
      </c>
      <c r="L38" s="21">
        <f t="shared" ref="L38" si="24">SUM(L29:L37)</f>
        <v>1</v>
      </c>
      <c r="M38" s="23">
        <f t="shared" si="18"/>
        <v>44329</v>
      </c>
    </row>
    <row r="39" spans="2:13" ht="24" x14ac:dyDescent="0.2">
      <c r="B39" s="35" t="s">
        <v>66</v>
      </c>
      <c r="C39" s="36">
        <f>+C38/M38</f>
        <v>0.21372013805860723</v>
      </c>
      <c r="D39" s="36">
        <f>+D38/M38</f>
        <v>7.8165534977103018E-2</v>
      </c>
      <c r="E39" s="37">
        <f>+E38/M38</f>
        <v>0.29188567303571028</v>
      </c>
      <c r="F39" s="37"/>
      <c r="G39" s="36">
        <f>+G38/M38</f>
        <v>0.67436666741861984</v>
      </c>
      <c r="H39" s="36">
        <f>+H38/M38</f>
        <v>3.3725100949716889E-2</v>
      </c>
      <c r="I39" s="37">
        <f>+I38/M38</f>
        <v>0.70809176836833676</v>
      </c>
      <c r="J39" s="37"/>
      <c r="K39" s="37">
        <f>+K38/M38</f>
        <v>0.99997744140404698</v>
      </c>
      <c r="L39" s="37">
        <f>+L38/M38</f>
        <v>2.2558595952987886E-5</v>
      </c>
      <c r="M39" s="37">
        <f>K39+L39</f>
        <v>1</v>
      </c>
    </row>
    <row r="40" spans="2:13" x14ac:dyDescent="0.2">
      <c r="B40" s="28" t="s">
        <v>129</v>
      </c>
    </row>
    <row r="41" spans="2:13" x14ac:dyDescent="0.2">
      <c r="B41" s="28" t="s">
        <v>130</v>
      </c>
    </row>
    <row r="131" spans="2:2" x14ac:dyDescent="0.2">
      <c r="B131" s="29" t="s">
        <v>78</v>
      </c>
    </row>
  </sheetData>
  <mergeCells count="12">
    <mergeCell ref="B6:K6"/>
    <mergeCell ref="B5:K5"/>
    <mergeCell ref="B23:K23"/>
    <mergeCell ref="B24:K24"/>
    <mergeCell ref="B27:B28"/>
    <mergeCell ref="C27:K27"/>
    <mergeCell ref="B9:B10"/>
    <mergeCell ref="C9:K9"/>
    <mergeCell ref="B8:M8"/>
    <mergeCell ref="L9:M9"/>
    <mergeCell ref="L27:M27"/>
    <mergeCell ref="B26:M26"/>
  </mergeCells>
  <hyperlinks>
    <hyperlink ref="M5" location="'Índice Pensiones Solidarias'!A1" display="Volver Sistema de Pensiones Solidadias" xr:uid="{00000000-0004-0000-0900-000000000000}"/>
  </hyperlinks>
  <pageMargins left="0.74803149606299213" right="0.74803149606299213" top="0.98425196850393704" bottom="0.98425196850393704" header="0" footer="0"/>
  <pageSetup scale="78" orientation="portrait" r:id="rId1"/>
  <headerFooter alignWithMargins="0"/>
  <ignoredErrors>
    <ignoredError sqref="K38"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21">
    <pageSetUpPr fitToPage="1"/>
  </sheetPr>
  <dimension ref="A1:Q131"/>
  <sheetViews>
    <sheetView showGridLines="0" topLeftCell="A4" zoomScaleNormal="100" workbookViewId="0">
      <selection activeCell="B21" sqref="B21:M21"/>
    </sheetView>
  </sheetViews>
  <sheetFormatPr baseColWidth="10" defaultRowHeight="12" x14ac:dyDescent="0.2"/>
  <cols>
    <col min="1" max="1" width="6" style="29" customWidth="1"/>
    <col min="2" max="2" width="18.140625" style="29" customWidth="1"/>
    <col min="3" max="3" width="8.42578125" style="29" bestFit="1" customWidth="1"/>
    <col min="4" max="4" width="8.28515625" style="29" bestFit="1" customWidth="1"/>
    <col min="5" max="6" width="8.28515625" style="29" customWidth="1"/>
    <col min="7" max="7" width="8.42578125" style="29" bestFit="1" customWidth="1"/>
    <col min="8" max="8" width="7.42578125" style="29" bestFit="1" customWidth="1"/>
    <col min="9" max="11" width="7.42578125" style="29" customWidth="1"/>
    <col min="12" max="12" width="10.140625" style="29" customWidth="1"/>
    <col min="13" max="14" width="11.42578125" style="29"/>
    <col min="15" max="15" width="12.42578125" style="29" bestFit="1" customWidth="1"/>
    <col min="16" max="251" width="11.42578125" style="29"/>
    <col min="252" max="252" width="18.140625" style="29" customWidth="1"/>
    <col min="253" max="253" width="8.42578125" style="29" bestFit="1" customWidth="1"/>
    <col min="254" max="254" width="8.28515625" style="29" bestFit="1" customWidth="1"/>
    <col min="255" max="256" width="8.28515625" style="29" customWidth="1"/>
    <col min="257" max="257" width="8.42578125" style="29" bestFit="1" customWidth="1"/>
    <col min="258" max="258" width="7.42578125" style="29" bestFit="1" customWidth="1"/>
    <col min="259" max="261" width="7.42578125" style="29" customWidth="1"/>
    <col min="262" max="267" width="0" style="29" hidden="1" customWidth="1"/>
    <col min="268" max="268" width="10.140625" style="29" customWidth="1"/>
    <col min="269" max="270" width="11.42578125" style="29"/>
    <col min="271" max="271" width="12.42578125" style="29" bestFit="1" customWidth="1"/>
    <col min="272" max="507" width="11.42578125" style="29"/>
    <col min="508" max="508" width="18.140625" style="29" customWidth="1"/>
    <col min="509" max="509" width="8.42578125" style="29" bestFit="1" customWidth="1"/>
    <col min="510" max="510" width="8.28515625" style="29" bestFit="1" customWidth="1"/>
    <col min="511" max="512" width="8.28515625" style="29" customWidth="1"/>
    <col min="513" max="513" width="8.42578125" style="29" bestFit="1" customWidth="1"/>
    <col min="514" max="514" width="7.42578125" style="29" bestFit="1" customWidth="1"/>
    <col min="515" max="517" width="7.42578125" style="29" customWidth="1"/>
    <col min="518" max="523" width="0" style="29" hidden="1" customWidth="1"/>
    <col min="524" max="524" width="10.140625" style="29" customWidth="1"/>
    <col min="525" max="526" width="11.42578125" style="29"/>
    <col min="527" max="527" width="12.42578125" style="29" bestFit="1" customWidth="1"/>
    <col min="528" max="763" width="11.42578125" style="29"/>
    <col min="764" max="764" width="18.140625" style="29" customWidth="1"/>
    <col min="765" max="765" width="8.42578125" style="29" bestFit="1" customWidth="1"/>
    <col min="766" max="766" width="8.28515625" style="29" bestFit="1" customWidth="1"/>
    <col min="767" max="768" width="8.28515625" style="29" customWidth="1"/>
    <col min="769" max="769" width="8.42578125" style="29" bestFit="1" customWidth="1"/>
    <col min="770" max="770" width="7.42578125" style="29" bestFit="1" customWidth="1"/>
    <col min="771" max="773" width="7.42578125" style="29" customWidth="1"/>
    <col min="774" max="779" width="0" style="29" hidden="1" customWidth="1"/>
    <col min="780" max="780" width="10.140625" style="29" customWidth="1"/>
    <col min="781" max="782" width="11.42578125" style="29"/>
    <col min="783" max="783" width="12.42578125" style="29" bestFit="1" customWidth="1"/>
    <col min="784" max="1019" width="11.42578125" style="29"/>
    <col min="1020" max="1020" width="18.140625" style="29" customWidth="1"/>
    <col min="1021" max="1021" width="8.42578125" style="29" bestFit="1" customWidth="1"/>
    <col min="1022" max="1022" width="8.28515625" style="29" bestFit="1" customWidth="1"/>
    <col min="1023" max="1024" width="8.28515625" style="29" customWidth="1"/>
    <col min="1025" max="1025" width="8.42578125" style="29" bestFit="1" customWidth="1"/>
    <col min="1026" max="1026" width="7.42578125" style="29" bestFit="1" customWidth="1"/>
    <col min="1027" max="1029" width="7.42578125" style="29" customWidth="1"/>
    <col min="1030" max="1035" width="0" style="29" hidden="1" customWidth="1"/>
    <col min="1036" max="1036" width="10.140625" style="29" customWidth="1"/>
    <col min="1037" max="1038" width="11.42578125" style="29"/>
    <col min="1039" max="1039" width="12.42578125" style="29" bestFit="1" customWidth="1"/>
    <col min="1040" max="1275" width="11.42578125" style="29"/>
    <col min="1276" max="1276" width="18.140625" style="29" customWidth="1"/>
    <col min="1277" max="1277" width="8.42578125" style="29" bestFit="1" customWidth="1"/>
    <col min="1278" max="1278" width="8.28515625" style="29" bestFit="1" customWidth="1"/>
    <col min="1279" max="1280" width="8.28515625" style="29" customWidth="1"/>
    <col min="1281" max="1281" width="8.42578125" style="29" bestFit="1" customWidth="1"/>
    <col min="1282" max="1282" width="7.42578125" style="29" bestFit="1" customWidth="1"/>
    <col min="1283" max="1285" width="7.42578125" style="29" customWidth="1"/>
    <col min="1286" max="1291" width="0" style="29" hidden="1" customWidth="1"/>
    <col min="1292" max="1292" width="10.140625" style="29" customWidth="1"/>
    <col min="1293" max="1294" width="11.42578125" style="29"/>
    <col min="1295" max="1295" width="12.42578125" style="29" bestFit="1" customWidth="1"/>
    <col min="1296" max="1531" width="11.42578125" style="29"/>
    <col min="1532" max="1532" width="18.140625" style="29" customWidth="1"/>
    <col min="1533" max="1533" width="8.42578125" style="29" bestFit="1" customWidth="1"/>
    <col min="1534" max="1534" width="8.28515625" style="29" bestFit="1" customWidth="1"/>
    <col min="1535" max="1536" width="8.28515625" style="29" customWidth="1"/>
    <col min="1537" max="1537" width="8.42578125" style="29" bestFit="1" customWidth="1"/>
    <col min="1538" max="1538" width="7.42578125" style="29" bestFit="1" customWidth="1"/>
    <col min="1539" max="1541" width="7.42578125" style="29" customWidth="1"/>
    <col min="1542" max="1547" width="0" style="29" hidden="1" customWidth="1"/>
    <col min="1548" max="1548" width="10.140625" style="29" customWidth="1"/>
    <col min="1549" max="1550" width="11.42578125" style="29"/>
    <col min="1551" max="1551" width="12.42578125" style="29" bestFit="1" customWidth="1"/>
    <col min="1552" max="1787" width="11.42578125" style="29"/>
    <col min="1788" max="1788" width="18.140625" style="29" customWidth="1"/>
    <col min="1789" max="1789" width="8.42578125" style="29" bestFit="1" customWidth="1"/>
    <col min="1790" max="1790" width="8.28515625" style="29" bestFit="1" customWidth="1"/>
    <col min="1791" max="1792" width="8.28515625" style="29" customWidth="1"/>
    <col min="1793" max="1793" width="8.42578125" style="29" bestFit="1" customWidth="1"/>
    <col min="1794" max="1794" width="7.42578125" style="29" bestFit="1" customWidth="1"/>
    <col min="1795" max="1797" width="7.42578125" style="29" customWidth="1"/>
    <col min="1798" max="1803" width="0" style="29" hidden="1" customWidth="1"/>
    <col min="1804" max="1804" width="10.140625" style="29" customWidth="1"/>
    <col min="1805" max="1806" width="11.42578125" style="29"/>
    <col min="1807" max="1807" width="12.42578125" style="29" bestFit="1" customWidth="1"/>
    <col min="1808" max="2043" width="11.42578125" style="29"/>
    <col min="2044" max="2044" width="18.140625" style="29" customWidth="1"/>
    <col min="2045" max="2045" width="8.42578125" style="29" bestFit="1" customWidth="1"/>
    <col min="2046" max="2046" width="8.28515625" style="29" bestFit="1" customWidth="1"/>
    <col min="2047" max="2048" width="8.28515625" style="29" customWidth="1"/>
    <col min="2049" max="2049" width="8.42578125" style="29" bestFit="1" customWidth="1"/>
    <col min="2050" max="2050" width="7.42578125" style="29" bestFit="1" customWidth="1"/>
    <col min="2051" max="2053" width="7.42578125" style="29" customWidth="1"/>
    <col min="2054" max="2059" width="0" style="29" hidden="1" customWidth="1"/>
    <col min="2060" max="2060" width="10.140625" style="29" customWidth="1"/>
    <col min="2061" max="2062" width="11.42578125" style="29"/>
    <col min="2063" max="2063" width="12.42578125" style="29" bestFit="1" customWidth="1"/>
    <col min="2064" max="2299" width="11.42578125" style="29"/>
    <col min="2300" max="2300" width="18.140625" style="29" customWidth="1"/>
    <col min="2301" max="2301" width="8.42578125" style="29" bestFit="1" customWidth="1"/>
    <col min="2302" max="2302" width="8.28515625" style="29" bestFit="1" customWidth="1"/>
    <col min="2303" max="2304" width="8.28515625" style="29" customWidth="1"/>
    <col min="2305" max="2305" width="8.42578125" style="29" bestFit="1" customWidth="1"/>
    <col min="2306" max="2306" width="7.42578125" style="29" bestFit="1" customWidth="1"/>
    <col min="2307" max="2309" width="7.42578125" style="29" customWidth="1"/>
    <col min="2310" max="2315" width="0" style="29" hidden="1" customWidth="1"/>
    <col min="2316" max="2316" width="10.140625" style="29" customWidth="1"/>
    <col min="2317" max="2318" width="11.42578125" style="29"/>
    <col min="2319" max="2319" width="12.42578125" style="29" bestFit="1" customWidth="1"/>
    <col min="2320" max="2555" width="11.42578125" style="29"/>
    <col min="2556" max="2556" width="18.140625" style="29" customWidth="1"/>
    <col min="2557" max="2557" width="8.42578125" style="29" bestFit="1" customWidth="1"/>
    <col min="2558" max="2558" width="8.28515625" style="29" bestFit="1" customWidth="1"/>
    <col min="2559" max="2560" width="8.28515625" style="29" customWidth="1"/>
    <col min="2561" max="2561" width="8.42578125" style="29" bestFit="1" customWidth="1"/>
    <col min="2562" max="2562" width="7.42578125" style="29" bestFit="1" customWidth="1"/>
    <col min="2563" max="2565" width="7.42578125" style="29" customWidth="1"/>
    <col min="2566" max="2571" width="0" style="29" hidden="1" customWidth="1"/>
    <col min="2572" max="2572" width="10.140625" style="29" customWidth="1"/>
    <col min="2573" max="2574" width="11.42578125" style="29"/>
    <col min="2575" max="2575" width="12.42578125" style="29" bestFit="1" customWidth="1"/>
    <col min="2576" max="2811" width="11.42578125" style="29"/>
    <col min="2812" max="2812" width="18.140625" style="29" customWidth="1"/>
    <col min="2813" max="2813" width="8.42578125" style="29" bestFit="1" customWidth="1"/>
    <col min="2814" max="2814" width="8.28515625" style="29" bestFit="1" customWidth="1"/>
    <col min="2815" max="2816" width="8.28515625" style="29" customWidth="1"/>
    <col min="2817" max="2817" width="8.42578125" style="29" bestFit="1" customWidth="1"/>
    <col min="2818" max="2818" width="7.42578125" style="29" bestFit="1" customWidth="1"/>
    <col min="2819" max="2821" width="7.42578125" style="29" customWidth="1"/>
    <col min="2822" max="2827" width="0" style="29" hidden="1" customWidth="1"/>
    <col min="2828" max="2828" width="10.140625" style="29" customWidth="1"/>
    <col min="2829" max="2830" width="11.42578125" style="29"/>
    <col min="2831" max="2831" width="12.42578125" style="29" bestFit="1" customWidth="1"/>
    <col min="2832" max="3067" width="11.42578125" style="29"/>
    <col min="3068" max="3068" width="18.140625" style="29" customWidth="1"/>
    <col min="3069" max="3069" width="8.42578125" style="29" bestFit="1" customWidth="1"/>
    <col min="3070" max="3070" width="8.28515625" style="29" bestFit="1" customWidth="1"/>
    <col min="3071" max="3072" width="8.28515625" style="29" customWidth="1"/>
    <col min="3073" max="3073" width="8.42578125" style="29" bestFit="1" customWidth="1"/>
    <col min="3074" max="3074" width="7.42578125" style="29" bestFit="1" customWidth="1"/>
    <col min="3075" max="3077" width="7.42578125" style="29" customWidth="1"/>
    <col min="3078" max="3083" width="0" style="29" hidden="1" customWidth="1"/>
    <col min="3084" max="3084" width="10.140625" style="29" customWidth="1"/>
    <col min="3085" max="3086" width="11.42578125" style="29"/>
    <col min="3087" max="3087" width="12.42578125" style="29" bestFit="1" customWidth="1"/>
    <col min="3088" max="3323" width="11.42578125" style="29"/>
    <col min="3324" max="3324" width="18.140625" style="29" customWidth="1"/>
    <col min="3325" max="3325" width="8.42578125" style="29" bestFit="1" customWidth="1"/>
    <col min="3326" max="3326" width="8.28515625" style="29" bestFit="1" customWidth="1"/>
    <col min="3327" max="3328" width="8.28515625" style="29" customWidth="1"/>
    <col min="3329" max="3329" width="8.42578125" style="29" bestFit="1" customWidth="1"/>
    <col min="3330" max="3330" width="7.42578125" style="29" bestFit="1" customWidth="1"/>
    <col min="3331" max="3333" width="7.42578125" style="29" customWidth="1"/>
    <col min="3334" max="3339" width="0" style="29" hidden="1" customWidth="1"/>
    <col min="3340" max="3340" width="10.140625" style="29" customWidth="1"/>
    <col min="3341" max="3342" width="11.42578125" style="29"/>
    <col min="3343" max="3343" width="12.42578125" style="29" bestFit="1" customWidth="1"/>
    <col min="3344" max="3579" width="11.42578125" style="29"/>
    <col min="3580" max="3580" width="18.140625" style="29" customWidth="1"/>
    <col min="3581" max="3581" width="8.42578125" style="29" bestFit="1" customWidth="1"/>
    <col min="3582" max="3582" width="8.28515625" style="29" bestFit="1" customWidth="1"/>
    <col min="3583" max="3584" width="8.28515625" style="29" customWidth="1"/>
    <col min="3585" max="3585" width="8.42578125" style="29" bestFit="1" customWidth="1"/>
    <col min="3586" max="3586" width="7.42578125" style="29" bestFit="1" customWidth="1"/>
    <col min="3587" max="3589" width="7.42578125" style="29" customWidth="1"/>
    <col min="3590" max="3595" width="0" style="29" hidden="1" customWidth="1"/>
    <col min="3596" max="3596" width="10.140625" style="29" customWidth="1"/>
    <col min="3597" max="3598" width="11.42578125" style="29"/>
    <col min="3599" max="3599" width="12.42578125" style="29" bestFit="1" customWidth="1"/>
    <col min="3600" max="3835" width="11.42578125" style="29"/>
    <col min="3836" max="3836" width="18.140625" style="29" customWidth="1"/>
    <col min="3837" max="3837" width="8.42578125" style="29" bestFit="1" customWidth="1"/>
    <col min="3838" max="3838" width="8.28515625" style="29" bestFit="1" customWidth="1"/>
    <col min="3839" max="3840" width="8.28515625" style="29" customWidth="1"/>
    <col min="3841" max="3841" width="8.42578125" style="29" bestFit="1" customWidth="1"/>
    <col min="3842" max="3842" width="7.42578125" style="29" bestFit="1" customWidth="1"/>
    <col min="3843" max="3845" width="7.42578125" style="29" customWidth="1"/>
    <col min="3846" max="3851" width="0" style="29" hidden="1" customWidth="1"/>
    <col min="3852" max="3852" width="10.140625" style="29" customWidth="1"/>
    <col min="3853" max="3854" width="11.42578125" style="29"/>
    <col min="3855" max="3855" width="12.42578125" style="29" bestFit="1" customWidth="1"/>
    <col min="3856" max="4091" width="11.42578125" style="29"/>
    <col min="4092" max="4092" width="18.140625" style="29" customWidth="1"/>
    <col min="4093" max="4093" width="8.42578125" style="29" bestFit="1" customWidth="1"/>
    <col min="4094" max="4094" width="8.28515625" style="29" bestFit="1" customWidth="1"/>
    <col min="4095" max="4096" width="8.28515625" style="29" customWidth="1"/>
    <col min="4097" max="4097" width="8.42578125" style="29" bestFit="1" customWidth="1"/>
    <col min="4098" max="4098" width="7.42578125" style="29" bestFit="1" customWidth="1"/>
    <col min="4099" max="4101" width="7.42578125" style="29" customWidth="1"/>
    <col min="4102" max="4107" width="0" style="29" hidden="1" customWidth="1"/>
    <col min="4108" max="4108" width="10.140625" style="29" customWidth="1"/>
    <col min="4109" max="4110" width="11.42578125" style="29"/>
    <col min="4111" max="4111" width="12.42578125" style="29" bestFit="1" customWidth="1"/>
    <col min="4112" max="4347" width="11.42578125" style="29"/>
    <col min="4348" max="4348" width="18.140625" style="29" customWidth="1"/>
    <col min="4349" max="4349" width="8.42578125" style="29" bestFit="1" customWidth="1"/>
    <col min="4350" max="4350" width="8.28515625" style="29" bestFit="1" customWidth="1"/>
    <col min="4351" max="4352" width="8.28515625" style="29" customWidth="1"/>
    <col min="4353" max="4353" width="8.42578125" style="29" bestFit="1" customWidth="1"/>
    <col min="4354" max="4354" width="7.42578125" style="29" bestFit="1" customWidth="1"/>
    <col min="4355" max="4357" width="7.42578125" style="29" customWidth="1"/>
    <col min="4358" max="4363" width="0" style="29" hidden="1" customWidth="1"/>
    <col min="4364" max="4364" width="10.140625" style="29" customWidth="1"/>
    <col min="4365" max="4366" width="11.42578125" style="29"/>
    <col min="4367" max="4367" width="12.42578125" style="29" bestFit="1" customWidth="1"/>
    <col min="4368" max="4603" width="11.42578125" style="29"/>
    <col min="4604" max="4604" width="18.140625" style="29" customWidth="1"/>
    <col min="4605" max="4605" width="8.42578125" style="29" bestFit="1" customWidth="1"/>
    <col min="4606" max="4606" width="8.28515625" style="29" bestFit="1" customWidth="1"/>
    <col min="4607" max="4608" width="8.28515625" style="29" customWidth="1"/>
    <col min="4609" max="4609" width="8.42578125" style="29" bestFit="1" customWidth="1"/>
    <col min="4610" max="4610" width="7.42578125" style="29" bestFit="1" customWidth="1"/>
    <col min="4611" max="4613" width="7.42578125" style="29" customWidth="1"/>
    <col min="4614" max="4619" width="0" style="29" hidden="1" customWidth="1"/>
    <col min="4620" max="4620" width="10.140625" style="29" customWidth="1"/>
    <col min="4621" max="4622" width="11.42578125" style="29"/>
    <col min="4623" max="4623" width="12.42578125" style="29" bestFit="1" customWidth="1"/>
    <col min="4624" max="4859" width="11.42578125" style="29"/>
    <col min="4860" max="4860" width="18.140625" style="29" customWidth="1"/>
    <col min="4861" max="4861" width="8.42578125" style="29" bestFit="1" customWidth="1"/>
    <col min="4862" max="4862" width="8.28515625" style="29" bestFit="1" customWidth="1"/>
    <col min="4863" max="4864" width="8.28515625" style="29" customWidth="1"/>
    <col min="4865" max="4865" width="8.42578125" style="29" bestFit="1" customWidth="1"/>
    <col min="4866" max="4866" width="7.42578125" style="29" bestFit="1" customWidth="1"/>
    <col min="4867" max="4869" width="7.42578125" style="29" customWidth="1"/>
    <col min="4870" max="4875" width="0" style="29" hidden="1" customWidth="1"/>
    <col min="4876" max="4876" width="10.140625" style="29" customWidth="1"/>
    <col min="4877" max="4878" width="11.42578125" style="29"/>
    <col min="4879" max="4879" width="12.42578125" style="29" bestFit="1" customWidth="1"/>
    <col min="4880" max="5115" width="11.42578125" style="29"/>
    <col min="5116" max="5116" width="18.140625" style="29" customWidth="1"/>
    <col min="5117" max="5117" width="8.42578125" style="29" bestFit="1" customWidth="1"/>
    <col min="5118" max="5118" width="8.28515625" style="29" bestFit="1" customWidth="1"/>
    <col min="5119" max="5120" width="8.28515625" style="29" customWidth="1"/>
    <col min="5121" max="5121" width="8.42578125" style="29" bestFit="1" customWidth="1"/>
    <col min="5122" max="5122" width="7.42578125" style="29" bestFit="1" customWidth="1"/>
    <col min="5123" max="5125" width="7.42578125" style="29" customWidth="1"/>
    <col min="5126" max="5131" width="0" style="29" hidden="1" customWidth="1"/>
    <col min="5132" max="5132" width="10.140625" style="29" customWidth="1"/>
    <col min="5133" max="5134" width="11.42578125" style="29"/>
    <col min="5135" max="5135" width="12.42578125" style="29" bestFit="1" customWidth="1"/>
    <col min="5136" max="5371" width="11.42578125" style="29"/>
    <col min="5372" max="5372" width="18.140625" style="29" customWidth="1"/>
    <col min="5373" max="5373" width="8.42578125" style="29" bestFit="1" customWidth="1"/>
    <col min="5374" max="5374" width="8.28515625" style="29" bestFit="1" customWidth="1"/>
    <col min="5375" max="5376" width="8.28515625" style="29" customWidth="1"/>
    <col min="5377" max="5377" width="8.42578125" style="29" bestFit="1" customWidth="1"/>
    <col min="5378" max="5378" width="7.42578125" style="29" bestFit="1" customWidth="1"/>
    <col min="5379" max="5381" width="7.42578125" style="29" customWidth="1"/>
    <col min="5382" max="5387" width="0" style="29" hidden="1" customWidth="1"/>
    <col min="5388" max="5388" width="10.140625" style="29" customWidth="1"/>
    <col min="5389" max="5390" width="11.42578125" style="29"/>
    <col min="5391" max="5391" width="12.42578125" style="29" bestFit="1" customWidth="1"/>
    <col min="5392" max="5627" width="11.42578125" style="29"/>
    <col min="5628" max="5628" width="18.140625" style="29" customWidth="1"/>
    <col min="5629" max="5629" width="8.42578125" style="29" bestFit="1" customWidth="1"/>
    <col min="5630" max="5630" width="8.28515625" style="29" bestFit="1" customWidth="1"/>
    <col min="5631" max="5632" width="8.28515625" style="29" customWidth="1"/>
    <col min="5633" max="5633" width="8.42578125" style="29" bestFit="1" customWidth="1"/>
    <col min="5634" max="5634" width="7.42578125" style="29" bestFit="1" customWidth="1"/>
    <col min="5635" max="5637" width="7.42578125" style="29" customWidth="1"/>
    <col min="5638" max="5643" width="0" style="29" hidden="1" customWidth="1"/>
    <col min="5644" max="5644" width="10.140625" style="29" customWidth="1"/>
    <col min="5645" max="5646" width="11.42578125" style="29"/>
    <col min="5647" max="5647" width="12.42578125" style="29" bestFit="1" customWidth="1"/>
    <col min="5648" max="5883" width="11.42578125" style="29"/>
    <col min="5884" max="5884" width="18.140625" style="29" customWidth="1"/>
    <col min="5885" max="5885" width="8.42578125" style="29" bestFit="1" customWidth="1"/>
    <col min="5886" max="5886" width="8.28515625" style="29" bestFit="1" customWidth="1"/>
    <col min="5887" max="5888" width="8.28515625" style="29" customWidth="1"/>
    <col min="5889" max="5889" width="8.42578125" style="29" bestFit="1" customWidth="1"/>
    <col min="5890" max="5890" width="7.42578125" style="29" bestFit="1" customWidth="1"/>
    <col min="5891" max="5893" width="7.42578125" style="29" customWidth="1"/>
    <col min="5894" max="5899" width="0" style="29" hidden="1" customWidth="1"/>
    <col min="5900" max="5900" width="10.140625" style="29" customWidth="1"/>
    <col min="5901" max="5902" width="11.42578125" style="29"/>
    <col min="5903" max="5903" width="12.42578125" style="29" bestFit="1" customWidth="1"/>
    <col min="5904" max="6139" width="11.42578125" style="29"/>
    <col min="6140" max="6140" width="18.140625" style="29" customWidth="1"/>
    <col min="6141" max="6141" width="8.42578125" style="29" bestFit="1" customWidth="1"/>
    <col min="6142" max="6142" width="8.28515625" style="29" bestFit="1" customWidth="1"/>
    <col min="6143" max="6144" width="8.28515625" style="29" customWidth="1"/>
    <col min="6145" max="6145" width="8.42578125" style="29" bestFit="1" customWidth="1"/>
    <col min="6146" max="6146" width="7.42578125" style="29" bestFit="1" customWidth="1"/>
    <col min="6147" max="6149" width="7.42578125" style="29" customWidth="1"/>
    <col min="6150" max="6155" width="0" style="29" hidden="1" customWidth="1"/>
    <col min="6156" max="6156" width="10.140625" style="29" customWidth="1"/>
    <col min="6157" max="6158" width="11.42578125" style="29"/>
    <col min="6159" max="6159" width="12.42578125" style="29" bestFit="1" customWidth="1"/>
    <col min="6160" max="6395" width="11.42578125" style="29"/>
    <col min="6396" max="6396" width="18.140625" style="29" customWidth="1"/>
    <col min="6397" max="6397" width="8.42578125" style="29" bestFit="1" customWidth="1"/>
    <col min="6398" max="6398" width="8.28515625" style="29" bestFit="1" customWidth="1"/>
    <col min="6399" max="6400" width="8.28515625" style="29" customWidth="1"/>
    <col min="6401" max="6401" width="8.42578125" style="29" bestFit="1" customWidth="1"/>
    <col min="6402" max="6402" width="7.42578125" style="29" bestFit="1" customWidth="1"/>
    <col min="6403" max="6405" width="7.42578125" style="29" customWidth="1"/>
    <col min="6406" max="6411" width="0" style="29" hidden="1" customWidth="1"/>
    <col min="6412" max="6412" width="10.140625" style="29" customWidth="1"/>
    <col min="6413" max="6414" width="11.42578125" style="29"/>
    <col min="6415" max="6415" width="12.42578125" style="29" bestFit="1" customWidth="1"/>
    <col min="6416" max="6651" width="11.42578125" style="29"/>
    <col min="6652" max="6652" width="18.140625" style="29" customWidth="1"/>
    <col min="6653" max="6653" width="8.42578125" style="29" bestFit="1" customWidth="1"/>
    <col min="6654" max="6654" width="8.28515625" style="29" bestFit="1" customWidth="1"/>
    <col min="6655" max="6656" width="8.28515625" style="29" customWidth="1"/>
    <col min="6657" max="6657" width="8.42578125" style="29" bestFit="1" customWidth="1"/>
    <col min="6658" max="6658" width="7.42578125" style="29" bestFit="1" customWidth="1"/>
    <col min="6659" max="6661" width="7.42578125" style="29" customWidth="1"/>
    <col min="6662" max="6667" width="0" style="29" hidden="1" customWidth="1"/>
    <col min="6668" max="6668" width="10.140625" style="29" customWidth="1"/>
    <col min="6669" max="6670" width="11.42578125" style="29"/>
    <col min="6671" max="6671" width="12.42578125" style="29" bestFit="1" customWidth="1"/>
    <col min="6672" max="6907" width="11.42578125" style="29"/>
    <col min="6908" max="6908" width="18.140625" style="29" customWidth="1"/>
    <col min="6909" max="6909" width="8.42578125" style="29" bestFit="1" customWidth="1"/>
    <col min="6910" max="6910" width="8.28515625" style="29" bestFit="1" customWidth="1"/>
    <col min="6911" max="6912" width="8.28515625" style="29" customWidth="1"/>
    <col min="6913" max="6913" width="8.42578125" style="29" bestFit="1" customWidth="1"/>
    <col min="6914" max="6914" width="7.42578125" style="29" bestFit="1" customWidth="1"/>
    <col min="6915" max="6917" width="7.42578125" style="29" customWidth="1"/>
    <col min="6918" max="6923" width="0" style="29" hidden="1" customWidth="1"/>
    <col min="6924" max="6924" width="10.140625" style="29" customWidth="1"/>
    <col min="6925" max="6926" width="11.42578125" style="29"/>
    <col min="6927" max="6927" width="12.42578125" style="29" bestFit="1" customWidth="1"/>
    <col min="6928" max="7163" width="11.42578125" style="29"/>
    <col min="7164" max="7164" width="18.140625" style="29" customWidth="1"/>
    <col min="7165" max="7165" width="8.42578125" style="29" bestFit="1" customWidth="1"/>
    <col min="7166" max="7166" width="8.28515625" style="29" bestFit="1" customWidth="1"/>
    <col min="7167" max="7168" width="8.28515625" style="29" customWidth="1"/>
    <col min="7169" max="7169" width="8.42578125" style="29" bestFit="1" customWidth="1"/>
    <col min="7170" max="7170" width="7.42578125" style="29" bestFit="1" customWidth="1"/>
    <col min="7171" max="7173" width="7.42578125" style="29" customWidth="1"/>
    <col min="7174" max="7179" width="0" style="29" hidden="1" customWidth="1"/>
    <col min="7180" max="7180" width="10.140625" style="29" customWidth="1"/>
    <col min="7181" max="7182" width="11.42578125" style="29"/>
    <col min="7183" max="7183" width="12.42578125" style="29" bestFit="1" customWidth="1"/>
    <col min="7184" max="7419" width="11.42578125" style="29"/>
    <col min="7420" max="7420" width="18.140625" style="29" customWidth="1"/>
    <col min="7421" max="7421" width="8.42578125" style="29" bestFit="1" customWidth="1"/>
    <col min="7422" max="7422" width="8.28515625" style="29" bestFit="1" customWidth="1"/>
    <col min="7423" max="7424" width="8.28515625" style="29" customWidth="1"/>
    <col min="7425" max="7425" width="8.42578125" style="29" bestFit="1" customWidth="1"/>
    <col min="7426" max="7426" width="7.42578125" style="29" bestFit="1" customWidth="1"/>
    <col min="7427" max="7429" width="7.42578125" style="29" customWidth="1"/>
    <col min="7430" max="7435" width="0" style="29" hidden="1" customWidth="1"/>
    <col min="7436" max="7436" width="10.140625" style="29" customWidth="1"/>
    <col min="7437" max="7438" width="11.42578125" style="29"/>
    <col min="7439" max="7439" width="12.42578125" style="29" bestFit="1" customWidth="1"/>
    <col min="7440" max="7675" width="11.42578125" style="29"/>
    <col min="7676" max="7676" width="18.140625" style="29" customWidth="1"/>
    <col min="7677" max="7677" width="8.42578125" style="29" bestFit="1" customWidth="1"/>
    <col min="7678" max="7678" width="8.28515625" style="29" bestFit="1" customWidth="1"/>
    <col min="7679" max="7680" width="8.28515625" style="29" customWidth="1"/>
    <col min="7681" max="7681" width="8.42578125" style="29" bestFit="1" customWidth="1"/>
    <col min="7682" max="7682" width="7.42578125" style="29" bestFit="1" customWidth="1"/>
    <col min="7683" max="7685" width="7.42578125" style="29" customWidth="1"/>
    <col min="7686" max="7691" width="0" style="29" hidden="1" customWidth="1"/>
    <col min="7692" max="7692" width="10.140625" style="29" customWidth="1"/>
    <col min="7693" max="7694" width="11.42578125" style="29"/>
    <col min="7695" max="7695" width="12.42578125" style="29" bestFit="1" customWidth="1"/>
    <col min="7696" max="7931" width="11.42578125" style="29"/>
    <col min="7932" max="7932" width="18.140625" style="29" customWidth="1"/>
    <col min="7933" max="7933" width="8.42578125" style="29" bestFit="1" customWidth="1"/>
    <col min="7934" max="7934" width="8.28515625" style="29" bestFit="1" customWidth="1"/>
    <col min="7935" max="7936" width="8.28515625" style="29" customWidth="1"/>
    <col min="7937" max="7937" width="8.42578125" style="29" bestFit="1" customWidth="1"/>
    <col min="7938" max="7938" width="7.42578125" style="29" bestFit="1" customWidth="1"/>
    <col min="7939" max="7941" width="7.42578125" style="29" customWidth="1"/>
    <col min="7942" max="7947" width="0" style="29" hidden="1" customWidth="1"/>
    <col min="7948" max="7948" width="10.140625" style="29" customWidth="1"/>
    <col min="7949" max="7950" width="11.42578125" style="29"/>
    <col min="7951" max="7951" width="12.42578125" style="29" bestFit="1" customWidth="1"/>
    <col min="7952" max="8187" width="11.42578125" style="29"/>
    <col min="8188" max="8188" width="18.140625" style="29" customWidth="1"/>
    <col min="8189" max="8189" width="8.42578125" style="29" bestFit="1" customWidth="1"/>
    <col min="8190" max="8190" width="8.28515625" style="29" bestFit="1" customWidth="1"/>
    <col min="8191" max="8192" width="8.28515625" style="29" customWidth="1"/>
    <col min="8193" max="8193" width="8.42578125" style="29" bestFit="1" customWidth="1"/>
    <col min="8194" max="8194" width="7.42578125" style="29" bestFit="1" customWidth="1"/>
    <col min="8195" max="8197" width="7.42578125" style="29" customWidth="1"/>
    <col min="8198" max="8203" width="0" style="29" hidden="1" customWidth="1"/>
    <col min="8204" max="8204" width="10.140625" style="29" customWidth="1"/>
    <col min="8205" max="8206" width="11.42578125" style="29"/>
    <col min="8207" max="8207" width="12.42578125" style="29" bestFit="1" customWidth="1"/>
    <col min="8208" max="8443" width="11.42578125" style="29"/>
    <col min="8444" max="8444" width="18.140625" style="29" customWidth="1"/>
    <col min="8445" max="8445" width="8.42578125" style="29" bestFit="1" customWidth="1"/>
    <col min="8446" max="8446" width="8.28515625" style="29" bestFit="1" customWidth="1"/>
    <col min="8447" max="8448" width="8.28515625" style="29" customWidth="1"/>
    <col min="8449" max="8449" width="8.42578125" style="29" bestFit="1" customWidth="1"/>
    <col min="8450" max="8450" width="7.42578125" style="29" bestFit="1" customWidth="1"/>
    <col min="8451" max="8453" width="7.42578125" style="29" customWidth="1"/>
    <col min="8454" max="8459" width="0" style="29" hidden="1" customWidth="1"/>
    <col min="8460" max="8460" width="10.140625" style="29" customWidth="1"/>
    <col min="8461" max="8462" width="11.42578125" style="29"/>
    <col min="8463" max="8463" width="12.42578125" style="29" bestFit="1" customWidth="1"/>
    <col min="8464" max="8699" width="11.42578125" style="29"/>
    <col min="8700" max="8700" width="18.140625" style="29" customWidth="1"/>
    <col min="8701" max="8701" width="8.42578125" style="29" bestFit="1" customWidth="1"/>
    <col min="8702" max="8702" width="8.28515625" style="29" bestFit="1" customWidth="1"/>
    <col min="8703" max="8704" width="8.28515625" style="29" customWidth="1"/>
    <col min="8705" max="8705" width="8.42578125" style="29" bestFit="1" customWidth="1"/>
    <col min="8706" max="8706" width="7.42578125" style="29" bestFit="1" customWidth="1"/>
    <col min="8707" max="8709" width="7.42578125" style="29" customWidth="1"/>
    <col min="8710" max="8715" width="0" style="29" hidden="1" customWidth="1"/>
    <col min="8716" max="8716" width="10.140625" style="29" customWidth="1"/>
    <col min="8717" max="8718" width="11.42578125" style="29"/>
    <col min="8719" max="8719" width="12.42578125" style="29" bestFit="1" customWidth="1"/>
    <col min="8720" max="8955" width="11.42578125" style="29"/>
    <col min="8956" max="8956" width="18.140625" style="29" customWidth="1"/>
    <col min="8957" max="8957" width="8.42578125" style="29" bestFit="1" customWidth="1"/>
    <col min="8958" max="8958" width="8.28515625" style="29" bestFit="1" customWidth="1"/>
    <col min="8959" max="8960" width="8.28515625" style="29" customWidth="1"/>
    <col min="8961" max="8961" width="8.42578125" style="29" bestFit="1" customWidth="1"/>
    <col min="8962" max="8962" width="7.42578125" style="29" bestFit="1" customWidth="1"/>
    <col min="8963" max="8965" width="7.42578125" style="29" customWidth="1"/>
    <col min="8966" max="8971" width="0" style="29" hidden="1" customWidth="1"/>
    <col min="8972" max="8972" width="10.140625" style="29" customWidth="1"/>
    <col min="8973" max="8974" width="11.42578125" style="29"/>
    <col min="8975" max="8975" width="12.42578125" style="29" bestFit="1" customWidth="1"/>
    <col min="8976" max="9211" width="11.42578125" style="29"/>
    <col min="9212" max="9212" width="18.140625" style="29" customWidth="1"/>
    <col min="9213" max="9213" width="8.42578125" style="29" bestFit="1" customWidth="1"/>
    <col min="9214" max="9214" width="8.28515625" style="29" bestFit="1" customWidth="1"/>
    <col min="9215" max="9216" width="8.28515625" style="29" customWidth="1"/>
    <col min="9217" max="9217" width="8.42578125" style="29" bestFit="1" customWidth="1"/>
    <col min="9218" max="9218" width="7.42578125" style="29" bestFit="1" customWidth="1"/>
    <col min="9219" max="9221" width="7.42578125" style="29" customWidth="1"/>
    <col min="9222" max="9227" width="0" style="29" hidden="1" customWidth="1"/>
    <col min="9228" max="9228" width="10.140625" style="29" customWidth="1"/>
    <col min="9229" max="9230" width="11.42578125" style="29"/>
    <col min="9231" max="9231" width="12.42578125" style="29" bestFit="1" customWidth="1"/>
    <col min="9232" max="9467" width="11.42578125" style="29"/>
    <col min="9468" max="9468" width="18.140625" style="29" customWidth="1"/>
    <col min="9469" max="9469" width="8.42578125" style="29" bestFit="1" customWidth="1"/>
    <col min="9470" max="9470" width="8.28515625" style="29" bestFit="1" customWidth="1"/>
    <col min="9471" max="9472" width="8.28515625" style="29" customWidth="1"/>
    <col min="9473" max="9473" width="8.42578125" style="29" bestFit="1" customWidth="1"/>
    <col min="9474" max="9474" width="7.42578125" style="29" bestFit="1" customWidth="1"/>
    <col min="9475" max="9477" width="7.42578125" style="29" customWidth="1"/>
    <col min="9478" max="9483" width="0" style="29" hidden="1" customWidth="1"/>
    <col min="9484" max="9484" width="10.140625" style="29" customWidth="1"/>
    <col min="9485" max="9486" width="11.42578125" style="29"/>
    <col min="9487" max="9487" width="12.42578125" style="29" bestFit="1" customWidth="1"/>
    <col min="9488" max="9723" width="11.42578125" style="29"/>
    <col min="9724" max="9724" width="18.140625" style="29" customWidth="1"/>
    <col min="9725" max="9725" width="8.42578125" style="29" bestFit="1" customWidth="1"/>
    <col min="9726" max="9726" width="8.28515625" style="29" bestFit="1" customWidth="1"/>
    <col min="9727" max="9728" width="8.28515625" style="29" customWidth="1"/>
    <col min="9729" max="9729" width="8.42578125" style="29" bestFit="1" customWidth="1"/>
    <col min="9730" max="9730" width="7.42578125" style="29" bestFit="1" customWidth="1"/>
    <col min="9731" max="9733" width="7.42578125" style="29" customWidth="1"/>
    <col min="9734" max="9739" width="0" style="29" hidden="1" customWidth="1"/>
    <col min="9740" max="9740" width="10.140625" style="29" customWidth="1"/>
    <col min="9741" max="9742" width="11.42578125" style="29"/>
    <col min="9743" max="9743" width="12.42578125" style="29" bestFit="1" customWidth="1"/>
    <col min="9744" max="9979" width="11.42578125" style="29"/>
    <col min="9980" max="9980" width="18.140625" style="29" customWidth="1"/>
    <col min="9981" max="9981" width="8.42578125" style="29" bestFit="1" customWidth="1"/>
    <col min="9982" max="9982" width="8.28515625" style="29" bestFit="1" customWidth="1"/>
    <col min="9983" max="9984" width="8.28515625" style="29" customWidth="1"/>
    <col min="9985" max="9985" width="8.42578125" style="29" bestFit="1" customWidth="1"/>
    <col min="9986" max="9986" width="7.42578125" style="29" bestFit="1" customWidth="1"/>
    <col min="9987" max="9989" width="7.42578125" style="29" customWidth="1"/>
    <col min="9990" max="9995" width="0" style="29" hidden="1" customWidth="1"/>
    <col min="9996" max="9996" width="10.140625" style="29" customWidth="1"/>
    <col min="9997" max="9998" width="11.42578125" style="29"/>
    <col min="9999" max="9999" width="12.42578125" style="29" bestFit="1" customWidth="1"/>
    <col min="10000" max="10235" width="11.42578125" style="29"/>
    <col min="10236" max="10236" width="18.140625" style="29" customWidth="1"/>
    <col min="10237" max="10237" width="8.42578125" style="29" bestFit="1" customWidth="1"/>
    <col min="10238" max="10238" width="8.28515625" style="29" bestFit="1" customWidth="1"/>
    <col min="10239" max="10240" width="8.28515625" style="29" customWidth="1"/>
    <col min="10241" max="10241" width="8.42578125" style="29" bestFit="1" customWidth="1"/>
    <col min="10242" max="10242" width="7.42578125" style="29" bestFit="1" customWidth="1"/>
    <col min="10243" max="10245" width="7.42578125" style="29" customWidth="1"/>
    <col min="10246" max="10251" width="0" style="29" hidden="1" customWidth="1"/>
    <col min="10252" max="10252" width="10.140625" style="29" customWidth="1"/>
    <col min="10253" max="10254" width="11.42578125" style="29"/>
    <col min="10255" max="10255" width="12.42578125" style="29" bestFit="1" customWidth="1"/>
    <col min="10256" max="10491" width="11.42578125" style="29"/>
    <col min="10492" max="10492" width="18.140625" style="29" customWidth="1"/>
    <col min="10493" max="10493" width="8.42578125" style="29" bestFit="1" customWidth="1"/>
    <col min="10494" max="10494" width="8.28515625" style="29" bestFit="1" customWidth="1"/>
    <col min="10495" max="10496" width="8.28515625" style="29" customWidth="1"/>
    <col min="10497" max="10497" width="8.42578125" style="29" bestFit="1" customWidth="1"/>
    <col min="10498" max="10498" width="7.42578125" style="29" bestFit="1" customWidth="1"/>
    <col min="10499" max="10501" width="7.42578125" style="29" customWidth="1"/>
    <col min="10502" max="10507" width="0" style="29" hidden="1" customWidth="1"/>
    <col min="10508" max="10508" width="10.140625" style="29" customWidth="1"/>
    <col min="10509" max="10510" width="11.42578125" style="29"/>
    <col min="10511" max="10511" width="12.42578125" style="29" bestFit="1" customWidth="1"/>
    <col min="10512" max="10747" width="11.42578125" style="29"/>
    <col min="10748" max="10748" width="18.140625" style="29" customWidth="1"/>
    <col min="10749" max="10749" width="8.42578125" style="29" bestFit="1" customWidth="1"/>
    <col min="10750" max="10750" width="8.28515625" style="29" bestFit="1" customWidth="1"/>
    <col min="10751" max="10752" width="8.28515625" style="29" customWidth="1"/>
    <col min="10753" max="10753" width="8.42578125" style="29" bestFit="1" customWidth="1"/>
    <col min="10754" max="10754" width="7.42578125" style="29" bestFit="1" customWidth="1"/>
    <col min="10755" max="10757" width="7.42578125" style="29" customWidth="1"/>
    <col min="10758" max="10763" width="0" style="29" hidden="1" customWidth="1"/>
    <col min="10764" max="10764" width="10.140625" style="29" customWidth="1"/>
    <col min="10765" max="10766" width="11.42578125" style="29"/>
    <col min="10767" max="10767" width="12.42578125" style="29" bestFit="1" customWidth="1"/>
    <col min="10768" max="11003" width="11.42578125" style="29"/>
    <col min="11004" max="11004" width="18.140625" style="29" customWidth="1"/>
    <col min="11005" max="11005" width="8.42578125" style="29" bestFit="1" customWidth="1"/>
    <col min="11006" max="11006" width="8.28515625" style="29" bestFit="1" customWidth="1"/>
    <col min="11007" max="11008" width="8.28515625" style="29" customWidth="1"/>
    <col min="11009" max="11009" width="8.42578125" style="29" bestFit="1" customWidth="1"/>
    <col min="11010" max="11010" width="7.42578125" style="29" bestFit="1" customWidth="1"/>
    <col min="11011" max="11013" width="7.42578125" style="29" customWidth="1"/>
    <col min="11014" max="11019" width="0" style="29" hidden="1" customWidth="1"/>
    <col min="11020" max="11020" width="10.140625" style="29" customWidth="1"/>
    <col min="11021" max="11022" width="11.42578125" style="29"/>
    <col min="11023" max="11023" width="12.42578125" style="29" bestFit="1" customWidth="1"/>
    <col min="11024" max="11259" width="11.42578125" style="29"/>
    <col min="11260" max="11260" width="18.140625" style="29" customWidth="1"/>
    <col min="11261" max="11261" width="8.42578125" style="29" bestFit="1" customWidth="1"/>
    <col min="11262" max="11262" width="8.28515625" style="29" bestFit="1" customWidth="1"/>
    <col min="11263" max="11264" width="8.28515625" style="29" customWidth="1"/>
    <col min="11265" max="11265" width="8.42578125" style="29" bestFit="1" customWidth="1"/>
    <col min="11266" max="11266" width="7.42578125" style="29" bestFit="1" customWidth="1"/>
    <col min="11267" max="11269" width="7.42578125" style="29" customWidth="1"/>
    <col min="11270" max="11275" width="0" style="29" hidden="1" customWidth="1"/>
    <col min="11276" max="11276" width="10.140625" style="29" customWidth="1"/>
    <col min="11277" max="11278" width="11.42578125" style="29"/>
    <col min="11279" max="11279" width="12.42578125" style="29" bestFit="1" customWidth="1"/>
    <col min="11280" max="11515" width="11.42578125" style="29"/>
    <col min="11516" max="11516" width="18.140625" style="29" customWidth="1"/>
    <col min="11517" max="11517" width="8.42578125" style="29" bestFit="1" customWidth="1"/>
    <col min="11518" max="11518" width="8.28515625" style="29" bestFit="1" customWidth="1"/>
    <col min="11519" max="11520" width="8.28515625" style="29" customWidth="1"/>
    <col min="11521" max="11521" width="8.42578125" style="29" bestFit="1" customWidth="1"/>
    <col min="11522" max="11522" width="7.42578125" style="29" bestFit="1" customWidth="1"/>
    <col min="11523" max="11525" width="7.42578125" style="29" customWidth="1"/>
    <col min="11526" max="11531" width="0" style="29" hidden="1" customWidth="1"/>
    <col min="11532" max="11532" width="10.140625" style="29" customWidth="1"/>
    <col min="11533" max="11534" width="11.42578125" style="29"/>
    <col min="11535" max="11535" width="12.42578125" style="29" bestFit="1" customWidth="1"/>
    <col min="11536" max="11771" width="11.42578125" style="29"/>
    <col min="11772" max="11772" width="18.140625" style="29" customWidth="1"/>
    <col min="11773" max="11773" width="8.42578125" style="29" bestFit="1" customWidth="1"/>
    <col min="11774" max="11774" width="8.28515625" style="29" bestFit="1" customWidth="1"/>
    <col min="11775" max="11776" width="8.28515625" style="29" customWidth="1"/>
    <col min="11777" max="11777" width="8.42578125" style="29" bestFit="1" customWidth="1"/>
    <col min="11778" max="11778" width="7.42578125" style="29" bestFit="1" customWidth="1"/>
    <col min="11779" max="11781" width="7.42578125" style="29" customWidth="1"/>
    <col min="11782" max="11787" width="0" style="29" hidden="1" customWidth="1"/>
    <col min="11788" max="11788" width="10.140625" style="29" customWidth="1"/>
    <col min="11789" max="11790" width="11.42578125" style="29"/>
    <col min="11791" max="11791" width="12.42578125" style="29" bestFit="1" customWidth="1"/>
    <col min="11792" max="12027" width="11.42578125" style="29"/>
    <col min="12028" max="12028" width="18.140625" style="29" customWidth="1"/>
    <col min="12029" max="12029" width="8.42578125" style="29" bestFit="1" customWidth="1"/>
    <col min="12030" max="12030" width="8.28515625" style="29" bestFit="1" customWidth="1"/>
    <col min="12031" max="12032" width="8.28515625" style="29" customWidth="1"/>
    <col min="12033" max="12033" width="8.42578125" style="29" bestFit="1" customWidth="1"/>
    <col min="12034" max="12034" width="7.42578125" style="29" bestFit="1" customWidth="1"/>
    <col min="12035" max="12037" width="7.42578125" style="29" customWidth="1"/>
    <col min="12038" max="12043" width="0" style="29" hidden="1" customWidth="1"/>
    <col min="12044" max="12044" width="10.140625" style="29" customWidth="1"/>
    <col min="12045" max="12046" width="11.42578125" style="29"/>
    <col min="12047" max="12047" width="12.42578125" style="29" bestFit="1" customWidth="1"/>
    <col min="12048" max="12283" width="11.42578125" style="29"/>
    <col min="12284" max="12284" width="18.140625" style="29" customWidth="1"/>
    <col min="12285" max="12285" width="8.42578125" style="29" bestFit="1" customWidth="1"/>
    <col min="12286" max="12286" width="8.28515625" style="29" bestFit="1" customWidth="1"/>
    <col min="12287" max="12288" width="8.28515625" style="29" customWidth="1"/>
    <col min="12289" max="12289" width="8.42578125" style="29" bestFit="1" customWidth="1"/>
    <col min="12290" max="12290" width="7.42578125" style="29" bestFit="1" customWidth="1"/>
    <col min="12291" max="12293" width="7.42578125" style="29" customWidth="1"/>
    <col min="12294" max="12299" width="0" style="29" hidden="1" customWidth="1"/>
    <col min="12300" max="12300" width="10.140625" style="29" customWidth="1"/>
    <col min="12301" max="12302" width="11.42578125" style="29"/>
    <col min="12303" max="12303" width="12.42578125" style="29" bestFit="1" customWidth="1"/>
    <col min="12304" max="12539" width="11.42578125" style="29"/>
    <col min="12540" max="12540" width="18.140625" style="29" customWidth="1"/>
    <col min="12541" max="12541" width="8.42578125" style="29" bestFit="1" customWidth="1"/>
    <col min="12542" max="12542" width="8.28515625" style="29" bestFit="1" customWidth="1"/>
    <col min="12543" max="12544" width="8.28515625" style="29" customWidth="1"/>
    <col min="12545" max="12545" width="8.42578125" style="29" bestFit="1" customWidth="1"/>
    <col min="12546" max="12546" width="7.42578125" style="29" bestFit="1" customWidth="1"/>
    <col min="12547" max="12549" width="7.42578125" style="29" customWidth="1"/>
    <col min="12550" max="12555" width="0" style="29" hidden="1" customWidth="1"/>
    <col min="12556" max="12556" width="10.140625" style="29" customWidth="1"/>
    <col min="12557" max="12558" width="11.42578125" style="29"/>
    <col min="12559" max="12559" width="12.42578125" style="29" bestFit="1" customWidth="1"/>
    <col min="12560" max="12795" width="11.42578125" style="29"/>
    <col min="12796" max="12796" width="18.140625" style="29" customWidth="1"/>
    <col min="12797" max="12797" width="8.42578125" style="29" bestFit="1" customWidth="1"/>
    <col min="12798" max="12798" width="8.28515625" style="29" bestFit="1" customWidth="1"/>
    <col min="12799" max="12800" width="8.28515625" style="29" customWidth="1"/>
    <col min="12801" max="12801" width="8.42578125" style="29" bestFit="1" customWidth="1"/>
    <col min="12802" max="12802" width="7.42578125" style="29" bestFit="1" customWidth="1"/>
    <col min="12803" max="12805" width="7.42578125" style="29" customWidth="1"/>
    <col min="12806" max="12811" width="0" style="29" hidden="1" customWidth="1"/>
    <col min="12812" max="12812" width="10.140625" style="29" customWidth="1"/>
    <col min="12813" max="12814" width="11.42578125" style="29"/>
    <col min="12815" max="12815" width="12.42578125" style="29" bestFit="1" customWidth="1"/>
    <col min="12816" max="13051" width="11.42578125" style="29"/>
    <col min="13052" max="13052" width="18.140625" style="29" customWidth="1"/>
    <col min="13053" max="13053" width="8.42578125" style="29" bestFit="1" customWidth="1"/>
    <col min="13054" max="13054" width="8.28515625" style="29" bestFit="1" customWidth="1"/>
    <col min="13055" max="13056" width="8.28515625" style="29" customWidth="1"/>
    <col min="13057" max="13057" width="8.42578125" style="29" bestFit="1" customWidth="1"/>
    <col min="13058" max="13058" width="7.42578125" style="29" bestFit="1" customWidth="1"/>
    <col min="13059" max="13061" width="7.42578125" style="29" customWidth="1"/>
    <col min="13062" max="13067" width="0" style="29" hidden="1" customWidth="1"/>
    <col min="13068" max="13068" width="10.140625" style="29" customWidth="1"/>
    <col min="13069" max="13070" width="11.42578125" style="29"/>
    <col min="13071" max="13071" width="12.42578125" style="29" bestFit="1" customWidth="1"/>
    <col min="13072" max="13307" width="11.42578125" style="29"/>
    <col min="13308" max="13308" width="18.140625" style="29" customWidth="1"/>
    <col min="13309" max="13309" width="8.42578125" style="29" bestFit="1" customWidth="1"/>
    <col min="13310" max="13310" width="8.28515625" style="29" bestFit="1" customWidth="1"/>
    <col min="13311" max="13312" width="8.28515625" style="29" customWidth="1"/>
    <col min="13313" max="13313" width="8.42578125" style="29" bestFit="1" customWidth="1"/>
    <col min="13314" max="13314" width="7.42578125" style="29" bestFit="1" customWidth="1"/>
    <col min="13315" max="13317" width="7.42578125" style="29" customWidth="1"/>
    <col min="13318" max="13323" width="0" style="29" hidden="1" customWidth="1"/>
    <col min="13324" max="13324" width="10.140625" style="29" customWidth="1"/>
    <col min="13325" max="13326" width="11.42578125" style="29"/>
    <col min="13327" max="13327" width="12.42578125" style="29" bestFit="1" customWidth="1"/>
    <col min="13328" max="13563" width="11.42578125" style="29"/>
    <col min="13564" max="13564" width="18.140625" style="29" customWidth="1"/>
    <col min="13565" max="13565" width="8.42578125" style="29" bestFit="1" customWidth="1"/>
    <col min="13566" max="13566" width="8.28515625" style="29" bestFit="1" customWidth="1"/>
    <col min="13567" max="13568" width="8.28515625" style="29" customWidth="1"/>
    <col min="13569" max="13569" width="8.42578125" style="29" bestFit="1" customWidth="1"/>
    <col min="13570" max="13570" width="7.42578125" style="29" bestFit="1" customWidth="1"/>
    <col min="13571" max="13573" width="7.42578125" style="29" customWidth="1"/>
    <col min="13574" max="13579" width="0" style="29" hidden="1" customWidth="1"/>
    <col min="13580" max="13580" width="10.140625" style="29" customWidth="1"/>
    <col min="13581" max="13582" width="11.42578125" style="29"/>
    <col min="13583" max="13583" width="12.42578125" style="29" bestFit="1" customWidth="1"/>
    <col min="13584" max="13819" width="11.42578125" style="29"/>
    <col min="13820" max="13820" width="18.140625" style="29" customWidth="1"/>
    <col min="13821" max="13821" width="8.42578125" style="29" bestFit="1" customWidth="1"/>
    <col min="13822" max="13822" width="8.28515625" style="29" bestFit="1" customWidth="1"/>
    <col min="13823" max="13824" width="8.28515625" style="29" customWidth="1"/>
    <col min="13825" max="13825" width="8.42578125" style="29" bestFit="1" customWidth="1"/>
    <col min="13826" max="13826" width="7.42578125" style="29" bestFit="1" customWidth="1"/>
    <col min="13827" max="13829" width="7.42578125" style="29" customWidth="1"/>
    <col min="13830" max="13835" width="0" style="29" hidden="1" customWidth="1"/>
    <col min="13836" max="13836" width="10.140625" style="29" customWidth="1"/>
    <col min="13837" max="13838" width="11.42578125" style="29"/>
    <col min="13839" max="13839" width="12.42578125" style="29" bestFit="1" customWidth="1"/>
    <col min="13840" max="14075" width="11.42578125" style="29"/>
    <col min="14076" max="14076" width="18.140625" style="29" customWidth="1"/>
    <col min="14077" max="14077" width="8.42578125" style="29" bestFit="1" customWidth="1"/>
    <col min="14078" max="14078" width="8.28515625" style="29" bestFit="1" customWidth="1"/>
    <col min="14079" max="14080" width="8.28515625" style="29" customWidth="1"/>
    <col min="14081" max="14081" width="8.42578125" style="29" bestFit="1" customWidth="1"/>
    <col min="14082" max="14082" width="7.42578125" style="29" bestFit="1" customWidth="1"/>
    <col min="14083" max="14085" width="7.42578125" style="29" customWidth="1"/>
    <col min="14086" max="14091" width="0" style="29" hidden="1" customWidth="1"/>
    <col min="14092" max="14092" width="10.140625" style="29" customWidth="1"/>
    <col min="14093" max="14094" width="11.42578125" style="29"/>
    <col min="14095" max="14095" width="12.42578125" style="29" bestFit="1" customWidth="1"/>
    <col min="14096" max="14331" width="11.42578125" style="29"/>
    <col min="14332" max="14332" width="18.140625" style="29" customWidth="1"/>
    <col min="14333" max="14333" width="8.42578125" style="29" bestFit="1" customWidth="1"/>
    <col min="14334" max="14334" width="8.28515625" style="29" bestFit="1" customWidth="1"/>
    <col min="14335" max="14336" width="8.28515625" style="29" customWidth="1"/>
    <col min="14337" max="14337" width="8.42578125" style="29" bestFit="1" customWidth="1"/>
    <col min="14338" max="14338" width="7.42578125" style="29" bestFit="1" customWidth="1"/>
    <col min="14339" max="14341" width="7.42578125" style="29" customWidth="1"/>
    <col min="14342" max="14347" width="0" style="29" hidden="1" customWidth="1"/>
    <col min="14348" max="14348" width="10.140625" style="29" customWidth="1"/>
    <col min="14349" max="14350" width="11.42578125" style="29"/>
    <col min="14351" max="14351" width="12.42578125" style="29" bestFit="1" customWidth="1"/>
    <col min="14352" max="14587" width="11.42578125" style="29"/>
    <col min="14588" max="14588" width="18.140625" style="29" customWidth="1"/>
    <col min="14589" max="14589" width="8.42578125" style="29" bestFit="1" customWidth="1"/>
    <col min="14590" max="14590" width="8.28515625" style="29" bestFit="1" customWidth="1"/>
    <col min="14591" max="14592" width="8.28515625" style="29" customWidth="1"/>
    <col min="14593" max="14593" width="8.42578125" style="29" bestFit="1" customWidth="1"/>
    <col min="14594" max="14594" width="7.42578125" style="29" bestFit="1" customWidth="1"/>
    <col min="14595" max="14597" width="7.42578125" style="29" customWidth="1"/>
    <col min="14598" max="14603" width="0" style="29" hidden="1" customWidth="1"/>
    <col min="14604" max="14604" width="10.140625" style="29" customWidth="1"/>
    <col min="14605" max="14606" width="11.42578125" style="29"/>
    <col min="14607" max="14607" width="12.42578125" style="29" bestFit="1" customWidth="1"/>
    <col min="14608" max="14843" width="11.42578125" style="29"/>
    <col min="14844" max="14844" width="18.140625" style="29" customWidth="1"/>
    <col min="14845" max="14845" width="8.42578125" style="29" bestFit="1" customWidth="1"/>
    <col min="14846" max="14846" width="8.28515625" style="29" bestFit="1" customWidth="1"/>
    <col min="14847" max="14848" width="8.28515625" style="29" customWidth="1"/>
    <col min="14849" max="14849" width="8.42578125" style="29" bestFit="1" customWidth="1"/>
    <col min="14850" max="14850" width="7.42578125" style="29" bestFit="1" customWidth="1"/>
    <col min="14851" max="14853" width="7.42578125" style="29" customWidth="1"/>
    <col min="14854" max="14859" width="0" style="29" hidden="1" customWidth="1"/>
    <col min="14860" max="14860" width="10.140625" style="29" customWidth="1"/>
    <col min="14861" max="14862" width="11.42578125" style="29"/>
    <col min="14863" max="14863" width="12.42578125" style="29" bestFit="1" customWidth="1"/>
    <col min="14864" max="15099" width="11.42578125" style="29"/>
    <col min="15100" max="15100" width="18.140625" style="29" customWidth="1"/>
    <col min="15101" max="15101" width="8.42578125" style="29" bestFit="1" customWidth="1"/>
    <col min="15102" max="15102" width="8.28515625" style="29" bestFit="1" customWidth="1"/>
    <col min="15103" max="15104" width="8.28515625" style="29" customWidth="1"/>
    <col min="15105" max="15105" width="8.42578125" style="29" bestFit="1" customWidth="1"/>
    <col min="15106" max="15106" width="7.42578125" style="29" bestFit="1" customWidth="1"/>
    <col min="15107" max="15109" width="7.42578125" style="29" customWidth="1"/>
    <col min="15110" max="15115" width="0" style="29" hidden="1" customWidth="1"/>
    <col min="15116" max="15116" width="10.140625" style="29" customWidth="1"/>
    <col min="15117" max="15118" width="11.42578125" style="29"/>
    <col min="15119" max="15119" width="12.42578125" style="29" bestFit="1" customWidth="1"/>
    <col min="15120" max="15355" width="11.42578125" style="29"/>
    <col min="15356" max="15356" width="18.140625" style="29" customWidth="1"/>
    <col min="15357" max="15357" width="8.42578125" style="29" bestFit="1" customWidth="1"/>
    <col min="15358" max="15358" width="8.28515625" style="29" bestFit="1" customWidth="1"/>
    <col min="15359" max="15360" width="8.28515625" style="29" customWidth="1"/>
    <col min="15361" max="15361" width="8.42578125" style="29" bestFit="1" customWidth="1"/>
    <col min="15362" max="15362" width="7.42578125" style="29" bestFit="1" customWidth="1"/>
    <col min="15363" max="15365" width="7.42578125" style="29" customWidth="1"/>
    <col min="15366" max="15371" width="0" style="29" hidden="1" customWidth="1"/>
    <col min="15372" max="15372" width="10.140625" style="29" customWidth="1"/>
    <col min="15373" max="15374" width="11.42578125" style="29"/>
    <col min="15375" max="15375" width="12.42578125" style="29" bestFit="1" customWidth="1"/>
    <col min="15376" max="15611" width="11.42578125" style="29"/>
    <col min="15612" max="15612" width="18.140625" style="29" customWidth="1"/>
    <col min="15613" max="15613" width="8.42578125" style="29" bestFit="1" customWidth="1"/>
    <col min="15614" max="15614" width="8.28515625" style="29" bestFit="1" customWidth="1"/>
    <col min="15615" max="15616" width="8.28515625" style="29" customWidth="1"/>
    <col min="15617" max="15617" width="8.42578125" style="29" bestFit="1" customWidth="1"/>
    <col min="15618" max="15618" width="7.42578125" style="29" bestFit="1" customWidth="1"/>
    <col min="15619" max="15621" width="7.42578125" style="29" customWidth="1"/>
    <col min="15622" max="15627" width="0" style="29" hidden="1" customWidth="1"/>
    <col min="15628" max="15628" width="10.140625" style="29" customWidth="1"/>
    <col min="15629" max="15630" width="11.42578125" style="29"/>
    <col min="15631" max="15631" width="12.42578125" style="29" bestFit="1" customWidth="1"/>
    <col min="15632" max="15867" width="11.42578125" style="29"/>
    <col min="15868" max="15868" width="18.140625" style="29" customWidth="1"/>
    <col min="15869" max="15869" width="8.42578125" style="29" bestFit="1" customWidth="1"/>
    <col min="15870" max="15870" width="8.28515625" style="29" bestFit="1" customWidth="1"/>
    <col min="15871" max="15872" width="8.28515625" style="29" customWidth="1"/>
    <col min="15873" max="15873" width="8.42578125" style="29" bestFit="1" customWidth="1"/>
    <col min="15874" max="15874" width="7.42578125" style="29" bestFit="1" customWidth="1"/>
    <col min="15875" max="15877" width="7.42578125" style="29" customWidth="1"/>
    <col min="15878" max="15883" width="0" style="29" hidden="1" customWidth="1"/>
    <col min="15884" max="15884" width="10.140625" style="29" customWidth="1"/>
    <col min="15885" max="15886" width="11.42578125" style="29"/>
    <col min="15887" max="15887" width="12.42578125" style="29" bestFit="1" customWidth="1"/>
    <col min="15888" max="16123" width="11.42578125" style="29"/>
    <col min="16124" max="16124" width="18.140625" style="29" customWidth="1"/>
    <col min="16125" max="16125" width="8.42578125" style="29" bestFit="1" customWidth="1"/>
    <col min="16126" max="16126" width="8.28515625" style="29" bestFit="1" customWidth="1"/>
    <col min="16127" max="16128" width="8.28515625" style="29" customWidth="1"/>
    <col min="16129" max="16129" width="8.42578125" style="29" bestFit="1" customWidth="1"/>
    <col min="16130" max="16130" width="7.42578125" style="29" bestFit="1" customWidth="1"/>
    <col min="16131" max="16133" width="7.42578125" style="29" customWidth="1"/>
    <col min="16134" max="16139" width="0" style="29" hidden="1" customWidth="1"/>
    <col min="16140" max="16140" width="10.140625" style="29" customWidth="1"/>
    <col min="16141" max="16142" width="11.42578125" style="29"/>
    <col min="16143" max="16143" width="12.42578125" style="29" bestFit="1" customWidth="1"/>
    <col min="16144" max="16384" width="11.42578125" style="29"/>
  </cols>
  <sheetData>
    <row r="1" spans="1:17" s="30" customFormat="1" x14ac:dyDescent="0.2">
      <c r="B1" s="42"/>
      <c r="C1" s="42"/>
      <c r="D1" s="42"/>
      <c r="E1" s="42"/>
      <c r="F1" s="42"/>
      <c r="G1" s="42"/>
      <c r="H1" s="42"/>
      <c r="I1" s="42"/>
      <c r="J1" s="42"/>
      <c r="K1" s="42"/>
      <c r="L1" s="42"/>
    </row>
    <row r="2" spans="1:17" s="30" customFormat="1" x14ac:dyDescent="0.2">
      <c r="A2" s="50" t="s">
        <v>101</v>
      </c>
      <c r="B2" s="42"/>
      <c r="C2" s="42"/>
      <c r="D2" s="42"/>
      <c r="E2" s="42"/>
      <c r="F2" s="42"/>
      <c r="G2" s="42"/>
      <c r="H2" s="42"/>
      <c r="I2" s="42"/>
      <c r="K2" s="42"/>
      <c r="L2" s="42"/>
    </row>
    <row r="3" spans="1:17" s="30" customFormat="1" ht="15" x14ac:dyDescent="0.25">
      <c r="A3" s="50" t="s">
        <v>102</v>
      </c>
      <c r="B3" s="42"/>
      <c r="C3" s="42"/>
      <c r="D3" s="42"/>
      <c r="E3" s="42"/>
      <c r="F3" s="42"/>
      <c r="G3" s="42"/>
      <c r="H3" s="42"/>
      <c r="I3" s="42"/>
      <c r="J3" s="107"/>
      <c r="K3" s="42"/>
      <c r="L3" s="42"/>
    </row>
    <row r="4" spans="1:17" s="30" customFormat="1" x14ac:dyDescent="0.2">
      <c r="B4" s="42"/>
      <c r="C4" s="42"/>
      <c r="D4" s="42"/>
      <c r="E4" s="42"/>
      <c r="F4" s="42"/>
      <c r="G4" s="42"/>
      <c r="H4" s="42"/>
      <c r="I4" s="42"/>
      <c r="J4" s="42"/>
      <c r="K4" s="42"/>
      <c r="L4" s="42"/>
    </row>
    <row r="5" spans="1:17" s="30" customFormat="1" ht="12.75" x14ac:dyDescent="0.2">
      <c r="B5" s="360" t="s">
        <v>119</v>
      </c>
      <c r="C5" s="360"/>
      <c r="D5" s="360"/>
      <c r="E5" s="360"/>
      <c r="F5" s="360"/>
      <c r="G5" s="360"/>
      <c r="H5" s="360"/>
      <c r="I5" s="360"/>
      <c r="J5" s="360"/>
      <c r="K5" s="360"/>
      <c r="L5" s="42"/>
      <c r="M5" s="134" t="s">
        <v>572</v>
      </c>
      <c r="O5" s="108"/>
    </row>
    <row r="6" spans="1:17" s="30" customFormat="1" ht="12.75" x14ac:dyDescent="0.2">
      <c r="B6" s="376" t="str">
        <f>'Solicitudes Regiones'!$B$6:$R$6</f>
        <v>Acumuladas de julio de 2008 a noviembre de 2020</v>
      </c>
      <c r="C6" s="376"/>
      <c r="D6" s="376"/>
      <c r="E6" s="376"/>
      <c r="F6" s="376"/>
      <c r="G6" s="376"/>
      <c r="H6" s="376"/>
      <c r="I6" s="376"/>
      <c r="J6" s="376"/>
      <c r="K6" s="376"/>
    </row>
    <row r="7" spans="1:17" s="33" customFormat="1" x14ac:dyDescent="0.2">
      <c r="B7" s="31"/>
      <c r="C7" s="32"/>
      <c r="D7" s="32"/>
      <c r="E7" s="32"/>
      <c r="F7" s="32"/>
      <c r="G7" s="32"/>
      <c r="H7" s="32"/>
      <c r="I7" s="32"/>
      <c r="J7" s="32"/>
      <c r="K7" s="32"/>
      <c r="L7" s="32"/>
    </row>
    <row r="8" spans="1:17" ht="15" customHeight="1" x14ac:dyDescent="0.2">
      <c r="B8" s="390" t="s">
        <v>55</v>
      </c>
      <c r="C8" s="390"/>
      <c r="D8" s="390"/>
      <c r="E8" s="390"/>
      <c r="F8" s="390"/>
      <c r="G8" s="390"/>
      <c r="H8" s="390"/>
      <c r="I8" s="390"/>
      <c r="J8" s="390"/>
      <c r="K8" s="390"/>
      <c r="L8" s="390"/>
      <c r="M8" s="390"/>
    </row>
    <row r="9" spans="1:17" ht="20.25" customHeight="1" x14ac:dyDescent="0.2">
      <c r="B9" s="390" t="s">
        <v>56</v>
      </c>
      <c r="C9" s="388" t="s">
        <v>2</v>
      </c>
      <c r="D9" s="391"/>
      <c r="E9" s="391"/>
      <c r="F9" s="391"/>
      <c r="G9" s="391"/>
      <c r="H9" s="391"/>
      <c r="I9" s="391"/>
      <c r="J9" s="391"/>
      <c r="K9" s="389"/>
      <c r="L9" s="388"/>
      <c r="M9" s="389"/>
    </row>
    <row r="10" spans="1:17" ht="24" x14ac:dyDescent="0.2">
      <c r="B10" s="390"/>
      <c r="C10" s="26" t="s">
        <v>57</v>
      </c>
      <c r="D10" s="26" t="s">
        <v>58</v>
      </c>
      <c r="E10" s="26" t="s">
        <v>59</v>
      </c>
      <c r="F10" s="26" t="s">
        <v>60</v>
      </c>
      <c r="G10" s="26" t="s">
        <v>8</v>
      </c>
      <c r="H10" s="26" t="s">
        <v>61</v>
      </c>
      <c r="I10" s="26" t="s">
        <v>62</v>
      </c>
      <c r="J10" s="26" t="s">
        <v>63</v>
      </c>
      <c r="K10" s="282" t="s">
        <v>31</v>
      </c>
      <c r="L10" s="282" t="s">
        <v>593</v>
      </c>
      <c r="M10" s="282" t="s">
        <v>596</v>
      </c>
    </row>
    <row r="11" spans="1:17" x14ac:dyDescent="0.2">
      <c r="B11" s="23" t="s">
        <v>140</v>
      </c>
      <c r="C11" s="21">
        <v>3525</v>
      </c>
      <c r="D11" s="21">
        <v>1742</v>
      </c>
      <c r="E11" s="21">
        <f>C11+D11</f>
        <v>5267</v>
      </c>
      <c r="F11" s="22">
        <f>E11/$E$20</f>
        <v>0.46540602633206679</v>
      </c>
      <c r="G11" s="21">
        <v>11882</v>
      </c>
      <c r="H11" s="21">
        <v>670</v>
      </c>
      <c r="I11" s="21">
        <f>G11+H11</f>
        <v>12552</v>
      </c>
      <c r="J11" s="43">
        <f>I11/$I$20</f>
        <v>0.49171465507110118</v>
      </c>
      <c r="K11" s="21">
        <f t="shared" ref="K11:K19" si="0">E11+I11</f>
        <v>17819</v>
      </c>
      <c r="L11" s="21">
        <v>8</v>
      </c>
      <c r="M11" s="21">
        <f>K11+L11</f>
        <v>17827</v>
      </c>
      <c r="Q11" s="34"/>
    </row>
    <row r="12" spans="1:17" x14ac:dyDescent="0.2">
      <c r="B12" s="23" t="s">
        <v>141</v>
      </c>
      <c r="C12" s="21">
        <v>411</v>
      </c>
      <c r="D12" s="21">
        <v>216</v>
      </c>
      <c r="E12" s="21">
        <f t="shared" ref="E12:E19" si="1">C12+D12</f>
        <v>627</v>
      </c>
      <c r="F12" s="22">
        <f t="shared" ref="F12:F19" si="2">E12/$E$20</f>
        <v>5.5403375452858533E-2</v>
      </c>
      <c r="G12" s="21">
        <v>1383</v>
      </c>
      <c r="H12" s="21">
        <v>84</v>
      </c>
      <c r="I12" s="21">
        <f t="shared" ref="I12:I19" si="3">G12+H12</f>
        <v>1467</v>
      </c>
      <c r="J12" s="43">
        <f t="shared" ref="J12:J19" si="4">I12/$I$20</f>
        <v>5.7468562698319424E-2</v>
      </c>
      <c r="K12" s="21">
        <f t="shared" si="0"/>
        <v>2094</v>
      </c>
      <c r="L12" s="21">
        <v>3</v>
      </c>
      <c r="M12" s="21">
        <f t="shared" ref="M12:M20" si="5">K12+L12</f>
        <v>2097</v>
      </c>
      <c r="Q12" s="34"/>
    </row>
    <row r="13" spans="1:17" x14ac:dyDescent="0.2">
      <c r="B13" s="23" t="s">
        <v>142</v>
      </c>
      <c r="C13" s="21">
        <v>261</v>
      </c>
      <c r="D13" s="21">
        <v>192</v>
      </c>
      <c r="E13" s="21">
        <f t="shared" si="1"/>
        <v>453</v>
      </c>
      <c r="F13" s="22">
        <f t="shared" si="2"/>
        <v>4.002827604488822E-2</v>
      </c>
      <c r="G13" s="21">
        <v>908</v>
      </c>
      <c r="H13" s="21">
        <v>58</v>
      </c>
      <c r="I13" s="21">
        <f t="shared" si="3"/>
        <v>966</v>
      </c>
      <c r="J13" s="43">
        <f t="shared" si="4"/>
        <v>3.784228463979316E-2</v>
      </c>
      <c r="K13" s="21">
        <f t="shared" si="0"/>
        <v>1419</v>
      </c>
      <c r="L13" s="21">
        <v>3</v>
      </c>
      <c r="M13" s="21">
        <f t="shared" si="5"/>
        <v>1422</v>
      </c>
      <c r="Q13" s="34"/>
    </row>
    <row r="14" spans="1:17" x14ac:dyDescent="0.2">
      <c r="B14" s="23" t="s">
        <v>143</v>
      </c>
      <c r="C14" s="21">
        <v>477</v>
      </c>
      <c r="D14" s="21">
        <v>214</v>
      </c>
      <c r="E14" s="21">
        <f t="shared" si="1"/>
        <v>691</v>
      </c>
      <c r="F14" s="22">
        <f t="shared" si="2"/>
        <v>6.1058584430502785E-2</v>
      </c>
      <c r="G14" s="21">
        <v>1324</v>
      </c>
      <c r="H14" s="21">
        <v>76</v>
      </c>
      <c r="I14" s="21">
        <f t="shared" si="3"/>
        <v>1400</v>
      </c>
      <c r="J14" s="43">
        <f t="shared" si="4"/>
        <v>5.4843890782308925E-2</v>
      </c>
      <c r="K14" s="21">
        <f t="shared" si="0"/>
        <v>2091</v>
      </c>
      <c r="L14" s="21">
        <v>0</v>
      </c>
      <c r="M14" s="21">
        <f t="shared" si="5"/>
        <v>2091</v>
      </c>
      <c r="Q14" s="34"/>
    </row>
    <row r="15" spans="1:17" x14ac:dyDescent="0.2">
      <c r="B15" s="23" t="s">
        <v>144</v>
      </c>
      <c r="C15" s="21">
        <v>295</v>
      </c>
      <c r="D15" s="21">
        <v>208</v>
      </c>
      <c r="E15" s="21">
        <f t="shared" si="1"/>
        <v>503</v>
      </c>
      <c r="F15" s="22">
        <f t="shared" si="2"/>
        <v>4.4446408058672796E-2</v>
      </c>
      <c r="G15" s="21">
        <v>793</v>
      </c>
      <c r="H15" s="21">
        <v>44</v>
      </c>
      <c r="I15" s="21">
        <f t="shared" si="3"/>
        <v>837</v>
      </c>
      <c r="J15" s="43">
        <f t="shared" si="4"/>
        <v>3.2788811846280408E-2</v>
      </c>
      <c r="K15" s="21">
        <f t="shared" si="0"/>
        <v>1340</v>
      </c>
      <c r="L15" s="21">
        <v>0</v>
      </c>
      <c r="M15" s="21">
        <f t="shared" si="5"/>
        <v>1340</v>
      </c>
      <c r="Q15" s="34"/>
    </row>
    <row r="16" spans="1:17" x14ac:dyDescent="0.2">
      <c r="B16" s="23" t="s">
        <v>145</v>
      </c>
      <c r="C16" s="21">
        <v>1826</v>
      </c>
      <c r="D16" s="21">
        <v>864</v>
      </c>
      <c r="E16" s="21">
        <f t="shared" si="1"/>
        <v>2690</v>
      </c>
      <c r="F16" s="22">
        <f t="shared" si="2"/>
        <v>0.23769550234160997</v>
      </c>
      <c r="G16" s="21">
        <v>5866</v>
      </c>
      <c r="H16" s="21">
        <v>234</v>
      </c>
      <c r="I16" s="21">
        <f t="shared" si="3"/>
        <v>6100</v>
      </c>
      <c r="J16" s="43">
        <f t="shared" si="4"/>
        <v>0.23896266698006033</v>
      </c>
      <c r="K16" s="21">
        <f t="shared" si="0"/>
        <v>8790</v>
      </c>
      <c r="L16" s="21">
        <v>1</v>
      </c>
      <c r="M16" s="21">
        <f t="shared" si="5"/>
        <v>8791</v>
      </c>
      <c r="Q16" s="34"/>
    </row>
    <row r="17" spans="2:17" x14ac:dyDescent="0.2">
      <c r="B17" s="23" t="s">
        <v>146</v>
      </c>
      <c r="C17" s="21">
        <v>204</v>
      </c>
      <c r="D17" s="21">
        <v>106</v>
      </c>
      <c r="E17" s="21">
        <f t="shared" si="1"/>
        <v>310</v>
      </c>
      <c r="F17" s="22">
        <f t="shared" si="2"/>
        <v>2.7392418485464344E-2</v>
      </c>
      <c r="G17" s="21">
        <v>549</v>
      </c>
      <c r="H17" s="21">
        <v>21</v>
      </c>
      <c r="I17" s="21">
        <f t="shared" si="3"/>
        <v>570</v>
      </c>
      <c r="J17" s="43">
        <f t="shared" si="4"/>
        <v>2.2329298389940064E-2</v>
      </c>
      <c r="K17" s="21">
        <f t="shared" si="0"/>
        <v>880</v>
      </c>
      <c r="L17" s="21">
        <v>0</v>
      </c>
      <c r="M17" s="21">
        <f t="shared" si="5"/>
        <v>880</v>
      </c>
      <c r="Q17" s="34"/>
    </row>
    <row r="18" spans="2:17" x14ac:dyDescent="0.2">
      <c r="B18" s="23" t="s">
        <v>147</v>
      </c>
      <c r="C18" s="21">
        <v>222</v>
      </c>
      <c r="D18" s="21">
        <v>101</v>
      </c>
      <c r="E18" s="21">
        <f t="shared" si="1"/>
        <v>323</v>
      </c>
      <c r="F18" s="22">
        <f t="shared" si="2"/>
        <v>2.8541132809048336E-2</v>
      </c>
      <c r="G18" s="21">
        <v>652</v>
      </c>
      <c r="H18" s="21">
        <v>30</v>
      </c>
      <c r="I18" s="21">
        <f t="shared" si="3"/>
        <v>682</v>
      </c>
      <c r="J18" s="43">
        <f t="shared" si="4"/>
        <v>2.6716809652524778E-2</v>
      </c>
      <c r="K18" s="21">
        <f t="shared" si="0"/>
        <v>1005</v>
      </c>
      <c r="L18" s="21">
        <v>0</v>
      </c>
      <c r="M18" s="21">
        <f t="shared" si="5"/>
        <v>1005</v>
      </c>
      <c r="Q18" s="34"/>
    </row>
    <row r="19" spans="2:17" x14ac:dyDescent="0.2">
      <c r="B19" s="23" t="s">
        <v>148</v>
      </c>
      <c r="C19" s="21">
        <v>332</v>
      </c>
      <c r="D19" s="21">
        <v>121</v>
      </c>
      <c r="E19" s="21">
        <f t="shared" si="1"/>
        <v>453</v>
      </c>
      <c r="F19" s="22">
        <f t="shared" si="2"/>
        <v>4.002827604488822E-2</v>
      </c>
      <c r="G19" s="21">
        <v>914</v>
      </c>
      <c r="H19" s="21">
        <v>39</v>
      </c>
      <c r="I19" s="21">
        <f t="shared" si="3"/>
        <v>953</v>
      </c>
      <c r="J19" s="43">
        <f t="shared" si="4"/>
        <v>3.7333019939671717E-2</v>
      </c>
      <c r="K19" s="21">
        <f t="shared" si="0"/>
        <v>1406</v>
      </c>
      <c r="L19" s="21">
        <v>1</v>
      </c>
      <c r="M19" s="21">
        <f t="shared" si="5"/>
        <v>1407</v>
      </c>
      <c r="Q19" s="34"/>
    </row>
    <row r="20" spans="2:17" x14ac:dyDescent="0.2">
      <c r="B20" s="23" t="s">
        <v>49</v>
      </c>
      <c r="C20" s="21">
        <f>SUM(C11:C19)</f>
        <v>7553</v>
      </c>
      <c r="D20" s="21">
        <f>SUM(D11:D19)</f>
        <v>3764</v>
      </c>
      <c r="E20" s="23">
        <f t="shared" ref="E20" si="6">C20+D20</f>
        <v>11317</v>
      </c>
      <c r="F20" s="25">
        <f t="shared" ref="F20" si="7">E20/$E$20</f>
        <v>1</v>
      </c>
      <c r="G20" s="21">
        <f t="shared" ref="G20:H20" si="8">SUM(G11:G19)</f>
        <v>24271</v>
      </c>
      <c r="H20" s="21">
        <f t="shared" si="8"/>
        <v>1256</v>
      </c>
      <c r="I20" s="23">
        <f t="shared" ref="I20" si="9">G20+H20</f>
        <v>25527</v>
      </c>
      <c r="J20" s="44">
        <f t="shared" ref="J20" si="10">I20/$I$20</f>
        <v>1</v>
      </c>
      <c r="K20" s="23">
        <f t="shared" ref="K20" si="11">E20+I20</f>
        <v>36844</v>
      </c>
      <c r="L20" s="21">
        <f t="shared" ref="L20" si="12">SUM(L11:L19)</f>
        <v>16</v>
      </c>
      <c r="M20" s="21">
        <f t="shared" si="5"/>
        <v>36860</v>
      </c>
      <c r="Q20" s="34"/>
    </row>
    <row r="21" spans="2:17" ht="25.5" customHeight="1" x14ac:dyDescent="0.2">
      <c r="B21" s="35" t="s">
        <v>64</v>
      </c>
      <c r="C21" s="36">
        <f>+C20/M20</f>
        <v>0.20491047205642973</v>
      </c>
      <c r="D21" s="36">
        <f>+D20/M20</f>
        <v>0.10211611502984265</v>
      </c>
      <c r="E21" s="37">
        <f>+E20/M20</f>
        <v>0.3070265870862724</v>
      </c>
      <c r="F21" s="37"/>
      <c r="G21" s="36">
        <f>+G20/M20</f>
        <v>0.65846446011937054</v>
      </c>
      <c r="H21" s="36">
        <f>+H20/M20</f>
        <v>3.4074877916440587E-2</v>
      </c>
      <c r="I21" s="37">
        <f>+I20/M20</f>
        <v>0.69253933803581114</v>
      </c>
      <c r="J21" s="37"/>
      <c r="K21" s="37">
        <f>+K20/M20</f>
        <v>0.99956592512208353</v>
      </c>
      <c r="L21" s="37">
        <f>+L20/M20</f>
        <v>4.3407487791644061E-4</v>
      </c>
      <c r="M21" s="37">
        <f>K21+L21</f>
        <v>1</v>
      </c>
    </row>
    <row r="22" spans="2:17" x14ac:dyDescent="0.2">
      <c r="B22" s="38"/>
      <c r="C22" s="39"/>
      <c r="D22" s="39"/>
      <c r="E22" s="40"/>
      <c r="F22" s="40"/>
      <c r="G22" s="39"/>
      <c r="H22" s="39"/>
      <c r="I22" s="40"/>
      <c r="J22" s="40"/>
      <c r="K22" s="40"/>
      <c r="L22" s="56"/>
    </row>
    <row r="23" spans="2:17" ht="12.75" x14ac:dyDescent="0.2">
      <c r="B23" s="392" t="s">
        <v>118</v>
      </c>
      <c r="C23" s="392"/>
      <c r="D23" s="392"/>
      <c r="E23" s="392"/>
      <c r="F23" s="392"/>
      <c r="G23" s="392"/>
      <c r="H23" s="392"/>
      <c r="I23" s="392"/>
      <c r="J23" s="392"/>
      <c r="K23" s="392"/>
      <c r="L23" s="56"/>
    </row>
    <row r="24" spans="2:17" ht="12.75" x14ac:dyDescent="0.2">
      <c r="B24" s="376" t="str">
        <f>'Solicitudes Regiones'!$B$6:$R$6</f>
        <v>Acumuladas de julio de 2008 a noviembre de 2020</v>
      </c>
      <c r="C24" s="376"/>
      <c r="D24" s="376"/>
      <c r="E24" s="376"/>
      <c r="F24" s="376"/>
      <c r="G24" s="376"/>
      <c r="H24" s="376"/>
      <c r="I24" s="376"/>
      <c r="J24" s="376"/>
      <c r="K24" s="376"/>
      <c r="L24" s="56"/>
    </row>
    <row r="25" spans="2:17" x14ac:dyDescent="0.2">
      <c r="B25" s="38"/>
      <c r="C25" s="40"/>
      <c r="D25" s="40"/>
      <c r="E25" s="40"/>
      <c r="F25" s="40"/>
      <c r="G25" s="40"/>
      <c r="H25" s="40"/>
      <c r="I25" s="40"/>
      <c r="J25" s="40"/>
      <c r="K25" s="40"/>
      <c r="L25" s="40"/>
      <c r="M25" s="56"/>
    </row>
    <row r="26" spans="2:17" ht="12.75" customHeight="1" x14ac:dyDescent="0.2">
      <c r="B26" s="390" t="s">
        <v>65</v>
      </c>
      <c r="C26" s="390"/>
      <c r="D26" s="390"/>
      <c r="E26" s="390"/>
      <c r="F26" s="390"/>
      <c r="G26" s="390"/>
      <c r="H26" s="390"/>
      <c r="I26" s="390"/>
      <c r="J26" s="390"/>
      <c r="K26" s="390"/>
      <c r="L26" s="390"/>
      <c r="M26" s="390"/>
    </row>
    <row r="27" spans="2:17" ht="20.25" customHeight="1" x14ac:dyDescent="0.2">
      <c r="B27" s="390" t="s">
        <v>56</v>
      </c>
      <c r="C27" s="390" t="s">
        <v>2</v>
      </c>
      <c r="D27" s="390"/>
      <c r="E27" s="390"/>
      <c r="F27" s="390"/>
      <c r="G27" s="390"/>
      <c r="H27" s="390"/>
      <c r="I27" s="390"/>
      <c r="J27" s="390"/>
      <c r="K27" s="390"/>
      <c r="L27" s="388"/>
      <c r="M27" s="389"/>
    </row>
    <row r="28" spans="2:17" ht="24" customHeight="1" x14ac:dyDescent="0.2">
      <c r="B28" s="390"/>
      <c r="C28" s="26" t="s">
        <v>57</v>
      </c>
      <c r="D28" s="26" t="s">
        <v>58</v>
      </c>
      <c r="E28" s="26" t="s">
        <v>59</v>
      </c>
      <c r="F28" s="26" t="s">
        <v>60</v>
      </c>
      <c r="G28" s="26" t="s">
        <v>8</v>
      </c>
      <c r="H28" s="26" t="s">
        <v>61</v>
      </c>
      <c r="I28" s="26" t="s">
        <v>62</v>
      </c>
      <c r="J28" s="26" t="s">
        <v>63</v>
      </c>
      <c r="K28" s="27" t="s">
        <v>31</v>
      </c>
      <c r="L28" s="282" t="s">
        <v>593</v>
      </c>
      <c r="M28" s="282" t="s">
        <v>596</v>
      </c>
    </row>
    <row r="29" spans="2:17" ht="15.75" customHeight="1" x14ac:dyDescent="0.2">
      <c r="B29" s="23" t="s">
        <v>140</v>
      </c>
      <c r="C29" s="21">
        <v>3050</v>
      </c>
      <c r="D29" s="21">
        <v>1160</v>
      </c>
      <c r="E29" s="21">
        <f>C29+D29</f>
        <v>4210</v>
      </c>
      <c r="F29" s="22">
        <f>E29/$E$38</f>
        <v>0.46997097566421075</v>
      </c>
      <c r="G29" s="21">
        <v>9925</v>
      </c>
      <c r="H29" s="21">
        <v>546</v>
      </c>
      <c r="I29" s="21">
        <f>G29+H29</f>
        <v>10471</v>
      </c>
      <c r="J29" s="22">
        <f>I29/$I$38</f>
        <v>0.48684210526315791</v>
      </c>
      <c r="K29" s="21">
        <f t="shared" ref="K29:K37" si="13">E29+I29</f>
        <v>14681</v>
      </c>
      <c r="L29" s="21">
        <v>0</v>
      </c>
      <c r="M29" s="21">
        <f>K29+L29</f>
        <v>14681</v>
      </c>
    </row>
    <row r="30" spans="2:17" x14ac:dyDescent="0.2">
      <c r="B30" s="23" t="s">
        <v>141</v>
      </c>
      <c r="C30" s="21">
        <v>357</v>
      </c>
      <c r="D30" s="21">
        <v>140</v>
      </c>
      <c r="E30" s="21">
        <f t="shared" ref="E30:E37" si="14">C30+D30</f>
        <v>497</v>
      </c>
      <c r="F30" s="22">
        <f t="shared" ref="F30:F37" si="15">E30/$E$38</f>
        <v>5.5481134181736995E-2</v>
      </c>
      <c r="G30" s="21">
        <v>1158</v>
      </c>
      <c r="H30" s="21">
        <v>68</v>
      </c>
      <c r="I30" s="21">
        <f t="shared" ref="I30:I37" si="16">G30+H30</f>
        <v>1226</v>
      </c>
      <c r="J30" s="22">
        <f t="shared" ref="J30:J37" si="17">I30/$I$38</f>
        <v>5.7002045750418451E-2</v>
      </c>
      <c r="K30" s="21">
        <f t="shared" si="13"/>
        <v>1723</v>
      </c>
      <c r="L30" s="21">
        <v>0</v>
      </c>
      <c r="M30" s="21">
        <f t="shared" ref="M30:M38" si="18">K30+L30</f>
        <v>1723</v>
      </c>
    </row>
    <row r="31" spans="2:17" x14ac:dyDescent="0.2">
      <c r="B31" s="23" t="s">
        <v>142</v>
      </c>
      <c r="C31" s="21">
        <v>229</v>
      </c>
      <c r="D31" s="21">
        <v>118</v>
      </c>
      <c r="E31" s="21">
        <f t="shared" si="14"/>
        <v>347</v>
      </c>
      <c r="F31" s="22">
        <f t="shared" si="15"/>
        <v>3.8736325072560841E-2</v>
      </c>
      <c r="G31" s="21">
        <v>791</v>
      </c>
      <c r="H31" s="21">
        <v>46</v>
      </c>
      <c r="I31" s="21">
        <f t="shared" si="16"/>
        <v>837</v>
      </c>
      <c r="J31" s="22">
        <f t="shared" si="17"/>
        <v>3.8915752278222054E-2</v>
      </c>
      <c r="K31" s="21">
        <f t="shared" si="13"/>
        <v>1184</v>
      </c>
      <c r="L31" s="21">
        <v>0</v>
      </c>
      <c r="M31" s="21">
        <f t="shared" si="18"/>
        <v>1184</v>
      </c>
    </row>
    <row r="32" spans="2:17" x14ac:dyDescent="0.2">
      <c r="B32" s="23" t="s">
        <v>143</v>
      </c>
      <c r="C32" s="21">
        <v>398</v>
      </c>
      <c r="D32" s="21">
        <v>134</v>
      </c>
      <c r="E32" s="21">
        <f t="shared" si="14"/>
        <v>532</v>
      </c>
      <c r="F32" s="22">
        <f t="shared" si="15"/>
        <v>5.938825630721143E-2</v>
      </c>
      <c r="G32" s="21">
        <v>1112</v>
      </c>
      <c r="H32" s="21">
        <v>43</v>
      </c>
      <c r="I32" s="21">
        <f t="shared" si="16"/>
        <v>1155</v>
      </c>
      <c r="J32" s="22">
        <f t="shared" si="17"/>
        <v>5.3700948484284916E-2</v>
      </c>
      <c r="K32" s="21">
        <f t="shared" si="13"/>
        <v>1687</v>
      </c>
      <c r="L32" s="21">
        <v>0</v>
      </c>
      <c r="M32" s="21">
        <f t="shared" si="18"/>
        <v>1687</v>
      </c>
    </row>
    <row r="33" spans="2:13" x14ac:dyDescent="0.2">
      <c r="B33" s="23" t="s">
        <v>144</v>
      </c>
      <c r="C33" s="21">
        <v>225</v>
      </c>
      <c r="D33" s="21">
        <v>117</v>
      </c>
      <c r="E33" s="21">
        <f t="shared" si="14"/>
        <v>342</v>
      </c>
      <c r="F33" s="22">
        <f t="shared" si="15"/>
        <v>3.8178164768921635E-2</v>
      </c>
      <c r="G33" s="21">
        <v>669</v>
      </c>
      <c r="H33" s="21">
        <v>28</v>
      </c>
      <c r="I33" s="21">
        <f t="shared" si="16"/>
        <v>697</v>
      </c>
      <c r="J33" s="22">
        <f t="shared" si="17"/>
        <v>3.240654640133904E-2</v>
      </c>
      <c r="K33" s="21">
        <f t="shared" si="13"/>
        <v>1039</v>
      </c>
      <c r="L33" s="21">
        <v>0</v>
      </c>
      <c r="M33" s="21">
        <f t="shared" si="18"/>
        <v>1039</v>
      </c>
    </row>
    <row r="34" spans="2:13" x14ac:dyDescent="0.2">
      <c r="B34" s="23" t="s">
        <v>145</v>
      </c>
      <c r="C34" s="21">
        <v>1596</v>
      </c>
      <c r="D34" s="21">
        <v>566</v>
      </c>
      <c r="E34" s="21">
        <f t="shared" si="14"/>
        <v>2162</v>
      </c>
      <c r="F34" s="22">
        <f t="shared" si="15"/>
        <v>0.24134851529359233</v>
      </c>
      <c r="G34" s="21">
        <v>5009</v>
      </c>
      <c r="H34" s="21">
        <v>199</v>
      </c>
      <c r="I34" s="21">
        <f t="shared" si="16"/>
        <v>5208</v>
      </c>
      <c r="J34" s="22">
        <f t="shared" si="17"/>
        <v>0.24214245862004835</v>
      </c>
      <c r="K34" s="21">
        <f t="shared" si="13"/>
        <v>7370</v>
      </c>
      <c r="L34" s="21">
        <v>0</v>
      </c>
      <c r="M34" s="21">
        <f t="shared" si="18"/>
        <v>7370</v>
      </c>
    </row>
    <row r="35" spans="2:13" x14ac:dyDescent="0.2">
      <c r="B35" s="23" t="s">
        <v>146</v>
      </c>
      <c r="C35" s="21">
        <v>190</v>
      </c>
      <c r="D35" s="21">
        <v>64</v>
      </c>
      <c r="E35" s="21">
        <f t="shared" si="14"/>
        <v>254</v>
      </c>
      <c r="F35" s="22">
        <f t="shared" si="15"/>
        <v>2.8354543424871623E-2</v>
      </c>
      <c r="G35" s="21">
        <v>478</v>
      </c>
      <c r="H35" s="21">
        <v>19</v>
      </c>
      <c r="I35" s="21">
        <f t="shared" si="16"/>
        <v>497</v>
      </c>
      <c r="J35" s="22">
        <f t="shared" si="17"/>
        <v>2.3107680862934722E-2</v>
      </c>
      <c r="K35" s="21">
        <f t="shared" si="13"/>
        <v>751</v>
      </c>
      <c r="L35" s="21">
        <v>0</v>
      </c>
      <c r="M35" s="21">
        <f t="shared" si="18"/>
        <v>751</v>
      </c>
    </row>
    <row r="36" spans="2:13" x14ac:dyDescent="0.2">
      <c r="B36" s="23" t="s">
        <v>147</v>
      </c>
      <c r="C36" s="21">
        <v>182</v>
      </c>
      <c r="D36" s="21">
        <v>76</v>
      </c>
      <c r="E36" s="21">
        <f t="shared" si="14"/>
        <v>258</v>
      </c>
      <c r="F36" s="22">
        <f t="shared" si="15"/>
        <v>2.8801071667782986E-2</v>
      </c>
      <c r="G36" s="21">
        <v>570</v>
      </c>
      <c r="H36" s="21">
        <v>20</v>
      </c>
      <c r="I36" s="21">
        <f t="shared" si="16"/>
        <v>590</v>
      </c>
      <c r="J36" s="22">
        <f t="shared" si="17"/>
        <v>2.7431653338292727E-2</v>
      </c>
      <c r="K36" s="21">
        <f t="shared" si="13"/>
        <v>848</v>
      </c>
      <c r="L36" s="21">
        <v>0</v>
      </c>
      <c r="M36" s="21">
        <f t="shared" si="18"/>
        <v>848</v>
      </c>
    </row>
    <row r="37" spans="2:13" x14ac:dyDescent="0.2">
      <c r="B37" s="23" t="s">
        <v>148</v>
      </c>
      <c r="C37" s="21">
        <v>274</v>
      </c>
      <c r="D37" s="21">
        <v>82</v>
      </c>
      <c r="E37" s="21">
        <f t="shared" si="14"/>
        <v>356</v>
      </c>
      <c r="F37" s="22">
        <f t="shared" si="15"/>
        <v>3.9741013619111407E-2</v>
      </c>
      <c r="G37" s="21">
        <v>790</v>
      </c>
      <c r="H37" s="21">
        <v>37</v>
      </c>
      <c r="I37" s="21">
        <f t="shared" si="16"/>
        <v>827</v>
      </c>
      <c r="J37" s="22">
        <f t="shared" si="17"/>
        <v>3.8450809001301843E-2</v>
      </c>
      <c r="K37" s="21">
        <f t="shared" si="13"/>
        <v>1183</v>
      </c>
      <c r="L37" s="21">
        <v>0</v>
      </c>
      <c r="M37" s="21">
        <f t="shared" si="18"/>
        <v>1183</v>
      </c>
    </row>
    <row r="38" spans="2:13" x14ac:dyDescent="0.2">
      <c r="B38" s="23" t="s">
        <v>49</v>
      </c>
      <c r="C38" s="21">
        <f>SUM(C29:C37)</f>
        <v>6501</v>
      </c>
      <c r="D38" s="21">
        <f>SUM(D29:D37)</f>
        <v>2457</v>
      </c>
      <c r="E38" s="23">
        <f t="shared" ref="E38" si="19">C38+D38</f>
        <v>8958</v>
      </c>
      <c r="F38" s="25">
        <f t="shared" ref="F38" si="20">E38/$E$38</f>
        <v>1</v>
      </c>
      <c r="G38" s="21">
        <f t="shared" ref="G38:H38" si="21">SUM(G29:G37)</f>
        <v>20502</v>
      </c>
      <c r="H38" s="21">
        <f t="shared" si="21"/>
        <v>1006</v>
      </c>
      <c r="I38" s="23">
        <f t="shared" ref="I38" si="22">G38+H38</f>
        <v>21508</v>
      </c>
      <c r="J38" s="25">
        <f t="shared" ref="J38" si="23">I38/$I$38</f>
        <v>1</v>
      </c>
      <c r="K38" s="23">
        <f t="shared" ref="K38" si="24">E38+I38</f>
        <v>30466</v>
      </c>
      <c r="L38" s="21">
        <f t="shared" ref="L38" si="25">SUM(L29:L37)</f>
        <v>0</v>
      </c>
      <c r="M38" s="21">
        <f t="shared" si="18"/>
        <v>30466</v>
      </c>
    </row>
    <row r="39" spans="2:13" ht="24" x14ac:dyDescent="0.2">
      <c r="B39" s="35" t="s">
        <v>66</v>
      </c>
      <c r="C39" s="36">
        <f>+C38/M38</f>
        <v>0.21338541324755464</v>
      </c>
      <c r="D39" s="36">
        <f>+D38/M38</f>
        <v>8.0647278933893521E-2</v>
      </c>
      <c r="E39" s="37">
        <f>+E38/M38</f>
        <v>0.29403269218144817</v>
      </c>
      <c r="F39" s="37"/>
      <c r="G39" s="36">
        <f>+G38/M38</f>
        <v>0.67294689161688437</v>
      </c>
      <c r="H39" s="36">
        <f>+H38/M38</f>
        <v>3.302041620166743E-2</v>
      </c>
      <c r="I39" s="37">
        <f>+I38/M38</f>
        <v>0.70596730781855188</v>
      </c>
      <c r="J39" s="37"/>
      <c r="K39" s="37">
        <f>+K38/M38</f>
        <v>1</v>
      </c>
      <c r="L39" s="37">
        <f>+L38/M38</f>
        <v>0</v>
      </c>
      <c r="M39" s="37">
        <f>K39+L39</f>
        <v>1</v>
      </c>
    </row>
    <row r="40" spans="2:13" x14ac:dyDescent="0.2">
      <c r="B40" s="28" t="s">
        <v>129</v>
      </c>
    </row>
    <row r="41" spans="2:13" x14ac:dyDescent="0.2">
      <c r="B41" s="28" t="s">
        <v>130</v>
      </c>
    </row>
    <row r="131" spans="2:2" x14ac:dyDescent="0.2">
      <c r="B131" s="29" t="s">
        <v>78</v>
      </c>
    </row>
  </sheetData>
  <mergeCells count="12">
    <mergeCell ref="B6:K6"/>
    <mergeCell ref="B5:K5"/>
    <mergeCell ref="B23:K23"/>
    <mergeCell ref="B24:K24"/>
    <mergeCell ref="B27:B28"/>
    <mergeCell ref="C27:K27"/>
    <mergeCell ref="B9:B10"/>
    <mergeCell ref="C9:K9"/>
    <mergeCell ref="B8:M8"/>
    <mergeCell ref="L9:M9"/>
    <mergeCell ref="L27:M27"/>
    <mergeCell ref="B26:M26"/>
  </mergeCells>
  <hyperlinks>
    <hyperlink ref="M5" location="'Índice Pensiones Solidarias'!A1" display="Volver Sistema de Pensiones Solidadias" xr:uid="{00000000-0004-0000-0A00-000000000000}"/>
  </hyperlinks>
  <pageMargins left="0.74803149606299213" right="0.74803149606299213" top="0.98425196850393704" bottom="0.98425196850393704" header="0" footer="0"/>
  <pageSetup scale="8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22">
    <pageSetUpPr fitToPage="1"/>
  </sheetPr>
  <dimension ref="A1:Q143"/>
  <sheetViews>
    <sheetView showGridLines="0" topLeftCell="A7" zoomScaleNormal="100" workbookViewId="0">
      <selection activeCell="C51" sqref="C51:M51"/>
    </sheetView>
  </sheetViews>
  <sheetFormatPr baseColWidth="10" defaultRowHeight="12" x14ac:dyDescent="0.2"/>
  <cols>
    <col min="1" max="1" width="6" style="29" customWidth="1"/>
    <col min="2" max="2" width="18.140625" style="29" customWidth="1"/>
    <col min="3" max="4" width="8.42578125" style="29" bestFit="1" customWidth="1"/>
    <col min="5" max="6" width="8.42578125" style="29" customWidth="1"/>
    <col min="7" max="7" width="9.7109375" style="29" bestFit="1" customWidth="1"/>
    <col min="8" max="8" width="8.28515625" style="29" bestFit="1" customWidth="1"/>
    <col min="9" max="11" width="8.28515625" style="29" customWidth="1"/>
    <col min="12" max="12" width="9.140625" style="29" customWidth="1"/>
    <col min="13" max="13" width="11.42578125" style="29"/>
    <col min="14" max="14" width="11.28515625" style="29" customWidth="1"/>
    <col min="15" max="15" width="12.42578125" style="29" bestFit="1" customWidth="1"/>
    <col min="16" max="251" width="11.42578125" style="29"/>
    <col min="252" max="252" width="18.140625" style="29" customWidth="1"/>
    <col min="253" max="254" width="8.42578125" style="29" bestFit="1" customWidth="1"/>
    <col min="255" max="256" width="8.42578125" style="29" customWidth="1"/>
    <col min="257" max="257" width="9.7109375" style="29" bestFit="1" customWidth="1"/>
    <col min="258" max="258" width="8.28515625" style="29" bestFit="1" customWidth="1"/>
    <col min="259" max="261" width="8.28515625" style="29" customWidth="1"/>
    <col min="262" max="267" width="0" style="29" hidden="1" customWidth="1"/>
    <col min="268" max="268" width="9.140625" style="29" customWidth="1"/>
    <col min="269" max="270" width="11.42578125" style="29"/>
    <col min="271" max="271" width="12.42578125" style="29" bestFit="1" customWidth="1"/>
    <col min="272" max="507" width="11.42578125" style="29"/>
    <col min="508" max="508" width="18.140625" style="29" customWidth="1"/>
    <col min="509" max="510" width="8.42578125" style="29" bestFit="1" customWidth="1"/>
    <col min="511" max="512" width="8.42578125" style="29" customWidth="1"/>
    <col min="513" max="513" width="9.7109375" style="29" bestFit="1" customWidth="1"/>
    <col min="514" max="514" width="8.28515625" style="29" bestFit="1" customWidth="1"/>
    <col min="515" max="517" width="8.28515625" style="29" customWidth="1"/>
    <col min="518" max="523" width="0" style="29" hidden="1" customWidth="1"/>
    <col min="524" max="524" width="9.140625" style="29" customWidth="1"/>
    <col min="525" max="526" width="11.42578125" style="29"/>
    <col min="527" max="527" width="12.42578125" style="29" bestFit="1" customWidth="1"/>
    <col min="528" max="763" width="11.42578125" style="29"/>
    <col min="764" max="764" width="18.140625" style="29" customWidth="1"/>
    <col min="765" max="766" width="8.42578125" style="29" bestFit="1" customWidth="1"/>
    <col min="767" max="768" width="8.42578125" style="29" customWidth="1"/>
    <col min="769" max="769" width="9.7109375" style="29" bestFit="1" customWidth="1"/>
    <col min="770" max="770" width="8.28515625" style="29" bestFit="1" customWidth="1"/>
    <col min="771" max="773" width="8.28515625" style="29" customWidth="1"/>
    <col min="774" max="779" width="0" style="29" hidden="1" customWidth="1"/>
    <col min="780" max="780" width="9.140625" style="29" customWidth="1"/>
    <col min="781" max="782" width="11.42578125" style="29"/>
    <col min="783" max="783" width="12.42578125" style="29" bestFit="1" customWidth="1"/>
    <col min="784" max="1019" width="11.42578125" style="29"/>
    <col min="1020" max="1020" width="18.140625" style="29" customWidth="1"/>
    <col min="1021" max="1022" width="8.42578125" style="29" bestFit="1" customWidth="1"/>
    <col min="1023" max="1024" width="8.42578125" style="29" customWidth="1"/>
    <col min="1025" max="1025" width="9.7109375" style="29" bestFit="1" customWidth="1"/>
    <col min="1026" max="1026" width="8.28515625" style="29" bestFit="1" customWidth="1"/>
    <col min="1027" max="1029" width="8.28515625" style="29" customWidth="1"/>
    <col min="1030" max="1035" width="0" style="29" hidden="1" customWidth="1"/>
    <col min="1036" max="1036" width="9.140625" style="29" customWidth="1"/>
    <col min="1037" max="1038" width="11.42578125" style="29"/>
    <col min="1039" max="1039" width="12.42578125" style="29" bestFit="1" customWidth="1"/>
    <col min="1040" max="1275" width="11.42578125" style="29"/>
    <col min="1276" max="1276" width="18.140625" style="29" customWidth="1"/>
    <col min="1277" max="1278" width="8.42578125" style="29" bestFit="1" customWidth="1"/>
    <col min="1279" max="1280" width="8.42578125" style="29" customWidth="1"/>
    <col min="1281" max="1281" width="9.7109375" style="29" bestFit="1" customWidth="1"/>
    <col min="1282" max="1282" width="8.28515625" style="29" bestFit="1" customWidth="1"/>
    <col min="1283" max="1285" width="8.28515625" style="29" customWidth="1"/>
    <col min="1286" max="1291" width="0" style="29" hidden="1" customWidth="1"/>
    <col min="1292" max="1292" width="9.140625" style="29" customWidth="1"/>
    <col min="1293" max="1294" width="11.42578125" style="29"/>
    <col min="1295" max="1295" width="12.42578125" style="29" bestFit="1" customWidth="1"/>
    <col min="1296" max="1531" width="11.42578125" style="29"/>
    <col min="1532" max="1532" width="18.140625" style="29" customWidth="1"/>
    <col min="1533" max="1534" width="8.42578125" style="29" bestFit="1" customWidth="1"/>
    <col min="1535" max="1536" width="8.42578125" style="29" customWidth="1"/>
    <col min="1537" max="1537" width="9.7109375" style="29" bestFit="1" customWidth="1"/>
    <col min="1538" max="1538" width="8.28515625" style="29" bestFit="1" customWidth="1"/>
    <col min="1539" max="1541" width="8.28515625" style="29" customWidth="1"/>
    <col min="1542" max="1547" width="0" style="29" hidden="1" customWidth="1"/>
    <col min="1548" max="1548" width="9.140625" style="29" customWidth="1"/>
    <col min="1549" max="1550" width="11.42578125" style="29"/>
    <col min="1551" max="1551" width="12.42578125" style="29" bestFit="1" customWidth="1"/>
    <col min="1552" max="1787" width="11.42578125" style="29"/>
    <col min="1788" max="1788" width="18.140625" style="29" customWidth="1"/>
    <col min="1789" max="1790" width="8.42578125" style="29" bestFit="1" customWidth="1"/>
    <col min="1791" max="1792" width="8.42578125" style="29" customWidth="1"/>
    <col min="1793" max="1793" width="9.7109375" style="29" bestFit="1" customWidth="1"/>
    <col min="1794" max="1794" width="8.28515625" style="29" bestFit="1" customWidth="1"/>
    <col min="1795" max="1797" width="8.28515625" style="29" customWidth="1"/>
    <col min="1798" max="1803" width="0" style="29" hidden="1" customWidth="1"/>
    <col min="1804" max="1804" width="9.140625" style="29" customWidth="1"/>
    <col min="1805" max="1806" width="11.42578125" style="29"/>
    <col min="1807" max="1807" width="12.42578125" style="29" bestFit="1" customWidth="1"/>
    <col min="1808" max="2043" width="11.42578125" style="29"/>
    <col min="2044" max="2044" width="18.140625" style="29" customWidth="1"/>
    <col min="2045" max="2046" width="8.42578125" style="29" bestFit="1" customWidth="1"/>
    <col min="2047" max="2048" width="8.42578125" style="29" customWidth="1"/>
    <col min="2049" max="2049" width="9.7109375" style="29" bestFit="1" customWidth="1"/>
    <col min="2050" max="2050" width="8.28515625" style="29" bestFit="1" customWidth="1"/>
    <col min="2051" max="2053" width="8.28515625" style="29" customWidth="1"/>
    <col min="2054" max="2059" width="0" style="29" hidden="1" customWidth="1"/>
    <col min="2060" max="2060" width="9.140625" style="29" customWidth="1"/>
    <col min="2061" max="2062" width="11.42578125" style="29"/>
    <col min="2063" max="2063" width="12.42578125" style="29" bestFit="1" customWidth="1"/>
    <col min="2064" max="2299" width="11.42578125" style="29"/>
    <col min="2300" max="2300" width="18.140625" style="29" customWidth="1"/>
    <col min="2301" max="2302" width="8.42578125" style="29" bestFit="1" customWidth="1"/>
    <col min="2303" max="2304" width="8.42578125" style="29" customWidth="1"/>
    <col min="2305" max="2305" width="9.7109375" style="29" bestFit="1" customWidth="1"/>
    <col min="2306" max="2306" width="8.28515625" style="29" bestFit="1" customWidth="1"/>
    <col min="2307" max="2309" width="8.28515625" style="29" customWidth="1"/>
    <col min="2310" max="2315" width="0" style="29" hidden="1" customWidth="1"/>
    <col min="2316" max="2316" width="9.140625" style="29" customWidth="1"/>
    <col min="2317" max="2318" width="11.42578125" style="29"/>
    <col min="2319" max="2319" width="12.42578125" style="29" bestFit="1" customWidth="1"/>
    <col min="2320" max="2555" width="11.42578125" style="29"/>
    <col min="2556" max="2556" width="18.140625" style="29" customWidth="1"/>
    <col min="2557" max="2558" width="8.42578125" style="29" bestFit="1" customWidth="1"/>
    <col min="2559" max="2560" width="8.42578125" style="29" customWidth="1"/>
    <col min="2561" max="2561" width="9.7109375" style="29" bestFit="1" customWidth="1"/>
    <col min="2562" max="2562" width="8.28515625" style="29" bestFit="1" customWidth="1"/>
    <col min="2563" max="2565" width="8.28515625" style="29" customWidth="1"/>
    <col min="2566" max="2571" width="0" style="29" hidden="1" customWidth="1"/>
    <col min="2572" max="2572" width="9.140625" style="29" customWidth="1"/>
    <col min="2573" max="2574" width="11.42578125" style="29"/>
    <col min="2575" max="2575" width="12.42578125" style="29" bestFit="1" customWidth="1"/>
    <col min="2576" max="2811" width="11.42578125" style="29"/>
    <col min="2812" max="2812" width="18.140625" style="29" customWidth="1"/>
    <col min="2813" max="2814" width="8.42578125" style="29" bestFit="1" customWidth="1"/>
    <col min="2815" max="2816" width="8.42578125" style="29" customWidth="1"/>
    <col min="2817" max="2817" width="9.7109375" style="29" bestFit="1" customWidth="1"/>
    <col min="2818" max="2818" width="8.28515625" style="29" bestFit="1" customWidth="1"/>
    <col min="2819" max="2821" width="8.28515625" style="29" customWidth="1"/>
    <col min="2822" max="2827" width="0" style="29" hidden="1" customWidth="1"/>
    <col min="2828" max="2828" width="9.140625" style="29" customWidth="1"/>
    <col min="2829" max="2830" width="11.42578125" style="29"/>
    <col min="2831" max="2831" width="12.42578125" style="29" bestFit="1" customWidth="1"/>
    <col min="2832" max="3067" width="11.42578125" style="29"/>
    <col min="3068" max="3068" width="18.140625" style="29" customWidth="1"/>
    <col min="3069" max="3070" width="8.42578125" style="29" bestFit="1" customWidth="1"/>
    <col min="3071" max="3072" width="8.42578125" style="29" customWidth="1"/>
    <col min="3073" max="3073" width="9.7109375" style="29" bestFit="1" customWidth="1"/>
    <col min="3074" max="3074" width="8.28515625" style="29" bestFit="1" customWidth="1"/>
    <col min="3075" max="3077" width="8.28515625" style="29" customWidth="1"/>
    <col min="3078" max="3083" width="0" style="29" hidden="1" customWidth="1"/>
    <col min="3084" max="3084" width="9.140625" style="29" customWidth="1"/>
    <col min="3085" max="3086" width="11.42578125" style="29"/>
    <col min="3087" max="3087" width="12.42578125" style="29" bestFit="1" customWidth="1"/>
    <col min="3088" max="3323" width="11.42578125" style="29"/>
    <col min="3324" max="3324" width="18.140625" style="29" customWidth="1"/>
    <col min="3325" max="3326" width="8.42578125" style="29" bestFit="1" customWidth="1"/>
    <col min="3327" max="3328" width="8.42578125" style="29" customWidth="1"/>
    <col min="3329" max="3329" width="9.7109375" style="29" bestFit="1" customWidth="1"/>
    <col min="3330" max="3330" width="8.28515625" style="29" bestFit="1" customWidth="1"/>
    <col min="3331" max="3333" width="8.28515625" style="29" customWidth="1"/>
    <col min="3334" max="3339" width="0" style="29" hidden="1" customWidth="1"/>
    <col min="3340" max="3340" width="9.140625" style="29" customWidth="1"/>
    <col min="3341" max="3342" width="11.42578125" style="29"/>
    <col min="3343" max="3343" width="12.42578125" style="29" bestFit="1" customWidth="1"/>
    <col min="3344" max="3579" width="11.42578125" style="29"/>
    <col min="3580" max="3580" width="18.140625" style="29" customWidth="1"/>
    <col min="3581" max="3582" width="8.42578125" style="29" bestFit="1" customWidth="1"/>
    <col min="3583" max="3584" width="8.42578125" style="29" customWidth="1"/>
    <col min="3585" max="3585" width="9.7109375" style="29" bestFit="1" customWidth="1"/>
    <col min="3586" max="3586" width="8.28515625" style="29" bestFit="1" customWidth="1"/>
    <col min="3587" max="3589" width="8.28515625" style="29" customWidth="1"/>
    <col min="3590" max="3595" width="0" style="29" hidden="1" customWidth="1"/>
    <col min="3596" max="3596" width="9.140625" style="29" customWidth="1"/>
    <col min="3597" max="3598" width="11.42578125" style="29"/>
    <col min="3599" max="3599" width="12.42578125" style="29" bestFit="1" customWidth="1"/>
    <col min="3600" max="3835" width="11.42578125" style="29"/>
    <col min="3836" max="3836" width="18.140625" style="29" customWidth="1"/>
    <col min="3837" max="3838" width="8.42578125" style="29" bestFit="1" customWidth="1"/>
    <col min="3839" max="3840" width="8.42578125" style="29" customWidth="1"/>
    <col min="3841" max="3841" width="9.7109375" style="29" bestFit="1" customWidth="1"/>
    <col min="3842" max="3842" width="8.28515625" style="29" bestFit="1" customWidth="1"/>
    <col min="3843" max="3845" width="8.28515625" style="29" customWidth="1"/>
    <col min="3846" max="3851" width="0" style="29" hidden="1" customWidth="1"/>
    <col min="3852" max="3852" width="9.140625" style="29" customWidth="1"/>
    <col min="3853" max="3854" width="11.42578125" style="29"/>
    <col min="3855" max="3855" width="12.42578125" style="29" bestFit="1" customWidth="1"/>
    <col min="3856" max="4091" width="11.42578125" style="29"/>
    <col min="4092" max="4092" width="18.140625" style="29" customWidth="1"/>
    <col min="4093" max="4094" width="8.42578125" style="29" bestFit="1" customWidth="1"/>
    <col min="4095" max="4096" width="8.42578125" style="29" customWidth="1"/>
    <col min="4097" max="4097" width="9.7109375" style="29" bestFit="1" customWidth="1"/>
    <col min="4098" max="4098" width="8.28515625" style="29" bestFit="1" customWidth="1"/>
    <col min="4099" max="4101" width="8.28515625" style="29" customWidth="1"/>
    <col min="4102" max="4107" width="0" style="29" hidden="1" customWidth="1"/>
    <col min="4108" max="4108" width="9.140625" style="29" customWidth="1"/>
    <col min="4109" max="4110" width="11.42578125" style="29"/>
    <col min="4111" max="4111" width="12.42578125" style="29" bestFit="1" customWidth="1"/>
    <col min="4112" max="4347" width="11.42578125" style="29"/>
    <col min="4348" max="4348" width="18.140625" style="29" customWidth="1"/>
    <col min="4349" max="4350" width="8.42578125" style="29" bestFit="1" customWidth="1"/>
    <col min="4351" max="4352" width="8.42578125" style="29" customWidth="1"/>
    <col min="4353" max="4353" width="9.7109375" style="29" bestFit="1" customWidth="1"/>
    <col min="4354" max="4354" width="8.28515625" style="29" bestFit="1" customWidth="1"/>
    <col min="4355" max="4357" width="8.28515625" style="29" customWidth="1"/>
    <col min="4358" max="4363" width="0" style="29" hidden="1" customWidth="1"/>
    <col min="4364" max="4364" width="9.140625" style="29" customWidth="1"/>
    <col min="4365" max="4366" width="11.42578125" style="29"/>
    <col min="4367" max="4367" width="12.42578125" style="29" bestFit="1" customWidth="1"/>
    <col min="4368" max="4603" width="11.42578125" style="29"/>
    <col min="4604" max="4604" width="18.140625" style="29" customWidth="1"/>
    <col min="4605" max="4606" width="8.42578125" style="29" bestFit="1" customWidth="1"/>
    <col min="4607" max="4608" width="8.42578125" style="29" customWidth="1"/>
    <col min="4609" max="4609" width="9.7109375" style="29" bestFit="1" customWidth="1"/>
    <col min="4610" max="4610" width="8.28515625" style="29" bestFit="1" customWidth="1"/>
    <col min="4611" max="4613" width="8.28515625" style="29" customWidth="1"/>
    <col min="4614" max="4619" width="0" style="29" hidden="1" customWidth="1"/>
    <col min="4620" max="4620" width="9.140625" style="29" customWidth="1"/>
    <col min="4621" max="4622" width="11.42578125" style="29"/>
    <col min="4623" max="4623" width="12.42578125" style="29" bestFit="1" customWidth="1"/>
    <col min="4624" max="4859" width="11.42578125" style="29"/>
    <col min="4860" max="4860" width="18.140625" style="29" customWidth="1"/>
    <col min="4861" max="4862" width="8.42578125" style="29" bestFit="1" customWidth="1"/>
    <col min="4863" max="4864" width="8.42578125" style="29" customWidth="1"/>
    <col min="4865" max="4865" width="9.7109375" style="29" bestFit="1" customWidth="1"/>
    <col min="4866" max="4866" width="8.28515625" style="29" bestFit="1" customWidth="1"/>
    <col min="4867" max="4869" width="8.28515625" style="29" customWidth="1"/>
    <col min="4870" max="4875" width="0" style="29" hidden="1" customWidth="1"/>
    <col min="4876" max="4876" width="9.140625" style="29" customWidth="1"/>
    <col min="4877" max="4878" width="11.42578125" style="29"/>
    <col min="4879" max="4879" width="12.42578125" style="29" bestFit="1" customWidth="1"/>
    <col min="4880" max="5115" width="11.42578125" style="29"/>
    <col min="5116" max="5116" width="18.140625" style="29" customWidth="1"/>
    <col min="5117" max="5118" width="8.42578125" style="29" bestFit="1" customWidth="1"/>
    <col min="5119" max="5120" width="8.42578125" style="29" customWidth="1"/>
    <col min="5121" max="5121" width="9.7109375" style="29" bestFit="1" customWidth="1"/>
    <col min="5122" max="5122" width="8.28515625" style="29" bestFit="1" customWidth="1"/>
    <col min="5123" max="5125" width="8.28515625" style="29" customWidth="1"/>
    <col min="5126" max="5131" width="0" style="29" hidden="1" customWidth="1"/>
    <col min="5132" max="5132" width="9.140625" style="29" customWidth="1"/>
    <col min="5133" max="5134" width="11.42578125" style="29"/>
    <col min="5135" max="5135" width="12.42578125" style="29" bestFit="1" customWidth="1"/>
    <col min="5136" max="5371" width="11.42578125" style="29"/>
    <col min="5372" max="5372" width="18.140625" style="29" customWidth="1"/>
    <col min="5373" max="5374" width="8.42578125" style="29" bestFit="1" customWidth="1"/>
    <col min="5375" max="5376" width="8.42578125" style="29" customWidth="1"/>
    <col min="5377" max="5377" width="9.7109375" style="29" bestFit="1" customWidth="1"/>
    <col min="5378" max="5378" width="8.28515625" style="29" bestFit="1" customWidth="1"/>
    <col min="5379" max="5381" width="8.28515625" style="29" customWidth="1"/>
    <col min="5382" max="5387" width="0" style="29" hidden="1" customWidth="1"/>
    <col min="5388" max="5388" width="9.140625" style="29" customWidth="1"/>
    <col min="5389" max="5390" width="11.42578125" style="29"/>
    <col min="5391" max="5391" width="12.42578125" style="29" bestFit="1" customWidth="1"/>
    <col min="5392" max="5627" width="11.42578125" style="29"/>
    <col min="5628" max="5628" width="18.140625" style="29" customWidth="1"/>
    <col min="5629" max="5630" width="8.42578125" style="29" bestFit="1" customWidth="1"/>
    <col min="5631" max="5632" width="8.42578125" style="29" customWidth="1"/>
    <col min="5633" max="5633" width="9.7109375" style="29" bestFit="1" customWidth="1"/>
    <col min="5634" max="5634" width="8.28515625" style="29" bestFit="1" customWidth="1"/>
    <col min="5635" max="5637" width="8.28515625" style="29" customWidth="1"/>
    <col min="5638" max="5643" width="0" style="29" hidden="1" customWidth="1"/>
    <col min="5644" max="5644" width="9.140625" style="29" customWidth="1"/>
    <col min="5645" max="5646" width="11.42578125" style="29"/>
    <col min="5647" max="5647" width="12.42578125" style="29" bestFit="1" customWidth="1"/>
    <col min="5648" max="5883" width="11.42578125" style="29"/>
    <col min="5884" max="5884" width="18.140625" style="29" customWidth="1"/>
    <col min="5885" max="5886" width="8.42578125" style="29" bestFit="1" customWidth="1"/>
    <col min="5887" max="5888" width="8.42578125" style="29" customWidth="1"/>
    <col min="5889" max="5889" width="9.7109375" style="29" bestFit="1" customWidth="1"/>
    <col min="5890" max="5890" width="8.28515625" style="29" bestFit="1" customWidth="1"/>
    <col min="5891" max="5893" width="8.28515625" style="29" customWidth="1"/>
    <col min="5894" max="5899" width="0" style="29" hidden="1" customWidth="1"/>
    <col min="5900" max="5900" width="9.140625" style="29" customWidth="1"/>
    <col min="5901" max="5902" width="11.42578125" style="29"/>
    <col min="5903" max="5903" width="12.42578125" style="29" bestFit="1" customWidth="1"/>
    <col min="5904" max="6139" width="11.42578125" style="29"/>
    <col min="6140" max="6140" width="18.140625" style="29" customWidth="1"/>
    <col min="6141" max="6142" width="8.42578125" style="29" bestFit="1" customWidth="1"/>
    <col min="6143" max="6144" width="8.42578125" style="29" customWidth="1"/>
    <col min="6145" max="6145" width="9.7109375" style="29" bestFit="1" customWidth="1"/>
    <col min="6146" max="6146" width="8.28515625" style="29" bestFit="1" customWidth="1"/>
    <col min="6147" max="6149" width="8.28515625" style="29" customWidth="1"/>
    <col min="6150" max="6155" width="0" style="29" hidden="1" customWidth="1"/>
    <col min="6156" max="6156" width="9.140625" style="29" customWidth="1"/>
    <col min="6157" max="6158" width="11.42578125" style="29"/>
    <col min="6159" max="6159" width="12.42578125" style="29" bestFit="1" customWidth="1"/>
    <col min="6160" max="6395" width="11.42578125" style="29"/>
    <col min="6396" max="6396" width="18.140625" style="29" customWidth="1"/>
    <col min="6397" max="6398" width="8.42578125" style="29" bestFit="1" customWidth="1"/>
    <col min="6399" max="6400" width="8.42578125" style="29" customWidth="1"/>
    <col min="6401" max="6401" width="9.7109375" style="29" bestFit="1" customWidth="1"/>
    <col min="6402" max="6402" width="8.28515625" style="29" bestFit="1" customWidth="1"/>
    <col min="6403" max="6405" width="8.28515625" style="29" customWidth="1"/>
    <col min="6406" max="6411" width="0" style="29" hidden="1" customWidth="1"/>
    <col min="6412" max="6412" width="9.140625" style="29" customWidth="1"/>
    <col min="6413" max="6414" width="11.42578125" style="29"/>
    <col min="6415" max="6415" width="12.42578125" style="29" bestFit="1" customWidth="1"/>
    <col min="6416" max="6651" width="11.42578125" style="29"/>
    <col min="6652" max="6652" width="18.140625" style="29" customWidth="1"/>
    <col min="6653" max="6654" width="8.42578125" style="29" bestFit="1" customWidth="1"/>
    <col min="6655" max="6656" width="8.42578125" style="29" customWidth="1"/>
    <col min="6657" max="6657" width="9.7109375" style="29" bestFit="1" customWidth="1"/>
    <col min="6658" max="6658" width="8.28515625" style="29" bestFit="1" customWidth="1"/>
    <col min="6659" max="6661" width="8.28515625" style="29" customWidth="1"/>
    <col min="6662" max="6667" width="0" style="29" hidden="1" customWidth="1"/>
    <col min="6668" max="6668" width="9.140625" style="29" customWidth="1"/>
    <col min="6669" max="6670" width="11.42578125" style="29"/>
    <col min="6671" max="6671" width="12.42578125" style="29" bestFit="1" customWidth="1"/>
    <col min="6672" max="6907" width="11.42578125" style="29"/>
    <col min="6908" max="6908" width="18.140625" style="29" customWidth="1"/>
    <col min="6909" max="6910" width="8.42578125" style="29" bestFit="1" customWidth="1"/>
    <col min="6911" max="6912" width="8.42578125" style="29" customWidth="1"/>
    <col min="6913" max="6913" width="9.7109375" style="29" bestFit="1" customWidth="1"/>
    <col min="6914" max="6914" width="8.28515625" style="29" bestFit="1" customWidth="1"/>
    <col min="6915" max="6917" width="8.28515625" style="29" customWidth="1"/>
    <col min="6918" max="6923" width="0" style="29" hidden="1" customWidth="1"/>
    <col min="6924" max="6924" width="9.140625" style="29" customWidth="1"/>
    <col min="6925" max="6926" width="11.42578125" style="29"/>
    <col min="6927" max="6927" width="12.42578125" style="29" bestFit="1" customWidth="1"/>
    <col min="6928" max="7163" width="11.42578125" style="29"/>
    <col min="7164" max="7164" width="18.140625" style="29" customWidth="1"/>
    <col min="7165" max="7166" width="8.42578125" style="29" bestFit="1" customWidth="1"/>
    <col min="7167" max="7168" width="8.42578125" style="29" customWidth="1"/>
    <col min="7169" max="7169" width="9.7109375" style="29" bestFit="1" customWidth="1"/>
    <col min="7170" max="7170" width="8.28515625" style="29" bestFit="1" customWidth="1"/>
    <col min="7171" max="7173" width="8.28515625" style="29" customWidth="1"/>
    <col min="7174" max="7179" width="0" style="29" hidden="1" customWidth="1"/>
    <col min="7180" max="7180" width="9.140625" style="29" customWidth="1"/>
    <col min="7181" max="7182" width="11.42578125" style="29"/>
    <col min="7183" max="7183" width="12.42578125" style="29" bestFit="1" customWidth="1"/>
    <col min="7184" max="7419" width="11.42578125" style="29"/>
    <col min="7420" max="7420" width="18.140625" style="29" customWidth="1"/>
    <col min="7421" max="7422" width="8.42578125" style="29" bestFit="1" customWidth="1"/>
    <col min="7423" max="7424" width="8.42578125" style="29" customWidth="1"/>
    <col min="7425" max="7425" width="9.7109375" style="29" bestFit="1" customWidth="1"/>
    <col min="7426" max="7426" width="8.28515625" style="29" bestFit="1" customWidth="1"/>
    <col min="7427" max="7429" width="8.28515625" style="29" customWidth="1"/>
    <col min="7430" max="7435" width="0" style="29" hidden="1" customWidth="1"/>
    <col min="7436" max="7436" width="9.140625" style="29" customWidth="1"/>
    <col min="7437" max="7438" width="11.42578125" style="29"/>
    <col min="7439" max="7439" width="12.42578125" style="29" bestFit="1" customWidth="1"/>
    <col min="7440" max="7675" width="11.42578125" style="29"/>
    <col min="7676" max="7676" width="18.140625" style="29" customWidth="1"/>
    <col min="7677" max="7678" width="8.42578125" style="29" bestFit="1" customWidth="1"/>
    <col min="7679" max="7680" width="8.42578125" style="29" customWidth="1"/>
    <col min="7681" max="7681" width="9.7109375" style="29" bestFit="1" customWidth="1"/>
    <col min="7682" max="7682" width="8.28515625" style="29" bestFit="1" customWidth="1"/>
    <col min="7683" max="7685" width="8.28515625" style="29" customWidth="1"/>
    <col min="7686" max="7691" width="0" style="29" hidden="1" customWidth="1"/>
    <col min="7692" max="7692" width="9.140625" style="29" customWidth="1"/>
    <col min="7693" max="7694" width="11.42578125" style="29"/>
    <col min="7695" max="7695" width="12.42578125" style="29" bestFit="1" customWidth="1"/>
    <col min="7696" max="7931" width="11.42578125" style="29"/>
    <col min="7932" max="7932" width="18.140625" style="29" customWidth="1"/>
    <col min="7933" max="7934" width="8.42578125" style="29" bestFit="1" customWidth="1"/>
    <col min="7935" max="7936" width="8.42578125" style="29" customWidth="1"/>
    <col min="7937" max="7937" width="9.7109375" style="29" bestFit="1" customWidth="1"/>
    <col min="7938" max="7938" width="8.28515625" style="29" bestFit="1" customWidth="1"/>
    <col min="7939" max="7941" width="8.28515625" style="29" customWidth="1"/>
    <col min="7942" max="7947" width="0" style="29" hidden="1" customWidth="1"/>
    <col min="7948" max="7948" width="9.140625" style="29" customWidth="1"/>
    <col min="7949" max="7950" width="11.42578125" style="29"/>
    <col min="7951" max="7951" width="12.42578125" style="29" bestFit="1" customWidth="1"/>
    <col min="7952" max="8187" width="11.42578125" style="29"/>
    <col min="8188" max="8188" width="18.140625" style="29" customWidth="1"/>
    <col min="8189" max="8190" width="8.42578125" style="29" bestFit="1" customWidth="1"/>
    <col min="8191" max="8192" width="8.42578125" style="29" customWidth="1"/>
    <col min="8193" max="8193" width="9.7109375" style="29" bestFit="1" customWidth="1"/>
    <col min="8194" max="8194" width="8.28515625" style="29" bestFit="1" customWidth="1"/>
    <col min="8195" max="8197" width="8.28515625" style="29" customWidth="1"/>
    <col min="8198" max="8203" width="0" style="29" hidden="1" customWidth="1"/>
    <col min="8204" max="8204" width="9.140625" style="29" customWidth="1"/>
    <col min="8205" max="8206" width="11.42578125" style="29"/>
    <col min="8207" max="8207" width="12.42578125" style="29" bestFit="1" customWidth="1"/>
    <col min="8208" max="8443" width="11.42578125" style="29"/>
    <col min="8444" max="8444" width="18.140625" style="29" customWidth="1"/>
    <col min="8445" max="8446" width="8.42578125" style="29" bestFit="1" customWidth="1"/>
    <col min="8447" max="8448" width="8.42578125" style="29" customWidth="1"/>
    <col min="8449" max="8449" width="9.7109375" style="29" bestFit="1" customWidth="1"/>
    <col min="8450" max="8450" width="8.28515625" style="29" bestFit="1" customWidth="1"/>
    <col min="8451" max="8453" width="8.28515625" style="29" customWidth="1"/>
    <col min="8454" max="8459" width="0" style="29" hidden="1" customWidth="1"/>
    <col min="8460" max="8460" width="9.140625" style="29" customWidth="1"/>
    <col min="8461" max="8462" width="11.42578125" style="29"/>
    <col min="8463" max="8463" width="12.42578125" style="29" bestFit="1" customWidth="1"/>
    <col min="8464" max="8699" width="11.42578125" style="29"/>
    <col min="8700" max="8700" width="18.140625" style="29" customWidth="1"/>
    <col min="8701" max="8702" width="8.42578125" style="29" bestFit="1" customWidth="1"/>
    <col min="8703" max="8704" width="8.42578125" style="29" customWidth="1"/>
    <col min="8705" max="8705" width="9.7109375" style="29" bestFit="1" customWidth="1"/>
    <col min="8706" max="8706" width="8.28515625" style="29" bestFit="1" customWidth="1"/>
    <col min="8707" max="8709" width="8.28515625" style="29" customWidth="1"/>
    <col min="8710" max="8715" width="0" style="29" hidden="1" customWidth="1"/>
    <col min="8716" max="8716" width="9.140625" style="29" customWidth="1"/>
    <col min="8717" max="8718" width="11.42578125" style="29"/>
    <col min="8719" max="8719" width="12.42578125" style="29" bestFit="1" customWidth="1"/>
    <col min="8720" max="8955" width="11.42578125" style="29"/>
    <col min="8956" max="8956" width="18.140625" style="29" customWidth="1"/>
    <col min="8957" max="8958" width="8.42578125" style="29" bestFit="1" customWidth="1"/>
    <col min="8959" max="8960" width="8.42578125" style="29" customWidth="1"/>
    <col min="8961" max="8961" width="9.7109375" style="29" bestFit="1" customWidth="1"/>
    <col min="8962" max="8962" width="8.28515625" style="29" bestFit="1" customWidth="1"/>
    <col min="8963" max="8965" width="8.28515625" style="29" customWidth="1"/>
    <col min="8966" max="8971" width="0" style="29" hidden="1" customWidth="1"/>
    <col min="8972" max="8972" width="9.140625" style="29" customWidth="1"/>
    <col min="8973" max="8974" width="11.42578125" style="29"/>
    <col min="8975" max="8975" width="12.42578125" style="29" bestFit="1" customWidth="1"/>
    <col min="8976" max="9211" width="11.42578125" style="29"/>
    <col min="9212" max="9212" width="18.140625" style="29" customWidth="1"/>
    <col min="9213" max="9214" width="8.42578125" style="29" bestFit="1" customWidth="1"/>
    <col min="9215" max="9216" width="8.42578125" style="29" customWidth="1"/>
    <col min="9217" max="9217" width="9.7109375" style="29" bestFit="1" customWidth="1"/>
    <col min="9218" max="9218" width="8.28515625" style="29" bestFit="1" customWidth="1"/>
    <col min="9219" max="9221" width="8.28515625" style="29" customWidth="1"/>
    <col min="9222" max="9227" width="0" style="29" hidden="1" customWidth="1"/>
    <col min="9228" max="9228" width="9.140625" style="29" customWidth="1"/>
    <col min="9229" max="9230" width="11.42578125" style="29"/>
    <col min="9231" max="9231" width="12.42578125" style="29" bestFit="1" customWidth="1"/>
    <col min="9232" max="9467" width="11.42578125" style="29"/>
    <col min="9468" max="9468" width="18.140625" style="29" customWidth="1"/>
    <col min="9469" max="9470" width="8.42578125" style="29" bestFit="1" customWidth="1"/>
    <col min="9471" max="9472" width="8.42578125" style="29" customWidth="1"/>
    <col min="9473" max="9473" width="9.7109375" style="29" bestFit="1" customWidth="1"/>
    <col min="9474" max="9474" width="8.28515625" style="29" bestFit="1" customWidth="1"/>
    <col min="9475" max="9477" width="8.28515625" style="29" customWidth="1"/>
    <col min="9478" max="9483" width="0" style="29" hidden="1" customWidth="1"/>
    <col min="9484" max="9484" width="9.140625" style="29" customWidth="1"/>
    <col min="9485" max="9486" width="11.42578125" style="29"/>
    <col min="9487" max="9487" width="12.42578125" style="29" bestFit="1" customWidth="1"/>
    <col min="9488" max="9723" width="11.42578125" style="29"/>
    <col min="9724" max="9724" width="18.140625" style="29" customWidth="1"/>
    <col min="9725" max="9726" width="8.42578125" style="29" bestFit="1" customWidth="1"/>
    <col min="9727" max="9728" width="8.42578125" style="29" customWidth="1"/>
    <col min="9729" max="9729" width="9.7109375" style="29" bestFit="1" customWidth="1"/>
    <col min="9730" max="9730" width="8.28515625" style="29" bestFit="1" customWidth="1"/>
    <col min="9731" max="9733" width="8.28515625" style="29" customWidth="1"/>
    <col min="9734" max="9739" width="0" style="29" hidden="1" customWidth="1"/>
    <col min="9740" max="9740" width="9.140625" style="29" customWidth="1"/>
    <col min="9741" max="9742" width="11.42578125" style="29"/>
    <col min="9743" max="9743" width="12.42578125" style="29" bestFit="1" customWidth="1"/>
    <col min="9744" max="9979" width="11.42578125" style="29"/>
    <col min="9980" max="9980" width="18.140625" style="29" customWidth="1"/>
    <col min="9981" max="9982" width="8.42578125" style="29" bestFit="1" customWidth="1"/>
    <col min="9983" max="9984" width="8.42578125" style="29" customWidth="1"/>
    <col min="9985" max="9985" width="9.7109375" style="29" bestFit="1" customWidth="1"/>
    <col min="9986" max="9986" width="8.28515625" style="29" bestFit="1" customWidth="1"/>
    <col min="9987" max="9989" width="8.28515625" style="29" customWidth="1"/>
    <col min="9990" max="9995" width="0" style="29" hidden="1" customWidth="1"/>
    <col min="9996" max="9996" width="9.140625" style="29" customWidth="1"/>
    <col min="9997" max="9998" width="11.42578125" style="29"/>
    <col min="9999" max="9999" width="12.42578125" style="29" bestFit="1" customWidth="1"/>
    <col min="10000" max="10235" width="11.42578125" style="29"/>
    <col min="10236" max="10236" width="18.140625" style="29" customWidth="1"/>
    <col min="10237" max="10238" width="8.42578125" style="29" bestFit="1" customWidth="1"/>
    <col min="10239" max="10240" width="8.42578125" style="29" customWidth="1"/>
    <col min="10241" max="10241" width="9.7109375" style="29" bestFit="1" customWidth="1"/>
    <col min="10242" max="10242" width="8.28515625" style="29" bestFit="1" customWidth="1"/>
    <col min="10243" max="10245" width="8.28515625" style="29" customWidth="1"/>
    <col min="10246" max="10251" width="0" style="29" hidden="1" customWidth="1"/>
    <col min="10252" max="10252" width="9.140625" style="29" customWidth="1"/>
    <col min="10253" max="10254" width="11.42578125" style="29"/>
    <col min="10255" max="10255" width="12.42578125" style="29" bestFit="1" customWidth="1"/>
    <col min="10256" max="10491" width="11.42578125" style="29"/>
    <col min="10492" max="10492" width="18.140625" style="29" customWidth="1"/>
    <col min="10493" max="10494" width="8.42578125" style="29" bestFit="1" customWidth="1"/>
    <col min="10495" max="10496" width="8.42578125" style="29" customWidth="1"/>
    <col min="10497" max="10497" width="9.7109375" style="29" bestFit="1" customWidth="1"/>
    <col min="10498" max="10498" width="8.28515625" style="29" bestFit="1" customWidth="1"/>
    <col min="10499" max="10501" width="8.28515625" style="29" customWidth="1"/>
    <col min="10502" max="10507" width="0" style="29" hidden="1" customWidth="1"/>
    <col min="10508" max="10508" width="9.140625" style="29" customWidth="1"/>
    <col min="10509" max="10510" width="11.42578125" style="29"/>
    <col min="10511" max="10511" width="12.42578125" style="29" bestFit="1" customWidth="1"/>
    <col min="10512" max="10747" width="11.42578125" style="29"/>
    <col min="10748" max="10748" width="18.140625" style="29" customWidth="1"/>
    <col min="10749" max="10750" width="8.42578125" style="29" bestFit="1" customWidth="1"/>
    <col min="10751" max="10752" width="8.42578125" style="29" customWidth="1"/>
    <col min="10753" max="10753" width="9.7109375" style="29" bestFit="1" customWidth="1"/>
    <col min="10754" max="10754" width="8.28515625" style="29" bestFit="1" customWidth="1"/>
    <col min="10755" max="10757" width="8.28515625" style="29" customWidth="1"/>
    <col min="10758" max="10763" width="0" style="29" hidden="1" customWidth="1"/>
    <col min="10764" max="10764" width="9.140625" style="29" customWidth="1"/>
    <col min="10765" max="10766" width="11.42578125" style="29"/>
    <col min="10767" max="10767" width="12.42578125" style="29" bestFit="1" customWidth="1"/>
    <col min="10768" max="11003" width="11.42578125" style="29"/>
    <col min="11004" max="11004" width="18.140625" style="29" customWidth="1"/>
    <col min="11005" max="11006" width="8.42578125" style="29" bestFit="1" customWidth="1"/>
    <col min="11007" max="11008" width="8.42578125" style="29" customWidth="1"/>
    <col min="11009" max="11009" width="9.7109375" style="29" bestFit="1" customWidth="1"/>
    <col min="11010" max="11010" width="8.28515625" style="29" bestFit="1" customWidth="1"/>
    <col min="11011" max="11013" width="8.28515625" style="29" customWidth="1"/>
    <col min="11014" max="11019" width="0" style="29" hidden="1" customWidth="1"/>
    <col min="11020" max="11020" width="9.140625" style="29" customWidth="1"/>
    <col min="11021" max="11022" width="11.42578125" style="29"/>
    <col min="11023" max="11023" width="12.42578125" style="29" bestFit="1" customWidth="1"/>
    <col min="11024" max="11259" width="11.42578125" style="29"/>
    <col min="11260" max="11260" width="18.140625" style="29" customWidth="1"/>
    <col min="11261" max="11262" width="8.42578125" style="29" bestFit="1" customWidth="1"/>
    <col min="11263" max="11264" width="8.42578125" style="29" customWidth="1"/>
    <col min="11265" max="11265" width="9.7109375" style="29" bestFit="1" customWidth="1"/>
    <col min="11266" max="11266" width="8.28515625" style="29" bestFit="1" customWidth="1"/>
    <col min="11267" max="11269" width="8.28515625" style="29" customWidth="1"/>
    <col min="11270" max="11275" width="0" style="29" hidden="1" customWidth="1"/>
    <col min="11276" max="11276" width="9.140625" style="29" customWidth="1"/>
    <col min="11277" max="11278" width="11.42578125" style="29"/>
    <col min="11279" max="11279" width="12.42578125" style="29" bestFit="1" customWidth="1"/>
    <col min="11280" max="11515" width="11.42578125" style="29"/>
    <col min="11516" max="11516" width="18.140625" style="29" customWidth="1"/>
    <col min="11517" max="11518" width="8.42578125" style="29" bestFit="1" customWidth="1"/>
    <col min="11519" max="11520" width="8.42578125" style="29" customWidth="1"/>
    <col min="11521" max="11521" width="9.7109375" style="29" bestFit="1" customWidth="1"/>
    <col min="11522" max="11522" width="8.28515625" style="29" bestFit="1" customWidth="1"/>
    <col min="11523" max="11525" width="8.28515625" style="29" customWidth="1"/>
    <col min="11526" max="11531" width="0" style="29" hidden="1" customWidth="1"/>
    <col min="11532" max="11532" width="9.140625" style="29" customWidth="1"/>
    <col min="11533" max="11534" width="11.42578125" style="29"/>
    <col min="11535" max="11535" width="12.42578125" style="29" bestFit="1" customWidth="1"/>
    <col min="11536" max="11771" width="11.42578125" style="29"/>
    <col min="11772" max="11772" width="18.140625" style="29" customWidth="1"/>
    <col min="11773" max="11774" width="8.42578125" style="29" bestFit="1" customWidth="1"/>
    <col min="11775" max="11776" width="8.42578125" style="29" customWidth="1"/>
    <col min="11777" max="11777" width="9.7109375" style="29" bestFit="1" customWidth="1"/>
    <col min="11778" max="11778" width="8.28515625" style="29" bestFit="1" customWidth="1"/>
    <col min="11779" max="11781" width="8.28515625" style="29" customWidth="1"/>
    <col min="11782" max="11787" width="0" style="29" hidden="1" customWidth="1"/>
    <col min="11788" max="11788" width="9.140625" style="29" customWidth="1"/>
    <col min="11789" max="11790" width="11.42578125" style="29"/>
    <col min="11791" max="11791" width="12.42578125" style="29" bestFit="1" customWidth="1"/>
    <col min="11792" max="12027" width="11.42578125" style="29"/>
    <col min="12028" max="12028" width="18.140625" style="29" customWidth="1"/>
    <col min="12029" max="12030" width="8.42578125" style="29" bestFit="1" customWidth="1"/>
    <col min="12031" max="12032" width="8.42578125" style="29" customWidth="1"/>
    <col min="12033" max="12033" width="9.7109375" style="29" bestFit="1" customWidth="1"/>
    <col min="12034" max="12034" width="8.28515625" style="29" bestFit="1" customWidth="1"/>
    <col min="12035" max="12037" width="8.28515625" style="29" customWidth="1"/>
    <col min="12038" max="12043" width="0" style="29" hidden="1" customWidth="1"/>
    <col min="12044" max="12044" width="9.140625" style="29" customWidth="1"/>
    <col min="12045" max="12046" width="11.42578125" style="29"/>
    <col min="12047" max="12047" width="12.42578125" style="29" bestFit="1" customWidth="1"/>
    <col min="12048" max="12283" width="11.42578125" style="29"/>
    <col min="12284" max="12284" width="18.140625" style="29" customWidth="1"/>
    <col min="12285" max="12286" width="8.42578125" style="29" bestFit="1" customWidth="1"/>
    <col min="12287" max="12288" width="8.42578125" style="29" customWidth="1"/>
    <col min="12289" max="12289" width="9.7109375" style="29" bestFit="1" customWidth="1"/>
    <col min="12290" max="12290" width="8.28515625" style="29" bestFit="1" customWidth="1"/>
    <col min="12291" max="12293" width="8.28515625" style="29" customWidth="1"/>
    <col min="12294" max="12299" width="0" style="29" hidden="1" customWidth="1"/>
    <col min="12300" max="12300" width="9.140625" style="29" customWidth="1"/>
    <col min="12301" max="12302" width="11.42578125" style="29"/>
    <col min="12303" max="12303" width="12.42578125" style="29" bestFit="1" customWidth="1"/>
    <col min="12304" max="12539" width="11.42578125" style="29"/>
    <col min="12540" max="12540" width="18.140625" style="29" customWidth="1"/>
    <col min="12541" max="12542" width="8.42578125" style="29" bestFit="1" customWidth="1"/>
    <col min="12543" max="12544" width="8.42578125" style="29" customWidth="1"/>
    <col min="12545" max="12545" width="9.7109375" style="29" bestFit="1" customWidth="1"/>
    <col min="12546" max="12546" width="8.28515625" style="29" bestFit="1" customWidth="1"/>
    <col min="12547" max="12549" width="8.28515625" style="29" customWidth="1"/>
    <col min="12550" max="12555" width="0" style="29" hidden="1" customWidth="1"/>
    <col min="12556" max="12556" width="9.140625" style="29" customWidth="1"/>
    <col min="12557" max="12558" width="11.42578125" style="29"/>
    <col min="12559" max="12559" width="12.42578125" style="29" bestFit="1" customWidth="1"/>
    <col min="12560" max="12795" width="11.42578125" style="29"/>
    <col min="12796" max="12796" width="18.140625" style="29" customWidth="1"/>
    <col min="12797" max="12798" width="8.42578125" style="29" bestFit="1" customWidth="1"/>
    <col min="12799" max="12800" width="8.42578125" style="29" customWidth="1"/>
    <col min="12801" max="12801" width="9.7109375" style="29" bestFit="1" customWidth="1"/>
    <col min="12802" max="12802" width="8.28515625" style="29" bestFit="1" customWidth="1"/>
    <col min="12803" max="12805" width="8.28515625" style="29" customWidth="1"/>
    <col min="12806" max="12811" width="0" style="29" hidden="1" customWidth="1"/>
    <col min="12812" max="12812" width="9.140625" style="29" customWidth="1"/>
    <col min="12813" max="12814" width="11.42578125" style="29"/>
    <col min="12815" max="12815" width="12.42578125" style="29" bestFit="1" customWidth="1"/>
    <col min="12816" max="13051" width="11.42578125" style="29"/>
    <col min="13052" max="13052" width="18.140625" style="29" customWidth="1"/>
    <col min="13053" max="13054" width="8.42578125" style="29" bestFit="1" customWidth="1"/>
    <col min="13055" max="13056" width="8.42578125" style="29" customWidth="1"/>
    <col min="13057" max="13057" width="9.7109375" style="29" bestFit="1" customWidth="1"/>
    <col min="13058" max="13058" width="8.28515625" style="29" bestFit="1" customWidth="1"/>
    <col min="13059" max="13061" width="8.28515625" style="29" customWidth="1"/>
    <col min="13062" max="13067" width="0" style="29" hidden="1" customWidth="1"/>
    <col min="13068" max="13068" width="9.140625" style="29" customWidth="1"/>
    <col min="13069" max="13070" width="11.42578125" style="29"/>
    <col min="13071" max="13071" width="12.42578125" style="29" bestFit="1" customWidth="1"/>
    <col min="13072" max="13307" width="11.42578125" style="29"/>
    <col min="13308" max="13308" width="18.140625" style="29" customWidth="1"/>
    <col min="13309" max="13310" width="8.42578125" style="29" bestFit="1" customWidth="1"/>
    <col min="13311" max="13312" width="8.42578125" style="29" customWidth="1"/>
    <col min="13313" max="13313" width="9.7109375" style="29" bestFit="1" customWidth="1"/>
    <col min="13314" max="13314" width="8.28515625" style="29" bestFit="1" customWidth="1"/>
    <col min="13315" max="13317" width="8.28515625" style="29" customWidth="1"/>
    <col min="13318" max="13323" width="0" style="29" hidden="1" customWidth="1"/>
    <col min="13324" max="13324" width="9.140625" style="29" customWidth="1"/>
    <col min="13325" max="13326" width="11.42578125" style="29"/>
    <col min="13327" max="13327" width="12.42578125" style="29" bestFit="1" customWidth="1"/>
    <col min="13328" max="13563" width="11.42578125" style="29"/>
    <col min="13564" max="13564" width="18.140625" style="29" customWidth="1"/>
    <col min="13565" max="13566" width="8.42578125" style="29" bestFit="1" customWidth="1"/>
    <col min="13567" max="13568" width="8.42578125" style="29" customWidth="1"/>
    <col min="13569" max="13569" width="9.7109375" style="29" bestFit="1" customWidth="1"/>
    <col min="13570" max="13570" width="8.28515625" style="29" bestFit="1" customWidth="1"/>
    <col min="13571" max="13573" width="8.28515625" style="29" customWidth="1"/>
    <col min="13574" max="13579" width="0" style="29" hidden="1" customWidth="1"/>
    <col min="13580" max="13580" width="9.140625" style="29" customWidth="1"/>
    <col min="13581" max="13582" width="11.42578125" style="29"/>
    <col min="13583" max="13583" width="12.42578125" style="29" bestFit="1" customWidth="1"/>
    <col min="13584" max="13819" width="11.42578125" style="29"/>
    <col min="13820" max="13820" width="18.140625" style="29" customWidth="1"/>
    <col min="13821" max="13822" width="8.42578125" style="29" bestFit="1" customWidth="1"/>
    <col min="13823" max="13824" width="8.42578125" style="29" customWidth="1"/>
    <col min="13825" max="13825" width="9.7109375" style="29" bestFit="1" customWidth="1"/>
    <col min="13826" max="13826" width="8.28515625" style="29" bestFit="1" customWidth="1"/>
    <col min="13827" max="13829" width="8.28515625" style="29" customWidth="1"/>
    <col min="13830" max="13835" width="0" style="29" hidden="1" customWidth="1"/>
    <col min="13836" max="13836" width="9.140625" style="29" customWidth="1"/>
    <col min="13837" max="13838" width="11.42578125" style="29"/>
    <col min="13839" max="13839" width="12.42578125" style="29" bestFit="1" customWidth="1"/>
    <col min="13840" max="14075" width="11.42578125" style="29"/>
    <col min="14076" max="14076" width="18.140625" style="29" customWidth="1"/>
    <col min="14077" max="14078" width="8.42578125" style="29" bestFit="1" customWidth="1"/>
    <col min="14079" max="14080" width="8.42578125" style="29" customWidth="1"/>
    <col min="14081" max="14081" width="9.7109375" style="29" bestFit="1" customWidth="1"/>
    <col min="14082" max="14082" width="8.28515625" style="29" bestFit="1" customWidth="1"/>
    <col min="14083" max="14085" width="8.28515625" style="29" customWidth="1"/>
    <col min="14086" max="14091" width="0" style="29" hidden="1" customWidth="1"/>
    <col min="14092" max="14092" width="9.140625" style="29" customWidth="1"/>
    <col min="14093" max="14094" width="11.42578125" style="29"/>
    <col min="14095" max="14095" width="12.42578125" style="29" bestFit="1" customWidth="1"/>
    <col min="14096" max="14331" width="11.42578125" style="29"/>
    <col min="14332" max="14332" width="18.140625" style="29" customWidth="1"/>
    <col min="14333" max="14334" width="8.42578125" style="29" bestFit="1" customWidth="1"/>
    <col min="14335" max="14336" width="8.42578125" style="29" customWidth="1"/>
    <col min="14337" max="14337" width="9.7109375" style="29" bestFit="1" customWidth="1"/>
    <col min="14338" max="14338" width="8.28515625" style="29" bestFit="1" customWidth="1"/>
    <col min="14339" max="14341" width="8.28515625" style="29" customWidth="1"/>
    <col min="14342" max="14347" width="0" style="29" hidden="1" customWidth="1"/>
    <col min="14348" max="14348" width="9.140625" style="29" customWidth="1"/>
    <col min="14349" max="14350" width="11.42578125" style="29"/>
    <col min="14351" max="14351" width="12.42578125" style="29" bestFit="1" customWidth="1"/>
    <col min="14352" max="14587" width="11.42578125" style="29"/>
    <col min="14588" max="14588" width="18.140625" style="29" customWidth="1"/>
    <col min="14589" max="14590" width="8.42578125" style="29" bestFit="1" customWidth="1"/>
    <col min="14591" max="14592" width="8.42578125" style="29" customWidth="1"/>
    <col min="14593" max="14593" width="9.7109375" style="29" bestFit="1" customWidth="1"/>
    <col min="14594" max="14594" width="8.28515625" style="29" bestFit="1" customWidth="1"/>
    <col min="14595" max="14597" width="8.28515625" style="29" customWidth="1"/>
    <col min="14598" max="14603" width="0" style="29" hidden="1" customWidth="1"/>
    <col min="14604" max="14604" width="9.140625" style="29" customWidth="1"/>
    <col min="14605" max="14606" width="11.42578125" style="29"/>
    <col min="14607" max="14607" width="12.42578125" style="29" bestFit="1" customWidth="1"/>
    <col min="14608" max="14843" width="11.42578125" style="29"/>
    <col min="14844" max="14844" width="18.140625" style="29" customWidth="1"/>
    <col min="14845" max="14846" width="8.42578125" style="29" bestFit="1" customWidth="1"/>
    <col min="14847" max="14848" width="8.42578125" style="29" customWidth="1"/>
    <col min="14849" max="14849" width="9.7109375" style="29" bestFit="1" customWidth="1"/>
    <col min="14850" max="14850" width="8.28515625" style="29" bestFit="1" customWidth="1"/>
    <col min="14851" max="14853" width="8.28515625" style="29" customWidth="1"/>
    <col min="14854" max="14859" width="0" style="29" hidden="1" customWidth="1"/>
    <col min="14860" max="14860" width="9.140625" style="29" customWidth="1"/>
    <col min="14861" max="14862" width="11.42578125" style="29"/>
    <col min="14863" max="14863" width="12.42578125" style="29" bestFit="1" customWidth="1"/>
    <col min="14864" max="15099" width="11.42578125" style="29"/>
    <col min="15100" max="15100" width="18.140625" style="29" customWidth="1"/>
    <col min="15101" max="15102" width="8.42578125" style="29" bestFit="1" customWidth="1"/>
    <col min="15103" max="15104" width="8.42578125" style="29" customWidth="1"/>
    <col min="15105" max="15105" width="9.7109375" style="29" bestFit="1" customWidth="1"/>
    <col min="15106" max="15106" width="8.28515625" style="29" bestFit="1" customWidth="1"/>
    <col min="15107" max="15109" width="8.28515625" style="29" customWidth="1"/>
    <col min="15110" max="15115" width="0" style="29" hidden="1" customWidth="1"/>
    <col min="15116" max="15116" width="9.140625" style="29" customWidth="1"/>
    <col min="15117" max="15118" width="11.42578125" style="29"/>
    <col min="15119" max="15119" width="12.42578125" style="29" bestFit="1" customWidth="1"/>
    <col min="15120" max="15355" width="11.42578125" style="29"/>
    <col min="15356" max="15356" width="18.140625" style="29" customWidth="1"/>
    <col min="15357" max="15358" width="8.42578125" style="29" bestFit="1" customWidth="1"/>
    <col min="15359" max="15360" width="8.42578125" style="29" customWidth="1"/>
    <col min="15361" max="15361" width="9.7109375" style="29" bestFit="1" customWidth="1"/>
    <col min="15362" max="15362" width="8.28515625" style="29" bestFit="1" customWidth="1"/>
    <col min="15363" max="15365" width="8.28515625" style="29" customWidth="1"/>
    <col min="15366" max="15371" width="0" style="29" hidden="1" customWidth="1"/>
    <col min="15372" max="15372" width="9.140625" style="29" customWidth="1"/>
    <col min="15373" max="15374" width="11.42578125" style="29"/>
    <col min="15375" max="15375" width="12.42578125" style="29" bestFit="1" customWidth="1"/>
    <col min="15376" max="15611" width="11.42578125" style="29"/>
    <col min="15612" max="15612" width="18.140625" style="29" customWidth="1"/>
    <col min="15613" max="15614" width="8.42578125" style="29" bestFit="1" customWidth="1"/>
    <col min="15615" max="15616" width="8.42578125" style="29" customWidth="1"/>
    <col min="15617" max="15617" width="9.7109375" style="29" bestFit="1" customWidth="1"/>
    <col min="15618" max="15618" width="8.28515625" style="29" bestFit="1" customWidth="1"/>
    <col min="15619" max="15621" width="8.28515625" style="29" customWidth="1"/>
    <col min="15622" max="15627" width="0" style="29" hidden="1" customWidth="1"/>
    <col min="15628" max="15628" width="9.140625" style="29" customWidth="1"/>
    <col min="15629" max="15630" width="11.42578125" style="29"/>
    <col min="15631" max="15631" width="12.42578125" style="29" bestFit="1" customWidth="1"/>
    <col min="15632" max="15867" width="11.42578125" style="29"/>
    <col min="15868" max="15868" width="18.140625" style="29" customWidth="1"/>
    <col min="15869" max="15870" width="8.42578125" style="29" bestFit="1" customWidth="1"/>
    <col min="15871" max="15872" width="8.42578125" style="29" customWidth="1"/>
    <col min="15873" max="15873" width="9.7109375" style="29" bestFit="1" customWidth="1"/>
    <col min="15874" max="15874" width="8.28515625" style="29" bestFit="1" customWidth="1"/>
    <col min="15875" max="15877" width="8.28515625" style="29" customWidth="1"/>
    <col min="15878" max="15883" width="0" style="29" hidden="1" customWidth="1"/>
    <col min="15884" max="15884" width="9.140625" style="29" customWidth="1"/>
    <col min="15885" max="15886" width="11.42578125" style="29"/>
    <col min="15887" max="15887" width="12.42578125" style="29" bestFit="1" customWidth="1"/>
    <col min="15888" max="16123" width="11.42578125" style="29"/>
    <col min="16124" max="16124" width="18.140625" style="29" customWidth="1"/>
    <col min="16125" max="16126" width="8.42578125" style="29" bestFit="1" customWidth="1"/>
    <col min="16127" max="16128" width="8.42578125" style="29" customWidth="1"/>
    <col min="16129" max="16129" width="9.7109375" style="29" bestFit="1" customWidth="1"/>
    <col min="16130" max="16130" width="8.28515625" style="29" bestFit="1" customWidth="1"/>
    <col min="16131" max="16133" width="8.28515625" style="29" customWidth="1"/>
    <col min="16134" max="16139" width="0" style="29" hidden="1" customWidth="1"/>
    <col min="16140" max="16140" width="9.140625" style="29" customWidth="1"/>
    <col min="16141" max="16142" width="11.42578125" style="29"/>
    <col min="16143" max="16143" width="12.42578125" style="29" bestFit="1" customWidth="1"/>
    <col min="16144" max="16384" width="11.42578125" style="29"/>
  </cols>
  <sheetData>
    <row r="1" spans="1:17" s="30" customFormat="1" x14ac:dyDescent="0.2"/>
    <row r="2" spans="1:17" s="30" customFormat="1" x14ac:dyDescent="0.2">
      <c r="A2" s="50" t="s">
        <v>101</v>
      </c>
    </row>
    <row r="3" spans="1:17" s="30" customFormat="1" ht="15" x14ac:dyDescent="0.25">
      <c r="A3" s="50" t="s">
        <v>102</v>
      </c>
      <c r="J3" s="107"/>
    </row>
    <row r="4" spans="1:17" s="30" customFormat="1" x14ac:dyDescent="0.2"/>
    <row r="5" spans="1:17" s="30" customFormat="1" ht="12.75" x14ac:dyDescent="0.2">
      <c r="B5" s="360" t="s">
        <v>82</v>
      </c>
      <c r="C5" s="360"/>
      <c r="D5" s="360"/>
      <c r="E5" s="360"/>
      <c r="F5" s="360"/>
      <c r="G5" s="360"/>
      <c r="H5" s="360"/>
      <c r="I5" s="360"/>
      <c r="J5" s="360"/>
      <c r="K5" s="360"/>
      <c r="M5" s="134" t="s">
        <v>572</v>
      </c>
      <c r="O5" s="108"/>
    </row>
    <row r="6" spans="1:17" s="30" customFormat="1" ht="12.75" x14ac:dyDescent="0.2">
      <c r="B6" s="376" t="str">
        <f>'Solicitudes Regiones'!$B$6:$R$6</f>
        <v>Acumuladas de julio de 2008 a noviembre de 2020</v>
      </c>
      <c r="C6" s="376"/>
      <c r="D6" s="376"/>
      <c r="E6" s="376"/>
      <c r="F6" s="376"/>
      <c r="G6" s="376"/>
      <c r="H6" s="376"/>
      <c r="I6" s="376"/>
      <c r="J6" s="376"/>
      <c r="K6" s="376"/>
      <c r="L6" s="59"/>
    </row>
    <row r="7" spans="1:17" s="33" customFormat="1" x14ac:dyDescent="0.2">
      <c r="B7" s="31"/>
      <c r="C7" s="32"/>
      <c r="D7" s="32"/>
      <c r="E7" s="32"/>
      <c r="F7" s="32"/>
      <c r="G7" s="32"/>
      <c r="H7" s="32"/>
      <c r="I7" s="32"/>
      <c r="J7" s="32"/>
      <c r="K7" s="32"/>
      <c r="L7" s="32"/>
    </row>
    <row r="8" spans="1:17" ht="15" customHeight="1" x14ac:dyDescent="0.2">
      <c r="B8" s="390" t="s">
        <v>55</v>
      </c>
      <c r="C8" s="390"/>
      <c r="D8" s="390"/>
      <c r="E8" s="390"/>
      <c r="F8" s="390"/>
      <c r="G8" s="390"/>
      <c r="H8" s="390"/>
      <c r="I8" s="390"/>
      <c r="J8" s="390"/>
      <c r="K8" s="390"/>
      <c r="L8" s="390"/>
      <c r="M8" s="390"/>
    </row>
    <row r="9" spans="1:17" ht="20.25" customHeight="1" x14ac:dyDescent="0.2">
      <c r="B9" s="390" t="s">
        <v>56</v>
      </c>
      <c r="C9" s="388" t="s">
        <v>2</v>
      </c>
      <c r="D9" s="391"/>
      <c r="E9" s="391"/>
      <c r="F9" s="391"/>
      <c r="G9" s="391"/>
      <c r="H9" s="391"/>
      <c r="I9" s="391"/>
      <c r="J9" s="391"/>
      <c r="K9" s="389"/>
      <c r="L9" s="388"/>
      <c r="M9" s="389"/>
    </row>
    <row r="10" spans="1:17" ht="24" x14ac:dyDescent="0.2">
      <c r="B10" s="390"/>
      <c r="C10" s="26" t="s">
        <v>57</v>
      </c>
      <c r="D10" s="26" t="s">
        <v>58</v>
      </c>
      <c r="E10" s="26" t="s">
        <v>59</v>
      </c>
      <c r="F10" s="26" t="s">
        <v>60</v>
      </c>
      <c r="G10" s="26" t="s">
        <v>8</v>
      </c>
      <c r="H10" s="26" t="s">
        <v>61</v>
      </c>
      <c r="I10" s="26" t="s">
        <v>62</v>
      </c>
      <c r="J10" s="26" t="s">
        <v>63</v>
      </c>
      <c r="K10" s="282" t="s">
        <v>31</v>
      </c>
      <c r="L10" s="282" t="s">
        <v>593</v>
      </c>
      <c r="M10" s="282" t="s">
        <v>596</v>
      </c>
    </row>
    <row r="11" spans="1:17" x14ac:dyDescent="0.2">
      <c r="B11" s="21" t="s">
        <v>149</v>
      </c>
      <c r="C11" s="21">
        <v>5107</v>
      </c>
      <c r="D11" s="21">
        <v>2470</v>
      </c>
      <c r="E11" s="21">
        <f>C11+D11</f>
        <v>7577</v>
      </c>
      <c r="F11" s="22">
        <f>E11/$E$26</f>
        <v>0.23527402577239559</v>
      </c>
      <c r="G11" s="21">
        <v>18743</v>
      </c>
      <c r="H11" s="21">
        <v>870</v>
      </c>
      <c r="I11" s="21">
        <f>G11+H11</f>
        <v>19613</v>
      </c>
      <c r="J11" s="22">
        <f>I11/$I$26</f>
        <v>0.26140558983859574</v>
      </c>
      <c r="K11" s="21">
        <f t="shared" ref="K11:K25" si="0">E11+I11</f>
        <v>27190</v>
      </c>
      <c r="L11" s="21">
        <v>12</v>
      </c>
      <c r="M11" s="21">
        <f>L11+K11</f>
        <v>27202</v>
      </c>
      <c r="Q11" s="34"/>
    </row>
    <row r="12" spans="1:17" x14ac:dyDescent="0.2">
      <c r="B12" s="21" t="s">
        <v>38</v>
      </c>
      <c r="C12" s="21">
        <v>5884</v>
      </c>
      <c r="D12" s="21">
        <v>2654</v>
      </c>
      <c r="E12" s="21">
        <f t="shared" ref="E12:E25" si="1">C12+D12</f>
        <v>8538</v>
      </c>
      <c r="F12" s="22">
        <f t="shared" ref="F12:F25" si="2">E12/$E$26</f>
        <v>0.26511411271541685</v>
      </c>
      <c r="G12" s="21">
        <v>20709</v>
      </c>
      <c r="H12" s="21">
        <v>958</v>
      </c>
      <c r="I12" s="21">
        <f t="shared" ref="I12:I25" si="3">G12+H12</f>
        <v>21667</v>
      </c>
      <c r="J12" s="22">
        <f t="shared" ref="J12:J25" si="4">I12/$I$26</f>
        <v>0.28878167108717961</v>
      </c>
      <c r="K12" s="21">
        <f t="shared" si="0"/>
        <v>30205</v>
      </c>
      <c r="L12" s="21">
        <v>12</v>
      </c>
      <c r="M12" s="21">
        <f t="shared" ref="M12:M26" si="5">L12+K12</f>
        <v>30217</v>
      </c>
      <c r="Q12" s="34"/>
    </row>
    <row r="13" spans="1:17" x14ac:dyDescent="0.2">
      <c r="B13" s="21" t="s">
        <v>150</v>
      </c>
      <c r="C13" s="21">
        <v>370</v>
      </c>
      <c r="D13" s="21">
        <v>213</v>
      </c>
      <c r="E13" s="21">
        <f t="shared" si="1"/>
        <v>583</v>
      </c>
      <c r="F13" s="22">
        <f t="shared" si="2"/>
        <v>1.8102779071572737E-2</v>
      </c>
      <c r="G13" s="21">
        <v>1364</v>
      </c>
      <c r="H13" s="21">
        <v>55</v>
      </c>
      <c r="I13" s="21">
        <f t="shared" si="3"/>
        <v>1419</v>
      </c>
      <c r="J13" s="22">
        <f t="shared" si="4"/>
        <v>1.8912687094323529E-2</v>
      </c>
      <c r="K13" s="21">
        <f t="shared" si="0"/>
        <v>2002</v>
      </c>
      <c r="L13" s="21">
        <v>0</v>
      </c>
      <c r="M13" s="21">
        <f t="shared" si="5"/>
        <v>2002</v>
      </c>
      <c r="Q13" s="34"/>
    </row>
    <row r="14" spans="1:17" x14ac:dyDescent="0.2">
      <c r="B14" s="21" t="s">
        <v>151</v>
      </c>
      <c r="C14" s="21">
        <v>157</v>
      </c>
      <c r="D14" s="21">
        <v>63</v>
      </c>
      <c r="E14" s="21">
        <f t="shared" si="1"/>
        <v>220</v>
      </c>
      <c r="F14" s="22">
        <f t="shared" si="2"/>
        <v>6.831237385499146E-3</v>
      </c>
      <c r="G14" s="21">
        <v>378</v>
      </c>
      <c r="H14" s="21">
        <v>21</v>
      </c>
      <c r="I14" s="21">
        <f t="shared" si="3"/>
        <v>399</v>
      </c>
      <c r="J14" s="22">
        <f t="shared" si="4"/>
        <v>5.317943728425009E-3</v>
      </c>
      <c r="K14" s="21">
        <f t="shared" si="0"/>
        <v>619</v>
      </c>
      <c r="L14" s="21">
        <v>0</v>
      </c>
      <c r="M14" s="21">
        <f t="shared" si="5"/>
        <v>619</v>
      </c>
      <c r="Q14" s="34"/>
    </row>
    <row r="15" spans="1:17" x14ac:dyDescent="0.2">
      <c r="B15" s="21" t="s">
        <v>152</v>
      </c>
      <c r="C15" s="21">
        <v>130</v>
      </c>
      <c r="D15" s="21">
        <v>50</v>
      </c>
      <c r="E15" s="21">
        <f t="shared" si="1"/>
        <v>180</v>
      </c>
      <c r="F15" s="22">
        <f t="shared" si="2"/>
        <v>5.5891942244993015E-3</v>
      </c>
      <c r="G15" s="21">
        <v>544</v>
      </c>
      <c r="H15" s="21">
        <v>14</v>
      </c>
      <c r="I15" s="21">
        <f t="shared" si="3"/>
        <v>558</v>
      </c>
      <c r="J15" s="22">
        <f t="shared" si="4"/>
        <v>7.4371243119327191E-3</v>
      </c>
      <c r="K15" s="21">
        <f t="shared" si="0"/>
        <v>738</v>
      </c>
      <c r="L15" s="21">
        <v>0</v>
      </c>
      <c r="M15" s="21">
        <f t="shared" si="5"/>
        <v>738</v>
      </c>
      <c r="Q15" s="34"/>
    </row>
    <row r="16" spans="1:17" x14ac:dyDescent="0.2">
      <c r="B16" s="21" t="s">
        <v>153</v>
      </c>
      <c r="C16" s="21">
        <v>620</v>
      </c>
      <c r="D16" s="21">
        <v>353</v>
      </c>
      <c r="E16" s="21">
        <f t="shared" si="1"/>
        <v>973</v>
      </c>
      <c r="F16" s="22">
        <f t="shared" si="2"/>
        <v>3.0212699891321224E-2</v>
      </c>
      <c r="G16" s="21">
        <v>2925</v>
      </c>
      <c r="H16" s="21">
        <v>150</v>
      </c>
      <c r="I16" s="21">
        <f t="shared" si="3"/>
        <v>3075</v>
      </c>
      <c r="J16" s="22">
        <f t="shared" si="4"/>
        <v>4.0984152794252889E-2</v>
      </c>
      <c r="K16" s="21">
        <f t="shared" si="0"/>
        <v>4048</v>
      </c>
      <c r="L16" s="21">
        <v>1</v>
      </c>
      <c r="M16" s="21">
        <f t="shared" si="5"/>
        <v>4049</v>
      </c>
      <c r="Q16" s="34"/>
    </row>
    <row r="17" spans="2:17" x14ac:dyDescent="0.2">
      <c r="B17" s="21" t="s">
        <v>154</v>
      </c>
      <c r="C17" s="21">
        <v>1258</v>
      </c>
      <c r="D17" s="21">
        <v>539</v>
      </c>
      <c r="E17" s="21">
        <f t="shared" si="1"/>
        <v>1797</v>
      </c>
      <c r="F17" s="22">
        <f t="shared" si="2"/>
        <v>5.5798789007918022E-2</v>
      </c>
      <c r="G17" s="21">
        <v>3875</v>
      </c>
      <c r="H17" s="21">
        <v>179</v>
      </c>
      <c r="I17" s="21">
        <f t="shared" si="3"/>
        <v>4054</v>
      </c>
      <c r="J17" s="22">
        <f t="shared" si="4"/>
        <v>5.4032440789561369E-2</v>
      </c>
      <c r="K17" s="21">
        <f t="shared" si="0"/>
        <v>5851</v>
      </c>
      <c r="L17" s="21">
        <v>2</v>
      </c>
      <c r="M17" s="21">
        <f t="shared" si="5"/>
        <v>5853</v>
      </c>
      <c r="Q17" s="34"/>
    </row>
    <row r="18" spans="2:17" x14ac:dyDescent="0.2">
      <c r="B18" s="21" t="s">
        <v>155</v>
      </c>
      <c r="C18" s="21">
        <v>475</v>
      </c>
      <c r="D18" s="21">
        <v>212</v>
      </c>
      <c r="E18" s="21">
        <f t="shared" si="1"/>
        <v>687</v>
      </c>
      <c r="F18" s="22">
        <f t="shared" si="2"/>
        <v>2.1332091290172335E-2</v>
      </c>
      <c r="G18" s="21">
        <v>908</v>
      </c>
      <c r="H18" s="21">
        <v>55</v>
      </c>
      <c r="I18" s="21">
        <f t="shared" si="3"/>
        <v>963</v>
      </c>
      <c r="J18" s="22">
        <f t="shared" si="4"/>
        <v>1.2835037118980661E-2</v>
      </c>
      <c r="K18" s="21">
        <f t="shared" si="0"/>
        <v>1650</v>
      </c>
      <c r="L18" s="21">
        <v>0</v>
      </c>
      <c r="M18" s="21">
        <f t="shared" si="5"/>
        <v>1650</v>
      </c>
      <c r="Q18" s="34"/>
    </row>
    <row r="19" spans="2:17" x14ac:dyDescent="0.2">
      <c r="B19" s="21" t="s">
        <v>156</v>
      </c>
      <c r="C19" s="21">
        <v>721</v>
      </c>
      <c r="D19" s="21">
        <v>324</v>
      </c>
      <c r="E19" s="21">
        <f t="shared" si="1"/>
        <v>1045</v>
      </c>
      <c r="F19" s="22">
        <f t="shared" si="2"/>
        <v>3.2448377581120944E-2</v>
      </c>
      <c r="G19" s="21">
        <v>2147</v>
      </c>
      <c r="H19" s="21">
        <v>112</v>
      </c>
      <c r="I19" s="21">
        <f t="shared" si="3"/>
        <v>2259</v>
      </c>
      <c r="J19" s="22">
        <f t="shared" si="4"/>
        <v>3.0108358101534075E-2</v>
      </c>
      <c r="K19" s="21">
        <f t="shared" si="0"/>
        <v>3304</v>
      </c>
      <c r="L19" s="21">
        <v>2</v>
      </c>
      <c r="M19" s="21">
        <f t="shared" si="5"/>
        <v>3306</v>
      </c>
      <c r="Q19" s="34"/>
    </row>
    <row r="20" spans="2:17" x14ac:dyDescent="0.2">
      <c r="B20" s="21" t="s">
        <v>157</v>
      </c>
      <c r="C20" s="21">
        <v>1095</v>
      </c>
      <c r="D20" s="21">
        <v>475</v>
      </c>
      <c r="E20" s="21">
        <f t="shared" si="1"/>
        <v>1570</v>
      </c>
      <c r="F20" s="22">
        <f t="shared" si="2"/>
        <v>4.8750194069243906E-2</v>
      </c>
      <c r="G20" s="21">
        <v>3100</v>
      </c>
      <c r="H20" s="21">
        <v>117</v>
      </c>
      <c r="I20" s="21">
        <f t="shared" si="3"/>
        <v>3217</v>
      </c>
      <c r="J20" s="22">
        <f t="shared" si="4"/>
        <v>4.287675432166229E-2</v>
      </c>
      <c r="K20" s="21">
        <f t="shared" si="0"/>
        <v>4787</v>
      </c>
      <c r="L20" s="21">
        <v>1</v>
      </c>
      <c r="M20" s="21">
        <f t="shared" si="5"/>
        <v>4788</v>
      </c>
      <c r="Q20" s="34"/>
    </row>
    <row r="21" spans="2:17" x14ac:dyDescent="0.2">
      <c r="B21" s="21" t="s">
        <v>158</v>
      </c>
      <c r="C21" s="21">
        <v>3911</v>
      </c>
      <c r="D21" s="21">
        <v>1601</v>
      </c>
      <c r="E21" s="21">
        <f t="shared" si="1"/>
        <v>5512</v>
      </c>
      <c r="F21" s="22">
        <f t="shared" si="2"/>
        <v>0.17115354758577861</v>
      </c>
      <c r="G21" s="21">
        <v>10672</v>
      </c>
      <c r="H21" s="21">
        <v>571</v>
      </c>
      <c r="I21" s="21">
        <f t="shared" si="3"/>
        <v>11243</v>
      </c>
      <c r="J21" s="22">
        <f t="shared" si="4"/>
        <v>0.14984872515960496</v>
      </c>
      <c r="K21" s="21">
        <f t="shared" si="0"/>
        <v>16755</v>
      </c>
      <c r="L21" s="21">
        <v>3</v>
      </c>
      <c r="M21" s="21">
        <f t="shared" si="5"/>
        <v>16758</v>
      </c>
      <c r="Q21" s="34"/>
    </row>
    <row r="22" spans="2:17" x14ac:dyDescent="0.2">
      <c r="B22" s="21" t="s">
        <v>159</v>
      </c>
      <c r="C22" s="21">
        <v>582</v>
      </c>
      <c r="D22" s="21">
        <v>307</v>
      </c>
      <c r="E22" s="21">
        <f t="shared" si="1"/>
        <v>889</v>
      </c>
      <c r="F22" s="22">
        <f t="shared" si="2"/>
        <v>2.7604409253221548E-2</v>
      </c>
      <c r="G22" s="21">
        <v>1886</v>
      </c>
      <c r="H22" s="21">
        <v>72</v>
      </c>
      <c r="I22" s="21">
        <f t="shared" si="3"/>
        <v>1958</v>
      </c>
      <c r="J22" s="22">
        <f t="shared" si="4"/>
        <v>2.609657599061696E-2</v>
      </c>
      <c r="K22" s="21">
        <f t="shared" si="0"/>
        <v>2847</v>
      </c>
      <c r="L22" s="21">
        <v>3</v>
      </c>
      <c r="M22" s="21">
        <f t="shared" si="5"/>
        <v>2850</v>
      </c>
      <c r="Q22" s="34"/>
    </row>
    <row r="23" spans="2:17" x14ac:dyDescent="0.2">
      <c r="B23" s="21" t="s">
        <v>160</v>
      </c>
      <c r="C23" s="21">
        <v>1040</v>
      </c>
      <c r="D23" s="21">
        <v>515</v>
      </c>
      <c r="E23" s="21">
        <f t="shared" si="1"/>
        <v>1555</v>
      </c>
      <c r="F23" s="22">
        <f t="shared" si="2"/>
        <v>4.8284427883868962E-2</v>
      </c>
      <c r="G23" s="21">
        <v>2814</v>
      </c>
      <c r="H23" s="21">
        <v>186</v>
      </c>
      <c r="I23" s="21">
        <f t="shared" si="3"/>
        <v>3000</v>
      </c>
      <c r="J23" s="22">
        <f t="shared" si="4"/>
        <v>3.9984539311466234E-2</v>
      </c>
      <c r="K23" s="21">
        <f t="shared" si="0"/>
        <v>4555</v>
      </c>
      <c r="L23" s="21">
        <v>2</v>
      </c>
      <c r="M23" s="21">
        <f t="shared" si="5"/>
        <v>4557</v>
      </c>
      <c r="Q23" s="34"/>
    </row>
    <row r="24" spans="2:17" x14ac:dyDescent="0.2">
      <c r="B24" s="21" t="s">
        <v>161</v>
      </c>
      <c r="C24" s="21">
        <v>416</v>
      </c>
      <c r="D24" s="21">
        <v>350</v>
      </c>
      <c r="E24" s="21">
        <f t="shared" si="1"/>
        <v>766</v>
      </c>
      <c r="F24" s="22">
        <f t="shared" si="2"/>
        <v>2.3785126533147027E-2</v>
      </c>
      <c r="G24" s="21">
        <v>1059</v>
      </c>
      <c r="H24" s="21">
        <v>81</v>
      </c>
      <c r="I24" s="21">
        <f t="shared" si="3"/>
        <v>1140</v>
      </c>
      <c r="J24" s="22">
        <f t="shared" si="4"/>
        <v>1.5194124938357168E-2</v>
      </c>
      <c r="K24" s="21">
        <f t="shared" si="0"/>
        <v>1906</v>
      </c>
      <c r="L24" s="21">
        <v>0</v>
      </c>
      <c r="M24" s="21">
        <f t="shared" si="5"/>
        <v>1906</v>
      </c>
      <c r="Q24" s="34"/>
    </row>
    <row r="25" spans="2:17" x14ac:dyDescent="0.2">
      <c r="B25" s="21" t="s">
        <v>162</v>
      </c>
      <c r="C25" s="21">
        <v>241</v>
      </c>
      <c r="D25" s="21">
        <v>72</v>
      </c>
      <c r="E25" s="21">
        <f t="shared" si="1"/>
        <v>313</v>
      </c>
      <c r="F25" s="22">
        <f t="shared" si="2"/>
        <v>9.7189877348237853E-3</v>
      </c>
      <c r="G25" s="21">
        <v>447</v>
      </c>
      <c r="H25" s="21">
        <v>17</v>
      </c>
      <c r="I25" s="21">
        <f t="shared" si="3"/>
        <v>464</v>
      </c>
      <c r="J25" s="22">
        <f t="shared" si="4"/>
        <v>6.1842754135067778E-3</v>
      </c>
      <c r="K25" s="21">
        <f t="shared" si="0"/>
        <v>777</v>
      </c>
      <c r="L25" s="21">
        <v>0</v>
      </c>
      <c r="M25" s="21">
        <f t="shared" si="5"/>
        <v>777</v>
      </c>
      <c r="Q25" s="34"/>
    </row>
    <row r="26" spans="2:17" x14ac:dyDescent="0.2">
      <c r="B26" s="23" t="s">
        <v>49</v>
      </c>
      <c r="C26" s="21">
        <f>SUM(C11:C25)</f>
        <v>22007</v>
      </c>
      <c r="D26" s="21">
        <f t="shared" ref="D26:H26" si="6">SUM(D11:D25)</f>
        <v>10198</v>
      </c>
      <c r="E26" s="23">
        <f t="shared" ref="E26" si="7">C26+D26</f>
        <v>32205</v>
      </c>
      <c r="F26" s="25">
        <f t="shared" ref="F26" si="8">E26/$E$26</f>
        <v>1</v>
      </c>
      <c r="G26" s="21">
        <f>SUM(G11:G25)</f>
        <v>71571</v>
      </c>
      <c r="H26" s="21">
        <f t="shared" si="6"/>
        <v>3458</v>
      </c>
      <c r="I26" s="23">
        <f t="shared" ref="I26" si="9">G26+H26</f>
        <v>75029</v>
      </c>
      <c r="J26" s="25">
        <f t="shared" ref="J26" si="10">I26/$I$26</f>
        <v>1</v>
      </c>
      <c r="K26" s="23">
        <f t="shared" ref="K26" si="11">E26+I26</f>
        <v>107234</v>
      </c>
      <c r="L26" s="21">
        <f t="shared" ref="L26" si="12">SUM(L11:L25)</f>
        <v>38</v>
      </c>
      <c r="M26" s="23">
        <f t="shared" si="5"/>
        <v>107272</v>
      </c>
      <c r="Q26" s="34"/>
    </row>
    <row r="27" spans="2:17" ht="25.5" customHeight="1" x14ac:dyDescent="0.2">
      <c r="B27" s="35" t="s">
        <v>64</v>
      </c>
      <c r="C27" s="36">
        <f>+C26/M26</f>
        <v>0.20515139085688716</v>
      </c>
      <c r="D27" s="36">
        <f>+D26/M26</f>
        <v>9.5066746215228579E-2</v>
      </c>
      <c r="E27" s="37">
        <f>+E26/M26</f>
        <v>0.30021813707211575</v>
      </c>
      <c r="F27" s="37"/>
      <c r="G27" s="36">
        <f>+G26/M26</f>
        <v>0.66719181146990825</v>
      </c>
      <c r="H27" s="36">
        <f>+H26/M26</f>
        <v>3.2235811768215376E-2</v>
      </c>
      <c r="I27" s="37">
        <f>+I26/M26</f>
        <v>0.69942762323812369</v>
      </c>
      <c r="J27" s="37"/>
      <c r="K27" s="37">
        <f>+K26/M26</f>
        <v>0.99964576031023944</v>
      </c>
      <c r="L27" s="37">
        <f>+L26/M26</f>
        <v>3.5423968976060856E-4</v>
      </c>
      <c r="M27" s="37">
        <f>K27+L27</f>
        <v>1</v>
      </c>
    </row>
    <row r="28" spans="2:17" x14ac:dyDescent="0.2">
      <c r="B28" s="41"/>
      <c r="C28" s="41"/>
      <c r="D28" s="41"/>
      <c r="E28" s="41"/>
      <c r="F28" s="41"/>
      <c r="G28" s="41"/>
      <c r="H28" s="41"/>
      <c r="I28" s="41"/>
      <c r="J28" s="41"/>
      <c r="K28" s="41"/>
    </row>
    <row r="29" spans="2:17" ht="12.75" x14ac:dyDescent="0.2">
      <c r="B29" s="360" t="s">
        <v>83</v>
      </c>
      <c r="C29" s="360"/>
      <c r="D29" s="360"/>
      <c r="E29" s="360"/>
      <c r="F29" s="360"/>
      <c r="G29" s="360"/>
      <c r="H29" s="360"/>
      <c r="I29" s="360"/>
      <c r="J29" s="360"/>
      <c r="K29" s="360"/>
    </row>
    <row r="30" spans="2:17" ht="12.75" x14ac:dyDescent="0.2">
      <c r="B30" s="376" t="str">
        <f>'Solicitudes Regiones'!$B$6:$R$6</f>
        <v>Acumuladas de julio de 2008 a noviembre de 2020</v>
      </c>
      <c r="C30" s="376"/>
      <c r="D30" s="376"/>
      <c r="E30" s="376"/>
      <c r="F30" s="376"/>
      <c r="G30" s="376"/>
      <c r="H30" s="376"/>
      <c r="I30" s="376"/>
      <c r="J30" s="376"/>
      <c r="K30" s="376"/>
    </row>
    <row r="31" spans="2:17" x14ac:dyDescent="0.2">
      <c r="B31" s="41"/>
      <c r="C31" s="41"/>
      <c r="D31" s="41"/>
      <c r="E31" s="41"/>
      <c r="F31" s="41"/>
      <c r="G31" s="41"/>
      <c r="H31" s="41"/>
      <c r="I31" s="41"/>
      <c r="J31" s="41"/>
      <c r="K31" s="41"/>
    </row>
    <row r="32" spans="2:17" ht="12.75" customHeight="1" x14ac:dyDescent="0.2">
      <c r="B32" s="390" t="s">
        <v>65</v>
      </c>
      <c r="C32" s="390"/>
      <c r="D32" s="390"/>
      <c r="E32" s="390"/>
      <c r="F32" s="390"/>
      <c r="G32" s="390"/>
      <c r="H32" s="390"/>
      <c r="I32" s="390"/>
      <c r="J32" s="390"/>
      <c r="K32" s="390"/>
      <c r="L32" s="390"/>
      <c r="M32" s="390"/>
    </row>
    <row r="33" spans="2:13" ht="20.25" customHeight="1" x14ac:dyDescent="0.2">
      <c r="B33" s="390" t="s">
        <v>56</v>
      </c>
      <c r="C33" s="388" t="s">
        <v>2</v>
      </c>
      <c r="D33" s="391"/>
      <c r="E33" s="391"/>
      <c r="F33" s="391"/>
      <c r="G33" s="391"/>
      <c r="H33" s="391"/>
      <c r="I33" s="391"/>
      <c r="J33" s="391"/>
      <c r="K33" s="389"/>
      <c r="L33" s="388"/>
      <c r="M33" s="389"/>
    </row>
    <row r="34" spans="2:13" ht="24" customHeight="1" x14ac:dyDescent="0.2">
      <c r="B34" s="390"/>
      <c r="C34" s="26" t="s">
        <v>57</v>
      </c>
      <c r="D34" s="26" t="s">
        <v>58</v>
      </c>
      <c r="E34" s="26" t="s">
        <v>59</v>
      </c>
      <c r="F34" s="26" t="s">
        <v>60</v>
      </c>
      <c r="G34" s="26" t="s">
        <v>8</v>
      </c>
      <c r="H34" s="26" t="s">
        <v>61</v>
      </c>
      <c r="I34" s="26" t="s">
        <v>62</v>
      </c>
      <c r="J34" s="26" t="s">
        <v>63</v>
      </c>
      <c r="K34" s="27" t="s">
        <v>31</v>
      </c>
      <c r="L34" s="282" t="s">
        <v>593</v>
      </c>
      <c r="M34" s="282" t="s">
        <v>596</v>
      </c>
    </row>
    <row r="35" spans="2:13" ht="15.75" customHeight="1" x14ac:dyDescent="0.2">
      <c r="B35" s="45" t="s">
        <v>149</v>
      </c>
      <c r="C35" s="45">
        <v>4328</v>
      </c>
      <c r="D35" s="45">
        <v>1682</v>
      </c>
      <c r="E35" s="45">
        <f>C35+D35</f>
        <v>6010</v>
      </c>
      <c r="F35" s="46">
        <f>E35/$E$50</f>
        <v>0.23460067140291982</v>
      </c>
      <c r="G35" s="45">
        <v>15032</v>
      </c>
      <c r="H35" s="45">
        <v>750</v>
      </c>
      <c r="I35" s="45">
        <f>G35+H35</f>
        <v>15782</v>
      </c>
      <c r="J35" s="46">
        <f>I35/$I$50</f>
        <v>0.24822271154451087</v>
      </c>
      <c r="K35" s="45">
        <f t="shared" ref="K35:K49" si="13">E35+I35</f>
        <v>21792</v>
      </c>
      <c r="L35" s="45">
        <v>0</v>
      </c>
      <c r="M35" s="21">
        <f>L35+K35</f>
        <v>21792</v>
      </c>
    </row>
    <row r="36" spans="2:13" x14ac:dyDescent="0.2">
      <c r="B36" s="45" t="s">
        <v>38</v>
      </c>
      <c r="C36" s="45">
        <v>5015</v>
      </c>
      <c r="D36" s="45">
        <v>1727</v>
      </c>
      <c r="E36" s="45">
        <f t="shared" ref="E36:E49" si="14">C36+D36</f>
        <v>6742</v>
      </c>
      <c r="F36" s="46">
        <f t="shared" ref="F36:F49" si="15">E36/$E$50</f>
        <v>0.26317433054883282</v>
      </c>
      <c r="G36" s="45">
        <v>17216</v>
      </c>
      <c r="H36" s="45">
        <v>850</v>
      </c>
      <c r="I36" s="45">
        <f t="shared" ref="I36:I49" si="16">G36+H36</f>
        <v>18066</v>
      </c>
      <c r="J36" s="46">
        <f t="shared" ref="J36:J49" si="17">I36/$I$50</f>
        <v>0.28414595784837998</v>
      </c>
      <c r="K36" s="45">
        <f t="shared" si="13"/>
        <v>24808</v>
      </c>
      <c r="L36" s="45">
        <v>1</v>
      </c>
      <c r="M36" s="21">
        <f t="shared" ref="M36:M50" si="18">L36+K36</f>
        <v>24809</v>
      </c>
    </row>
    <row r="37" spans="2:13" x14ac:dyDescent="0.2">
      <c r="B37" s="45" t="s">
        <v>150</v>
      </c>
      <c r="C37" s="45">
        <v>327</v>
      </c>
      <c r="D37" s="45">
        <v>105</v>
      </c>
      <c r="E37" s="45">
        <f t="shared" si="14"/>
        <v>432</v>
      </c>
      <c r="F37" s="46">
        <f t="shared" si="15"/>
        <v>1.6863143102506049E-2</v>
      </c>
      <c r="G37" s="45">
        <v>1225</v>
      </c>
      <c r="H37" s="45">
        <v>49</v>
      </c>
      <c r="I37" s="45">
        <f t="shared" si="16"/>
        <v>1274</v>
      </c>
      <c r="J37" s="46">
        <f t="shared" si="17"/>
        <v>2.0037747719408618E-2</v>
      </c>
      <c r="K37" s="45">
        <f t="shared" si="13"/>
        <v>1706</v>
      </c>
      <c r="L37" s="45">
        <v>0</v>
      </c>
      <c r="M37" s="21">
        <f t="shared" si="18"/>
        <v>1706</v>
      </c>
    </row>
    <row r="38" spans="2:13" x14ac:dyDescent="0.2">
      <c r="B38" s="45" t="s">
        <v>151</v>
      </c>
      <c r="C38" s="45">
        <v>147</v>
      </c>
      <c r="D38" s="45">
        <v>40</v>
      </c>
      <c r="E38" s="45">
        <f t="shared" si="14"/>
        <v>187</v>
      </c>
      <c r="F38" s="46">
        <f t="shared" si="15"/>
        <v>7.2995550003903502E-3</v>
      </c>
      <c r="G38" s="45">
        <v>329</v>
      </c>
      <c r="H38" s="45">
        <v>19</v>
      </c>
      <c r="I38" s="45">
        <f t="shared" si="16"/>
        <v>348</v>
      </c>
      <c r="J38" s="46">
        <f t="shared" si="17"/>
        <v>5.4734193142497644E-3</v>
      </c>
      <c r="K38" s="45">
        <f t="shared" si="13"/>
        <v>535</v>
      </c>
      <c r="L38" s="45">
        <v>0</v>
      </c>
      <c r="M38" s="21">
        <f t="shared" si="18"/>
        <v>535</v>
      </c>
    </row>
    <row r="39" spans="2:13" x14ac:dyDescent="0.2">
      <c r="B39" s="45" t="s">
        <v>152</v>
      </c>
      <c r="C39" s="45">
        <v>117</v>
      </c>
      <c r="D39" s="45">
        <v>32</v>
      </c>
      <c r="E39" s="45">
        <f t="shared" si="14"/>
        <v>149</v>
      </c>
      <c r="F39" s="46">
        <f t="shared" si="15"/>
        <v>5.8162229682254662E-3</v>
      </c>
      <c r="G39" s="45">
        <v>471</v>
      </c>
      <c r="H39" s="45">
        <v>11</v>
      </c>
      <c r="I39" s="45">
        <f t="shared" si="16"/>
        <v>482</v>
      </c>
      <c r="J39" s="46">
        <f t="shared" si="17"/>
        <v>7.5810003145643286E-3</v>
      </c>
      <c r="K39" s="45">
        <f t="shared" si="13"/>
        <v>631</v>
      </c>
      <c r="L39" s="45">
        <v>0</v>
      </c>
      <c r="M39" s="21">
        <f t="shared" si="18"/>
        <v>631</v>
      </c>
    </row>
    <row r="40" spans="2:13" x14ac:dyDescent="0.2">
      <c r="B40" s="45" t="s">
        <v>153</v>
      </c>
      <c r="C40" s="45">
        <v>539</v>
      </c>
      <c r="D40" s="45">
        <v>213</v>
      </c>
      <c r="E40" s="45">
        <f t="shared" si="14"/>
        <v>752</v>
      </c>
      <c r="F40" s="46">
        <f t="shared" si="15"/>
        <v>2.9354360215473496E-2</v>
      </c>
      <c r="G40" s="45">
        <v>2550</v>
      </c>
      <c r="H40" s="45">
        <v>134</v>
      </c>
      <c r="I40" s="45">
        <f t="shared" si="16"/>
        <v>2684</v>
      </c>
      <c r="J40" s="46">
        <f t="shared" si="17"/>
        <v>4.221453287197232E-2</v>
      </c>
      <c r="K40" s="45">
        <f t="shared" si="13"/>
        <v>3436</v>
      </c>
      <c r="L40" s="45">
        <v>0</v>
      </c>
      <c r="M40" s="21">
        <f t="shared" si="18"/>
        <v>3436</v>
      </c>
    </row>
    <row r="41" spans="2:13" x14ac:dyDescent="0.2">
      <c r="B41" s="45" t="s">
        <v>154</v>
      </c>
      <c r="C41" s="45">
        <v>1107</v>
      </c>
      <c r="D41" s="45">
        <v>314</v>
      </c>
      <c r="E41" s="45">
        <f t="shared" si="14"/>
        <v>1421</v>
      </c>
      <c r="F41" s="46">
        <f t="shared" si="15"/>
        <v>5.5468810992271057E-2</v>
      </c>
      <c r="G41" s="45">
        <v>3348</v>
      </c>
      <c r="H41" s="45">
        <v>151</v>
      </c>
      <c r="I41" s="45">
        <f t="shared" si="16"/>
        <v>3499</v>
      </c>
      <c r="J41" s="46">
        <f t="shared" si="17"/>
        <v>5.5033029254482543E-2</v>
      </c>
      <c r="K41" s="45">
        <f t="shared" si="13"/>
        <v>4920</v>
      </c>
      <c r="L41" s="45">
        <v>0</v>
      </c>
      <c r="M41" s="21">
        <f t="shared" si="18"/>
        <v>4920</v>
      </c>
    </row>
    <row r="42" spans="2:13" x14ac:dyDescent="0.2">
      <c r="B42" s="45" t="s">
        <v>155</v>
      </c>
      <c r="C42" s="45">
        <v>447</v>
      </c>
      <c r="D42" s="45">
        <v>114</v>
      </c>
      <c r="E42" s="45">
        <f t="shared" si="14"/>
        <v>561</v>
      </c>
      <c r="F42" s="46">
        <f t="shared" si="15"/>
        <v>2.1898665001171051E-2</v>
      </c>
      <c r="G42" s="45">
        <v>825</v>
      </c>
      <c r="H42" s="45">
        <v>50</v>
      </c>
      <c r="I42" s="45">
        <f t="shared" si="16"/>
        <v>875</v>
      </c>
      <c r="J42" s="46">
        <f t="shared" si="17"/>
        <v>1.37621893677257E-2</v>
      </c>
      <c r="K42" s="45">
        <f t="shared" si="13"/>
        <v>1436</v>
      </c>
      <c r="L42" s="45">
        <v>0</v>
      </c>
      <c r="M42" s="21">
        <f t="shared" si="18"/>
        <v>1436</v>
      </c>
    </row>
    <row r="43" spans="2:13" x14ac:dyDescent="0.2">
      <c r="B43" s="45" t="s">
        <v>156</v>
      </c>
      <c r="C43" s="45">
        <v>636</v>
      </c>
      <c r="D43" s="45">
        <v>193</v>
      </c>
      <c r="E43" s="45">
        <f t="shared" si="14"/>
        <v>829</v>
      </c>
      <c r="F43" s="46">
        <f t="shared" si="15"/>
        <v>3.2360059333281288E-2</v>
      </c>
      <c r="G43" s="45">
        <v>1891</v>
      </c>
      <c r="H43" s="45">
        <v>93</v>
      </c>
      <c r="I43" s="45">
        <f t="shared" si="16"/>
        <v>1984</v>
      </c>
      <c r="J43" s="46">
        <f t="shared" si="17"/>
        <v>3.1204781377791757E-2</v>
      </c>
      <c r="K43" s="45">
        <f t="shared" si="13"/>
        <v>2813</v>
      </c>
      <c r="L43" s="45">
        <v>0</v>
      </c>
      <c r="M43" s="21">
        <f t="shared" si="18"/>
        <v>2813</v>
      </c>
    </row>
    <row r="44" spans="2:13" x14ac:dyDescent="0.2">
      <c r="B44" s="45" t="s">
        <v>157</v>
      </c>
      <c r="C44" s="45">
        <v>985</v>
      </c>
      <c r="D44" s="45">
        <v>285</v>
      </c>
      <c r="E44" s="45">
        <f t="shared" si="14"/>
        <v>1270</v>
      </c>
      <c r="F44" s="46">
        <f t="shared" si="15"/>
        <v>4.9574517917089549E-2</v>
      </c>
      <c r="G44" s="45">
        <v>2711</v>
      </c>
      <c r="H44" s="45">
        <v>96</v>
      </c>
      <c r="I44" s="45">
        <f t="shared" si="16"/>
        <v>2807</v>
      </c>
      <c r="J44" s="46">
        <f t="shared" si="17"/>
        <v>4.4149103491664045E-2</v>
      </c>
      <c r="K44" s="45">
        <f t="shared" si="13"/>
        <v>4077</v>
      </c>
      <c r="L44" s="45">
        <v>0</v>
      </c>
      <c r="M44" s="21">
        <f t="shared" si="18"/>
        <v>4077</v>
      </c>
    </row>
    <row r="45" spans="2:13" x14ac:dyDescent="0.2">
      <c r="B45" s="45" t="s">
        <v>158</v>
      </c>
      <c r="C45" s="45">
        <v>3503</v>
      </c>
      <c r="D45" s="45">
        <v>1047</v>
      </c>
      <c r="E45" s="45">
        <f t="shared" si="14"/>
        <v>4550</v>
      </c>
      <c r="F45" s="46">
        <f t="shared" si="15"/>
        <v>0.17760949332500586</v>
      </c>
      <c r="G45" s="45">
        <v>9367</v>
      </c>
      <c r="H45" s="45">
        <v>475</v>
      </c>
      <c r="I45" s="45">
        <f t="shared" si="16"/>
        <v>9842</v>
      </c>
      <c r="J45" s="46">
        <f t="shared" si="17"/>
        <v>0.15479710600817867</v>
      </c>
      <c r="K45" s="45">
        <f t="shared" si="13"/>
        <v>14392</v>
      </c>
      <c r="L45" s="45">
        <v>0</v>
      </c>
      <c r="M45" s="21">
        <f t="shared" si="18"/>
        <v>14392</v>
      </c>
    </row>
    <row r="46" spans="2:13" x14ac:dyDescent="0.2">
      <c r="B46" s="45" t="s">
        <v>159</v>
      </c>
      <c r="C46" s="45">
        <v>537</v>
      </c>
      <c r="D46" s="45">
        <v>155</v>
      </c>
      <c r="E46" s="45">
        <f t="shared" si="14"/>
        <v>692</v>
      </c>
      <c r="F46" s="46">
        <f t="shared" si="15"/>
        <v>2.7012257006792099E-2</v>
      </c>
      <c r="G46" s="45">
        <v>1717</v>
      </c>
      <c r="H46" s="45">
        <v>65</v>
      </c>
      <c r="I46" s="45">
        <f t="shared" si="16"/>
        <v>1782</v>
      </c>
      <c r="J46" s="46">
        <f t="shared" si="17"/>
        <v>2.8027681660899653E-2</v>
      </c>
      <c r="K46" s="45">
        <f t="shared" si="13"/>
        <v>2474</v>
      </c>
      <c r="L46" s="45">
        <v>0</v>
      </c>
      <c r="M46" s="21">
        <f t="shared" si="18"/>
        <v>2474</v>
      </c>
    </row>
    <row r="47" spans="2:13" x14ac:dyDescent="0.2">
      <c r="B47" s="45" t="s">
        <v>160</v>
      </c>
      <c r="C47" s="45">
        <v>934</v>
      </c>
      <c r="D47" s="45">
        <v>318</v>
      </c>
      <c r="E47" s="45">
        <f t="shared" si="14"/>
        <v>1252</v>
      </c>
      <c r="F47" s="46">
        <f t="shared" si="15"/>
        <v>4.8871886954485126E-2</v>
      </c>
      <c r="G47" s="45">
        <v>2542</v>
      </c>
      <c r="H47" s="45">
        <v>153</v>
      </c>
      <c r="I47" s="45">
        <f t="shared" si="16"/>
        <v>2695</v>
      </c>
      <c r="J47" s="46">
        <f t="shared" si="17"/>
        <v>4.2387543252595153E-2</v>
      </c>
      <c r="K47" s="45">
        <f t="shared" si="13"/>
        <v>3947</v>
      </c>
      <c r="L47" s="45">
        <v>0</v>
      </c>
      <c r="M47" s="21">
        <f t="shared" si="18"/>
        <v>3947</v>
      </c>
    </row>
    <row r="48" spans="2:13" x14ac:dyDescent="0.2">
      <c r="B48" s="45" t="s">
        <v>161</v>
      </c>
      <c r="C48" s="45">
        <v>353</v>
      </c>
      <c r="D48" s="45">
        <v>148</v>
      </c>
      <c r="E48" s="45">
        <f t="shared" si="14"/>
        <v>501</v>
      </c>
      <c r="F48" s="46">
        <f t="shared" si="15"/>
        <v>1.9556561792489657E-2</v>
      </c>
      <c r="G48" s="45">
        <v>956</v>
      </c>
      <c r="H48" s="45">
        <v>59</v>
      </c>
      <c r="I48" s="45">
        <f t="shared" si="16"/>
        <v>1015</v>
      </c>
      <c r="J48" s="46">
        <f t="shared" si="17"/>
        <v>1.5964139666561811E-2</v>
      </c>
      <c r="K48" s="45">
        <f t="shared" si="13"/>
        <v>1516</v>
      </c>
      <c r="L48" s="45">
        <v>0</v>
      </c>
      <c r="M48" s="21">
        <f t="shared" si="18"/>
        <v>1516</v>
      </c>
    </row>
    <row r="49" spans="2:13" x14ac:dyDescent="0.2">
      <c r="B49" s="45" t="s">
        <v>162</v>
      </c>
      <c r="C49" s="45">
        <v>226</v>
      </c>
      <c r="D49" s="45">
        <v>44</v>
      </c>
      <c r="E49" s="45">
        <f t="shared" si="14"/>
        <v>270</v>
      </c>
      <c r="F49" s="46">
        <f t="shared" si="15"/>
        <v>1.0539464439066282E-2</v>
      </c>
      <c r="G49" s="45">
        <v>429</v>
      </c>
      <c r="H49" s="45">
        <v>16</v>
      </c>
      <c r="I49" s="45">
        <f t="shared" si="16"/>
        <v>445</v>
      </c>
      <c r="J49" s="46">
        <f t="shared" si="17"/>
        <v>6.9990563070147843E-3</v>
      </c>
      <c r="K49" s="45">
        <f t="shared" si="13"/>
        <v>715</v>
      </c>
      <c r="L49" s="45">
        <v>0</v>
      </c>
      <c r="M49" s="21">
        <f t="shared" si="18"/>
        <v>715</v>
      </c>
    </row>
    <row r="50" spans="2:13" x14ac:dyDescent="0.2">
      <c r="B50" s="47" t="s">
        <v>49</v>
      </c>
      <c r="C50" s="45">
        <f t="shared" ref="C50:H50" si="19">SUM(C35:C49)</f>
        <v>19201</v>
      </c>
      <c r="D50" s="45">
        <f t="shared" si="19"/>
        <v>6417</v>
      </c>
      <c r="E50" s="47">
        <f t="shared" ref="E50" si="20">C50+D50</f>
        <v>25618</v>
      </c>
      <c r="F50" s="48">
        <f t="shared" ref="F50" si="21">E50/$E$50</f>
        <v>1</v>
      </c>
      <c r="G50" s="45">
        <f t="shared" si="19"/>
        <v>60609</v>
      </c>
      <c r="H50" s="45">
        <f t="shared" si="19"/>
        <v>2971</v>
      </c>
      <c r="I50" s="47">
        <f t="shared" ref="I50" si="22">G50+H50</f>
        <v>63580</v>
      </c>
      <c r="J50" s="48">
        <f t="shared" ref="J50" si="23">I50/$I$50</f>
        <v>1</v>
      </c>
      <c r="K50" s="47">
        <f t="shared" ref="K50" si="24">E50+I50</f>
        <v>89198</v>
      </c>
      <c r="L50" s="45">
        <f t="shared" ref="L50" si="25">SUM(L35:L49)</f>
        <v>1</v>
      </c>
      <c r="M50" s="23">
        <f t="shared" si="18"/>
        <v>89199</v>
      </c>
    </row>
    <row r="51" spans="2:13" ht="27" customHeight="1" x14ac:dyDescent="0.2">
      <c r="B51" s="35" t="s">
        <v>66</v>
      </c>
      <c r="C51" s="36">
        <f>+C50/M50</f>
        <v>0.21526026076525523</v>
      </c>
      <c r="D51" s="36">
        <f>+D50/M50</f>
        <v>7.1940268388659065E-2</v>
      </c>
      <c r="E51" s="37">
        <f>+E50/M50</f>
        <v>0.28720052915391431</v>
      </c>
      <c r="F51" s="37"/>
      <c r="G51" s="36">
        <f>+G50/M50</f>
        <v>0.67948071166717117</v>
      </c>
      <c r="H51" s="36">
        <f>+H50/M50</f>
        <v>3.3307548290900123E-2</v>
      </c>
      <c r="I51" s="37">
        <f>+I50/M50</f>
        <v>0.71278825995807127</v>
      </c>
      <c r="J51" s="37"/>
      <c r="K51" s="37">
        <f>+K50/M50</f>
        <v>0.99998878911198552</v>
      </c>
      <c r="L51" s="37">
        <f>+L50/M50</f>
        <v>1.1210888014439623E-5</v>
      </c>
      <c r="M51" s="37">
        <f>K51+L51</f>
        <v>1</v>
      </c>
    </row>
    <row r="52" spans="2:13" x14ac:dyDescent="0.2">
      <c r="B52" s="28" t="s">
        <v>129</v>
      </c>
    </row>
    <row r="53" spans="2:13" x14ac:dyDescent="0.2">
      <c r="B53" s="28" t="s">
        <v>130</v>
      </c>
    </row>
    <row r="143" spans="2:2" x14ac:dyDescent="0.2">
      <c r="B143" s="29" t="s">
        <v>78</v>
      </c>
    </row>
  </sheetData>
  <mergeCells count="12">
    <mergeCell ref="L33:M33"/>
    <mergeCell ref="B32:M32"/>
    <mergeCell ref="B6:K6"/>
    <mergeCell ref="B5:K5"/>
    <mergeCell ref="B29:K29"/>
    <mergeCell ref="B30:K30"/>
    <mergeCell ref="B8:M8"/>
    <mergeCell ref="L9:M9"/>
    <mergeCell ref="B33:B34"/>
    <mergeCell ref="C33:K33"/>
    <mergeCell ref="B9:B10"/>
    <mergeCell ref="C9:K9"/>
  </mergeCells>
  <hyperlinks>
    <hyperlink ref="M5" location="'Índice Pensiones Solidarias'!A1" display="Volver Sistema de Pensiones Solidadias" xr:uid="{00000000-0004-0000-0B00-000000000000}"/>
  </hyperlinks>
  <pageMargins left="0.74803149606299213" right="0.74803149606299213" top="0.98425196850393704" bottom="0.98425196850393704" header="0" footer="0"/>
  <pageSetup scale="7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23"/>
  <dimension ref="A1:P141"/>
  <sheetViews>
    <sheetView showGridLines="0" topLeftCell="A34" zoomScaleNormal="100" workbookViewId="0">
      <selection activeCell="B50" sqref="B50:M50"/>
    </sheetView>
  </sheetViews>
  <sheetFormatPr baseColWidth="10" defaultRowHeight="12" x14ac:dyDescent="0.2"/>
  <cols>
    <col min="1" max="1" width="6" style="29" customWidth="1"/>
    <col min="2" max="2" width="18.140625" style="29" customWidth="1"/>
    <col min="3" max="3" width="9.7109375" style="29" bestFit="1" customWidth="1"/>
    <col min="4" max="4" width="9.140625" style="29" bestFit="1" customWidth="1"/>
    <col min="5" max="6" width="9.140625" style="29" customWidth="1"/>
    <col min="7" max="7" width="9.42578125" style="29" bestFit="1" customWidth="1"/>
    <col min="8" max="8" width="8.42578125" style="29" bestFit="1" customWidth="1"/>
    <col min="9" max="11" width="8.42578125" style="29" customWidth="1"/>
    <col min="12" max="12" width="9.85546875" style="29" customWidth="1"/>
    <col min="13" max="251" width="11.42578125" style="29"/>
    <col min="252" max="252" width="18.140625" style="29" customWidth="1"/>
    <col min="253" max="253" width="9.7109375" style="29" bestFit="1" customWidth="1"/>
    <col min="254" max="254" width="9.140625" style="29" bestFit="1" customWidth="1"/>
    <col min="255" max="256" width="9.140625" style="29" customWidth="1"/>
    <col min="257" max="257" width="9.42578125" style="29" bestFit="1" customWidth="1"/>
    <col min="258" max="258" width="8.42578125" style="29" bestFit="1" customWidth="1"/>
    <col min="259" max="261" width="8.42578125" style="29" customWidth="1"/>
    <col min="262" max="267" width="0" style="29" hidden="1" customWidth="1"/>
    <col min="268" max="268" width="9.85546875" style="29" customWidth="1"/>
    <col min="269" max="507" width="11.42578125" style="29"/>
    <col min="508" max="508" width="18.140625" style="29" customWidth="1"/>
    <col min="509" max="509" width="9.7109375" style="29" bestFit="1" customWidth="1"/>
    <col min="510" max="510" width="9.140625" style="29" bestFit="1" customWidth="1"/>
    <col min="511" max="512" width="9.140625" style="29" customWidth="1"/>
    <col min="513" max="513" width="9.42578125" style="29" bestFit="1" customWidth="1"/>
    <col min="514" max="514" width="8.42578125" style="29" bestFit="1" customWidth="1"/>
    <col min="515" max="517" width="8.42578125" style="29" customWidth="1"/>
    <col min="518" max="523" width="0" style="29" hidden="1" customWidth="1"/>
    <col min="524" max="524" width="9.85546875" style="29" customWidth="1"/>
    <col min="525" max="763" width="11.42578125" style="29"/>
    <col min="764" max="764" width="18.140625" style="29" customWidth="1"/>
    <col min="765" max="765" width="9.7109375" style="29" bestFit="1" customWidth="1"/>
    <col min="766" max="766" width="9.140625" style="29" bestFit="1" customWidth="1"/>
    <col min="767" max="768" width="9.140625" style="29" customWidth="1"/>
    <col min="769" max="769" width="9.42578125" style="29" bestFit="1" customWidth="1"/>
    <col min="770" max="770" width="8.42578125" style="29" bestFit="1" customWidth="1"/>
    <col min="771" max="773" width="8.42578125" style="29" customWidth="1"/>
    <col min="774" max="779" width="0" style="29" hidden="1" customWidth="1"/>
    <col min="780" max="780" width="9.85546875" style="29" customWidth="1"/>
    <col min="781" max="1019" width="11.42578125" style="29"/>
    <col min="1020" max="1020" width="18.140625" style="29" customWidth="1"/>
    <col min="1021" max="1021" width="9.7109375" style="29" bestFit="1" customWidth="1"/>
    <col min="1022" max="1022" width="9.140625" style="29" bestFit="1" customWidth="1"/>
    <col min="1023" max="1024" width="9.140625" style="29" customWidth="1"/>
    <col min="1025" max="1025" width="9.42578125" style="29" bestFit="1" customWidth="1"/>
    <col min="1026" max="1026" width="8.42578125" style="29" bestFit="1" customWidth="1"/>
    <col min="1027" max="1029" width="8.42578125" style="29" customWidth="1"/>
    <col min="1030" max="1035" width="0" style="29" hidden="1" customWidth="1"/>
    <col min="1036" max="1036" width="9.85546875" style="29" customWidth="1"/>
    <col min="1037" max="1275" width="11.42578125" style="29"/>
    <col min="1276" max="1276" width="18.140625" style="29" customWidth="1"/>
    <col min="1277" max="1277" width="9.7109375" style="29" bestFit="1" customWidth="1"/>
    <col min="1278" max="1278" width="9.140625" style="29" bestFit="1" customWidth="1"/>
    <col min="1279" max="1280" width="9.140625" style="29" customWidth="1"/>
    <col min="1281" max="1281" width="9.42578125" style="29" bestFit="1" customWidth="1"/>
    <col min="1282" max="1282" width="8.42578125" style="29" bestFit="1" customWidth="1"/>
    <col min="1283" max="1285" width="8.42578125" style="29" customWidth="1"/>
    <col min="1286" max="1291" width="0" style="29" hidden="1" customWidth="1"/>
    <col min="1292" max="1292" width="9.85546875" style="29" customWidth="1"/>
    <col min="1293" max="1531" width="11.42578125" style="29"/>
    <col min="1532" max="1532" width="18.140625" style="29" customWidth="1"/>
    <col min="1533" max="1533" width="9.7109375" style="29" bestFit="1" customWidth="1"/>
    <col min="1534" max="1534" width="9.140625" style="29" bestFit="1" customWidth="1"/>
    <col min="1535" max="1536" width="9.140625" style="29" customWidth="1"/>
    <col min="1537" max="1537" width="9.42578125" style="29" bestFit="1" customWidth="1"/>
    <col min="1538" max="1538" width="8.42578125" style="29" bestFit="1" customWidth="1"/>
    <col min="1539" max="1541" width="8.42578125" style="29" customWidth="1"/>
    <col min="1542" max="1547" width="0" style="29" hidden="1" customWidth="1"/>
    <col min="1548" max="1548" width="9.85546875" style="29" customWidth="1"/>
    <col min="1549" max="1787" width="11.42578125" style="29"/>
    <col min="1788" max="1788" width="18.140625" style="29" customWidth="1"/>
    <col min="1789" max="1789" width="9.7109375" style="29" bestFit="1" customWidth="1"/>
    <col min="1790" max="1790" width="9.140625" style="29" bestFit="1" customWidth="1"/>
    <col min="1791" max="1792" width="9.140625" style="29" customWidth="1"/>
    <col min="1793" max="1793" width="9.42578125" style="29" bestFit="1" customWidth="1"/>
    <col min="1794" max="1794" width="8.42578125" style="29" bestFit="1" customWidth="1"/>
    <col min="1795" max="1797" width="8.42578125" style="29" customWidth="1"/>
    <col min="1798" max="1803" width="0" style="29" hidden="1" customWidth="1"/>
    <col min="1804" max="1804" width="9.85546875" style="29" customWidth="1"/>
    <col min="1805" max="2043" width="11.42578125" style="29"/>
    <col min="2044" max="2044" width="18.140625" style="29" customWidth="1"/>
    <col min="2045" max="2045" width="9.7109375" style="29" bestFit="1" customWidth="1"/>
    <col min="2046" max="2046" width="9.140625" style="29" bestFit="1" customWidth="1"/>
    <col min="2047" max="2048" width="9.140625" style="29" customWidth="1"/>
    <col min="2049" max="2049" width="9.42578125" style="29" bestFit="1" customWidth="1"/>
    <col min="2050" max="2050" width="8.42578125" style="29" bestFit="1" customWidth="1"/>
    <col min="2051" max="2053" width="8.42578125" style="29" customWidth="1"/>
    <col min="2054" max="2059" width="0" style="29" hidden="1" customWidth="1"/>
    <col min="2060" max="2060" width="9.85546875" style="29" customWidth="1"/>
    <col min="2061" max="2299" width="11.42578125" style="29"/>
    <col min="2300" max="2300" width="18.140625" style="29" customWidth="1"/>
    <col min="2301" max="2301" width="9.7109375" style="29" bestFit="1" customWidth="1"/>
    <col min="2302" max="2302" width="9.140625" style="29" bestFit="1" customWidth="1"/>
    <col min="2303" max="2304" width="9.140625" style="29" customWidth="1"/>
    <col min="2305" max="2305" width="9.42578125" style="29" bestFit="1" customWidth="1"/>
    <col min="2306" max="2306" width="8.42578125" style="29" bestFit="1" customWidth="1"/>
    <col min="2307" max="2309" width="8.42578125" style="29" customWidth="1"/>
    <col min="2310" max="2315" width="0" style="29" hidden="1" customWidth="1"/>
    <col min="2316" max="2316" width="9.85546875" style="29" customWidth="1"/>
    <col min="2317" max="2555" width="11.42578125" style="29"/>
    <col min="2556" max="2556" width="18.140625" style="29" customWidth="1"/>
    <col min="2557" max="2557" width="9.7109375" style="29" bestFit="1" customWidth="1"/>
    <col min="2558" max="2558" width="9.140625" style="29" bestFit="1" customWidth="1"/>
    <col min="2559" max="2560" width="9.140625" style="29" customWidth="1"/>
    <col min="2561" max="2561" width="9.42578125" style="29" bestFit="1" customWidth="1"/>
    <col min="2562" max="2562" width="8.42578125" style="29" bestFit="1" customWidth="1"/>
    <col min="2563" max="2565" width="8.42578125" style="29" customWidth="1"/>
    <col min="2566" max="2571" width="0" style="29" hidden="1" customWidth="1"/>
    <col min="2572" max="2572" width="9.85546875" style="29" customWidth="1"/>
    <col min="2573" max="2811" width="11.42578125" style="29"/>
    <col min="2812" max="2812" width="18.140625" style="29" customWidth="1"/>
    <col min="2813" max="2813" width="9.7109375" style="29" bestFit="1" customWidth="1"/>
    <col min="2814" max="2814" width="9.140625" style="29" bestFit="1" customWidth="1"/>
    <col min="2815" max="2816" width="9.140625" style="29" customWidth="1"/>
    <col min="2817" max="2817" width="9.42578125" style="29" bestFit="1" customWidth="1"/>
    <col min="2818" max="2818" width="8.42578125" style="29" bestFit="1" customWidth="1"/>
    <col min="2819" max="2821" width="8.42578125" style="29" customWidth="1"/>
    <col min="2822" max="2827" width="0" style="29" hidden="1" customWidth="1"/>
    <col min="2828" max="2828" width="9.85546875" style="29" customWidth="1"/>
    <col min="2829" max="3067" width="11.42578125" style="29"/>
    <col min="3068" max="3068" width="18.140625" style="29" customWidth="1"/>
    <col min="3069" max="3069" width="9.7109375" style="29" bestFit="1" customWidth="1"/>
    <col min="3070" max="3070" width="9.140625" style="29" bestFit="1" customWidth="1"/>
    <col min="3071" max="3072" width="9.140625" style="29" customWidth="1"/>
    <col min="3073" max="3073" width="9.42578125" style="29" bestFit="1" customWidth="1"/>
    <col min="3074" max="3074" width="8.42578125" style="29" bestFit="1" customWidth="1"/>
    <col min="3075" max="3077" width="8.42578125" style="29" customWidth="1"/>
    <col min="3078" max="3083" width="0" style="29" hidden="1" customWidth="1"/>
    <col min="3084" max="3084" width="9.85546875" style="29" customWidth="1"/>
    <col min="3085" max="3323" width="11.42578125" style="29"/>
    <col min="3324" max="3324" width="18.140625" style="29" customWidth="1"/>
    <col min="3325" max="3325" width="9.7109375" style="29" bestFit="1" customWidth="1"/>
    <col min="3326" max="3326" width="9.140625" style="29" bestFit="1" customWidth="1"/>
    <col min="3327" max="3328" width="9.140625" style="29" customWidth="1"/>
    <col min="3329" max="3329" width="9.42578125" style="29" bestFit="1" customWidth="1"/>
    <col min="3330" max="3330" width="8.42578125" style="29" bestFit="1" customWidth="1"/>
    <col min="3331" max="3333" width="8.42578125" style="29" customWidth="1"/>
    <col min="3334" max="3339" width="0" style="29" hidden="1" customWidth="1"/>
    <col min="3340" max="3340" width="9.85546875" style="29" customWidth="1"/>
    <col min="3341" max="3579" width="11.42578125" style="29"/>
    <col min="3580" max="3580" width="18.140625" style="29" customWidth="1"/>
    <col min="3581" max="3581" width="9.7109375" style="29" bestFit="1" customWidth="1"/>
    <col min="3582" max="3582" width="9.140625" style="29" bestFit="1" customWidth="1"/>
    <col min="3583" max="3584" width="9.140625" style="29" customWidth="1"/>
    <col min="3585" max="3585" width="9.42578125" style="29" bestFit="1" customWidth="1"/>
    <col min="3586" max="3586" width="8.42578125" style="29" bestFit="1" customWidth="1"/>
    <col min="3587" max="3589" width="8.42578125" style="29" customWidth="1"/>
    <col min="3590" max="3595" width="0" style="29" hidden="1" customWidth="1"/>
    <col min="3596" max="3596" width="9.85546875" style="29" customWidth="1"/>
    <col min="3597" max="3835" width="11.42578125" style="29"/>
    <col min="3836" max="3836" width="18.140625" style="29" customWidth="1"/>
    <col min="3837" max="3837" width="9.7109375" style="29" bestFit="1" customWidth="1"/>
    <col min="3838" max="3838" width="9.140625" style="29" bestFit="1" customWidth="1"/>
    <col min="3839" max="3840" width="9.140625" style="29" customWidth="1"/>
    <col min="3841" max="3841" width="9.42578125" style="29" bestFit="1" customWidth="1"/>
    <col min="3842" max="3842" width="8.42578125" style="29" bestFit="1" customWidth="1"/>
    <col min="3843" max="3845" width="8.42578125" style="29" customWidth="1"/>
    <col min="3846" max="3851" width="0" style="29" hidden="1" customWidth="1"/>
    <col min="3852" max="3852" width="9.85546875" style="29" customWidth="1"/>
    <col min="3853" max="4091" width="11.42578125" style="29"/>
    <col min="4092" max="4092" width="18.140625" style="29" customWidth="1"/>
    <col min="4093" max="4093" width="9.7109375" style="29" bestFit="1" customWidth="1"/>
    <col min="4094" max="4094" width="9.140625" style="29" bestFit="1" customWidth="1"/>
    <col min="4095" max="4096" width="9.140625" style="29" customWidth="1"/>
    <col min="4097" max="4097" width="9.42578125" style="29" bestFit="1" customWidth="1"/>
    <col min="4098" max="4098" width="8.42578125" style="29" bestFit="1" customWidth="1"/>
    <col min="4099" max="4101" width="8.42578125" style="29" customWidth="1"/>
    <col min="4102" max="4107" width="0" style="29" hidden="1" customWidth="1"/>
    <col min="4108" max="4108" width="9.85546875" style="29" customWidth="1"/>
    <col min="4109" max="4347" width="11.42578125" style="29"/>
    <col min="4348" max="4348" width="18.140625" style="29" customWidth="1"/>
    <col min="4349" max="4349" width="9.7109375" style="29" bestFit="1" customWidth="1"/>
    <col min="4350" max="4350" width="9.140625" style="29" bestFit="1" customWidth="1"/>
    <col min="4351" max="4352" width="9.140625" style="29" customWidth="1"/>
    <col min="4353" max="4353" width="9.42578125" style="29" bestFit="1" customWidth="1"/>
    <col min="4354" max="4354" width="8.42578125" style="29" bestFit="1" customWidth="1"/>
    <col min="4355" max="4357" width="8.42578125" style="29" customWidth="1"/>
    <col min="4358" max="4363" width="0" style="29" hidden="1" customWidth="1"/>
    <col min="4364" max="4364" width="9.85546875" style="29" customWidth="1"/>
    <col min="4365" max="4603" width="11.42578125" style="29"/>
    <col min="4604" max="4604" width="18.140625" style="29" customWidth="1"/>
    <col min="4605" max="4605" width="9.7109375" style="29" bestFit="1" customWidth="1"/>
    <col min="4606" max="4606" width="9.140625" style="29" bestFit="1" customWidth="1"/>
    <col min="4607" max="4608" width="9.140625" style="29" customWidth="1"/>
    <col min="4609" max="4609" width="9.42578125" style="29" bestFit="1" customWidth="1"/>
    <col min="4610" max="4610" width="8.42578125" style="29" bestFit="1" customWidth="1"/>
    <col min="4611" max="4613" width="8.42578125" style="29" customWidth="1"/>
    <col min="4614" max="4619" width="0" style="29" hidden="1" customWidth="1"/>
    <col min="4620" max="4620" width="9.85546875" style="29" customWidth="1"/>
    <col min="4621" max="4859" width="11.42578125" style="29"/>
    <col min="4860" max="4860" width="18.140625" style="29" customWidth="1"/>
    <col min="4861" max="4861" width="9.7109375" style="29" bestFit="1" customWidth="1"/>
    <col min="4862" max="4862" width="9.140625" style="29" bestFit="1" customWidth="1"/>
    <col min="4863" max="4864" width="9.140625" style="29" customWidth="1"/>
    <col min="4865" max="4865" width="9.42578125" style="29" bestFit="1" customWidth="1"/>
    <col min="4866" max="4866" width="8.42578125" style="29" bestFit="1" customWidth="1"/>
    <col min="4867" max="4869" width="8.42578125" style="29" customWidth="1"/>
    <col min="4870" max="4875" width="0" style="29" hidden="1" customWidth="1"/>
    <col min="4876" max="4876" width="9.85546875" style="29" customWidth="1"/>
    <col min="4877" max="5115" width="11.42578125" style="29"/>
    <col min="5116" max="5116" width="18.140625" style="29" customWidth="1"/>
    <col min="5117" max="5117" width="9.7109375" style="29" bestFit="1" customWidth="1"/>
    <col min="5118" max="5118" width="9.140625" style="29" bestFit="1" customWidth="1"/>
    <col min="5119" max="5120" width="9.140625" style="29" customWidth="1"/>
    <col min="5121" max="5121" width="9.42578125" style="29" bestFit="1" customWidth="1"/>
    <col min="5122" max="5122" width="8.42578125" style="29" bestFit="1" customWidth="1"/>
    <col min="5123" max="5125" width="8.42578125" style="29" customWidth="1"/>
    <col min="5126" max="5131" width="0" style="29" hidden="1" customWidth="1"/>
    <col min="5132" max="5132" width="9.85546875" style="29" customWidth="1"/>
    <col min="5133" max="5371" width="11.42578125" style="29"/>
    <col min="5372" max="5372" width="18.140625" style="29" customWidth="1"/>
    <col min="5373" max="5373" width="9.7109375" style="29" bestFit="1" customWidth="1"/>
    <col min="5374" max="5374" width="9.140625" style="29" bestFit="1" customWidth="1"/>
    <col min="5375" max="5376" width="9.140625" style="29" customWidth="1"/>
    <col min="5377" max="5377" width="9.42578125" style="29" bestFit="1" customWidth="1"/>
    <col min="5378" max="5378" width="8.42578125" style="29" bestFit="1" customWidth="1"/>
    <col min="5379" max="5381" width="8.42578125" style="29" customWidth="1"/>
    <col min="5382" max="5387" width="0" style="29" hidden="1" customWidth="1"/>
    <col min="5388" max="5388" width="9.85546875" style="29" customWidth="1"/>
    <col min="5389" max="5627" width="11.42578125" style="29"/>
    <col min="5628" max="5628" width="18.140625" style="29" customWidth="1"/>
    <col min="5629" max="5629" width="9.7109375" style="29" bestFit="1" customWidth="1"/>
    <col min="5630" max="5630" width="9.140625" style="29" bestFit="1" customWidth="1"/>
    <col min="5631" max="5632" width="9.140625" style="29" customWidth="1"/>
    <col min="5633" max="5633" width="9.42578125" style="29" bestFit="1" customWidth="1"/>
    <col min="5634" max="5634" width="8.42578125" style="29" bestFit="1" customWidth="1"/>
    <col min="5635" max="5637" width="8.42578125" style="29" customWidth="1"/>
    <col min="5638" max="5643" width="0" style="29" hidden="1" customWidth="1"/>
    <col min="5644" max="5644" width="9.85546875" style="29" customWidth="1"/>
    <col min="5645" max="5883" width="11.42578125" style="29"/>
    <col min="5884" max="5884" width="18.140625" style="29" customWidth="1"/>
    <col min="5885" max="5885" width="9.7109375" style="29" bestFit="1" customWidth="1"/>
    <col min="5886" max="5886" width="9.140625" style="29" bestFit="1" customWidth="1"/>
    <col min="5887" max="5888" width="9.140625" style="29" customWidth="1"/>
    <col min="5889" max="5889" width="9.42578125" style="29" bestFit="1" customWidth="1"/>
    <col min="5890" max="5890" width="8.42578125" style="29" bestFit="1" customWidth="1"/>
    <col min="5891" max="5893" width="8.42578125" style="29" customWidth="1"/>
    <col min="5894" max="5899" width="0" style="29" hidden="1" customWidth="1"/>
    <col min="5900" max="5900" width="9.85546875" style="29" customWidth="1"/>
    <col min="5901" max="6139" width="11.42578125" style="29"/>
    <col min="6140" max="6140" width="18.140625" style="29" customWidth="1"/>
    <col min="6141" max="6141" width="9.7109375" style="29" bestFit="1" customWidth="1"/>
    <col min="6142" max="6142" width="9.140625" style="29" bestFit="1" customWidth="1"/>
    <col min="6143" max="6144" width="9.140625" style="29" customWidth="1"/>
    <col min="6145" max="6145" width="9.42578125" style="29" bestFit="1" customWidth="1"/>
    <col min="6146" max="6146" width="8.42578125" style="29" bestFit="1" customWidth="1"/>
    <col min="6147" max="6149" width="8.42578125" style="29" customWidth="1"/>
    <col min="6150" max="6155" width="0" style="29" hidden="1" customWidth="1"/>
    <col min="6156" max="6156" width="9.85546875" style="29" customWidth="1"/>
    <col min="6157" max="6395" width="11.42578125" style="29"/>
    <col min="6396" max="6396" width="18.140625" style="29" customWidth="1"/>
    <col min="6397" max="6397" width="9.7109375" style="29" bestFit="1" customWidth="1"/>
    <col min="6398" max="6398" width="9.140625" style="29" bestFit="1" customWidth="1"/>
    <col min="6399" max="6400" width="9.140625" style="29" customWidth="1"/>
    <col min="6401" max="6401" width="9.42578125" style="29" bestFit="1" customWidth="1"/>
    <col min="6402" max="6402" width="8.42578125" style="29" bestFit="1" customWidth="1"/>
    <col min="6403" max="6405" width="8.42578125" style="29" customWidth="1"/>
    <col min="6406" max="6411" width="0" style="29" hidden="1" customWidth="1"/>
    <col min="6412" max="6412" width="9.85546875" style="29" customWidth="1"/>
    <col min="6413" max="6651" width="11.42578125" style="29"/>
    <col min="6652" max="6652" width="18.140625" style="29" customWidth="1"/>
    <col min="6653" max="6653" width="9.7109375" style="29" bestFit="1" customWidth="1"/>
    <col min="6654" max="6654" width="9.140625" style="29" bestFit="1" customWidth="1"/>
    <col min="6655" max="6656" width="9.140625" style="29" customWidth="1"/>
    <col min="6657" max="6657" width="9.42578125" style="29" bestFit="1" customWidth="1"/>
    <col min="6658" max="6658" width="8.42578125" style="29" bestFit="1" customWidth="1"/>
    <col min="6659" max="6661" width="8.42578125" style="29" customWidth="1"/>
    <col min="6662" max="6667" width="0" style="29" hidden="1" customWidth="1"/>
    <col min="6668" max="6668" width="9.85546875" style="29" customWidth="1"/>
    <col min="6669" max="6907" width="11.42578125" style="29"/>
    <col min="6908" max="6908" width="18.140625" style="29" customWidth="1"/>
    <col min="6909" max="6909" width="9.7109375" style="29" bestFit="1" customWidth="1"/>
    <col min="6910" max="6910" width="9.140625" style="29" bestFit="1" customWidth="1"/>
    <col min="6911" max="6912" width="9.140625" style="29" customWidth="1"/>
    <col min="6913" max="6913" width="9.42578125" style="29" bestFit="1" customWidth="1"/>
    <col min="6914" max="6914" width="8.42578125" style="29" bestFit="1" customWidth="1"/>
    <col min="6915" max="6917" width="8.42578125" style="29" customWidth="1"/>
    <col min="6918" max="6923" width="0" style="29" hidden="1" customWidth="1"/>
    <col min="6924" max="6924" width="9.85546875" style="29" customWidth="1"/>
    <col min="6925" max="7163" width="11.42578125" style="29"/>
    <col min="7164" max="7164" width="18.140625" style="29" customWidth="1"/>
    <col min="7165" max="7165" width="9.7109375" style="29" bestFit="1" customWidth="1"/>
    <col min="7166" max="7166" width="9.140625" style="29" bestFit="1" customWidth="1"/>
    <col min="7167" max="7168" width="9.140625" style="29" customWidth="1"/>
    <col min="7169" max="7169" width="9.42578125" style="29" bestFit="1" customWidth="1"/>
    <col min="7170" max="7170" width="8.42578125" style="29" bestFit="1" customWidth="1"/>
    <col min="7171" max="7173" width="8.42578125" style="29" customWidth="1"/>
    <col min="7174" max="7179" width="0" style="29" hidden="1" customWidth="1"/>
    <col min="7180" max="7180" width="9.85546875" style="29" customWidth="1"/>
    <col min="7181" max="7419" width="11.42578125" style="29"/>
    <col min="7420" max="7420" width="18.140625" style="29" customWidth="1"/>
    <col min="7421" max="7421" width="9.7109375" style="29" bestFit="1" customWidth="1"/>
    <col min="7422" max="7422" width="9.140625" style="29" bestFit="1" customWidth="1"/>
    <col min="7423" max="7424" width="9.140625" style="29" customWidth="1"/>
    <col min="7425" max="7425" width="9.42578125" style="29" bestFit="1" customWidth="1"/>
    <col min="7426" max="7426" width="8.42578125" style="29" bestFit="1" customWidth="1"/>
    <col min="7427" max="7429" width="8.42578125" style="29" customWidth="1"/>
    <col min="7430" max="7435" width="0" style="29" hidden="1" customWidth="1"/>
    <col min="7436" max="7436" width="9.85546875" style="29" customWidth="1"/>
    <col min="7437" max="7675" width="11.42578125" style="29"/>
    <col min="7676" max="7676" width="18.140625" style="29" customWidth="1"/>
    <col min="7677" max="7677" width="9.7109375" style="29" bestFit="1" customWidth="1"/>
    <col min="7678" max="7678" width="9.140625" style="29" bestFit="1" customWidth="1"/>
    <col min="7679" max="7680" width="9.140625" style="29" customWidth="1"/>
    <col min="7681" max="7681" width="9.42578125" style="29" bestFit="1" customWidth="1"/>
    <col min="7682" max="7682" width="8.42578125" style="29" bestFit="1" customWidth="1"/>
    <col min="7683" max="7685" width="8.42578125" style="29" customWidth="1"/>
    <col min="7686" max="7691" width="0" style="29" hidden="1" customWidth="1"/>
    <col min="7692" max="7692" width="9.85546875" style="29" customWidth="1"/>
    <col min="7693" max="7931" width="11.42578125" style="29"/>
    <col min="7932" max="7932" width="18.140625" style="29" customWidth="1"/>
    <col min="7933" max="7933" width="9.7109375" style="29" bestFit="1" customWidth="1"/>
    <col min="7934" max="7934" width="9.140625" style="29" bestFit="1" customWidth="1"/>
    <col min="7935" max="7936" width="9.140625" style="29" customWidth="1"/>
    <col min="7937" max="7937" width="9.42578125" style="29" bestFit="1" customWidth="1"/>
    <col min="7938" max="7938" width="8.42578125" style="29" bestFit="1" customWidth="1"/>
    <col min="7939" max="7941" width="8.42578125" style="29" customWidth="1"/>
    <col min="7942" max="7947" width="0" style="29" hidden="1" customWidth="1"/>
    <col min="7948" max="7948" width="9.85546875" style="29" customWidth="1"/>
    <col min="7949" max="8187" width="11.42578125" style="29"/>
    <col min="8188" max="8188" width="18.140625" style="29" customWidth="1"/>
    <col min="8189" max="8189" width="9.7109375" style="29" bestFit="1" customWidth="1"/>
    <col min="8190" max="8190" width="9.140625" style="29" bestFit="1" customWidth="1"/>
    <col min="8191" max="8192" width="9.140625" style="29" customWidth="1"/>
    <col min="8193" max="8193" width="9.42578125" style="29" bestFit="1" customWidth="1"/>
    <col min="8194" max="8194" width="8.42578125" style="29" bestFit="1" customWidth="1"/>
    <col min="8195" max="8197" width="8.42578125" style="29" customWidth="1"/>
    <col min="8198" max="8203" width="0" style="29" hidden="1" customWidth="1"/>
    <col min="8204" max="8204" width="9.85546875" style="29" customWidth="1"/>
    <col min="8205" max="8443" width="11.42578125" style="29"/>
    <col min="8444" max="8444" width="18.140625" style="29" customWidth="1"/>
    <col min="8445" max="8445" width="9.7109375" style="29" bestFit="1" customWidth="1"/>
    <col min="8446" max="8446" width="9.140625" style="29" bestFit="1" customWidth="1"/>
    <col min="8447" max="8448" width="9.140625" style="29" customWidth="1"/>
    <col min="8449" max="8449" width="9.42578125" style="29" bestFit="1" customWidth="1"/>
    <col min="8450" max="8450" width="8.42578125" style="29" bestFit="1" customWidth="1"/>
    <col min="8451" max="8453" width="8.42578125" style="29" customWidth="1"/>
    <col min="8454" max="8459" width="0" style="29" hidden="1" customWidth="1"/>
    <col min="8460" max="8460" width="9.85546875" style="29" customWidth="1"/>
    <col min="8461" max="8699" width="11.42578125" style="29"/>
    <col min="8700" max="8700" width="18.140625" style="29" customWidth="1"/>
    <col min="8701" max="8701" width="9.7109375" style="29" bestFit="1" customWidth="1"/>
    <col min="8702" max="8702" width="9.140625" style="29" bestFit="1" customWidth="1"/>
    <col min="8703" max="8704" width="9.140625" style="29" customWidth="1"/>
    <col min="8705" max="8705" width="9.42578125" style="29" bestFit="1" customWidth="1"/>
    <col min="8706" max="8706" width="8.42578125" style="29" bestFit="1" customWidth="1"/>
    <col min="8707" max="8709" width="8.42578125" style="29" customWidth="1"/>
    <col min="8710" max="8715" width="0" style="29" hidden="1" customWidth="1"/>
    <col min="8716" max="8716" width="9.85546875" style="29" customWidth="1"/>
    <col min="8717" max="8955" width="11.42578125" style="29"/>
    <col min="8956" max="8956" width="18.140625" style="29" customWidth="1"/>
    <col min="8957" max="8957" width="9.7109375" style="29" bestFit="1" customWidth="1"/>
    <col min="8958" max="8958" width="9.140625" style="29" bestFit="1" customWidth="1"/>
    <col min="8959" max="8960" width="9.140625" style="29" customWidth="1"/>
    <col min="8961" max="8961" width="9.42578125" style="29" bestFit="1" customWidth="1"/>
    <col min="8962" max="8962" width="8.42578125" style="29" bestFit="1" customWidth="1"/>
    <col min="8963" max="8965" width="8.42578125" style="29" customWidth="1"/>
    <col min="8966" max="8971" width="0" style="29" hidden="1" customWidth="1"/>
    <col min="8972" max="8972" width="9.85546875" style="29" customWidth="1"/>
    <col min="8973" max="9211" width="11.42578125" style="29"/>
    <col min="9212" max="9212" width="18.140625" style="29" customWidth="1"/>
    <col min="9213" max="9213" width="9.7109375" style="29" bestFit="1" customWidth="1"/>
    <col min="9214" max="9214" width="9.140625" style="29" bestFit="1" customWidth="1"/>
    <col min="9215" max="9216" width="9.140625" style="29" customWidth="1"/>
    <col min="9217" max="9217" width="9.42578125" style="29" bestFit="1" customWidth="1"/>
    <col min="9218" max="9218" width="8.42578125" style="29" bestFit="1" customWidth="1"/>
    <col min="9219" max="9221" width="8.42578125" style="29" customWidth="1"/>
    <col min="9222" max="9227" width="0" style="29" hidden="1" customWidth="1"/>
    <col min="9228" max="9228" width="9.85546875" style="29" customWidth="1"/>
    <col min="9229" max="9467" width="11.42578125" style="29"/>
    <col min="9468" max="9468" width="18.140625" style="29" customWidth="1"/>
    <col min="9469" max="9469" width="9.7109375" style="29" bestFit="1" customWidth="1"/>
    <col min="9470" max="9470" width="9.140625" style="29" bestFit="1" customWidth="1"/>
    <col min="9471" max="9472" width="9.140625" style="29" customWidth="1"/>
    <col min="9473" max="9473" width="9.42578125" style="29" bestFit="1" customWidth="1"/>
    <col min="9474" max="9474" width="8.42578125" style="29" bestFit="1" customWidth="1"/>
    <col min="9475" max="9477" width="8.42578125" style="29" customWidth="1"/>
    <col min="9478" max="9483" width="0" style="29" hidden="1" customWidth="1"/>
    <col min="9484" max="9484" width="9.85546875" style="29" customWidth="1"/>
    <col min="9485" max="9723" width="11.42578125" style="29"/>
    <col min="9724" max="9724" width="18.140625" style="29" customWidth="1"/>
    <col min="9725" max="9725" width="9.7109375" style="29" bestFit="1" customWidth="1"/>
    <col min="9726" max="9726" width="9.140625" style="29" bestFit="1" customWidth="1"/>
    <col min="9727" max="9728" width="9.140625" style="29" customWidth="1"/>
    <col min="9729" max="9729" width="9.42578125" style="29" bestFit="1" customWidth="1"/>
    <col min="9730" max="9730" width="8.42578125" style="29" bestFit="1" customWidth="1"/>
    <col min="9731" max="9733" width="8.42578125" style="29" customWidth="1"/>
    <col min="9734" max="9739" width="0" style="29" hidden="1" customWidth="1"/>
    <col min="9740" max="9740" width="9.85546875" style="29" customWidth="1"/>
    <col min="9741" max="9979" width="11.42578125" style="29"/>
    <col min="9980" max="9980" width="18.140625" style="29" customWidth="1"/>
    <col min="9981" max="9981" width="9.7109375" style="29" bestFit="1" customWidth="1"/>
    <col min="9982" max="9982" width="9.140625" style="29" bestFit="1" customWidth="1"/>
    <col min="9983" max="9984" width="9.140625" style="29" customWidth="1"/>
    <col min="9985" max="9985" width="9.42578125" style="29" bestFit="1" customWidth="1"/>
    <col min="9986" max="9986" width="8.42578125" style="29" bestFit="1" customWidth="1"/>
    <col min="9987" max="9989" width="8.42578125" style="29" customWidth="1"/>
    <col min="9990" max="9995" width="0" style="29" hidden="1" customWidth="1"/>
    <col min="9996" max="9996" width="9.85546875" style="29" customWidth="1"/>
    <col min="9997" max="10235" width="11.42578125" style="29"/>
    <col min="10236" max="10236" width="18.140625" style="29" customWidth="1"/>
    <col min="10237" max="10237" width="9.7109375" style="29" bestFit="1" customWidth="1"/>
    <col min="10238" max="10238" width="9.140625" style="29" bestFit="1" customWidth="1"/>
    <col min="10239" max="10240" width="9.140625" style="29" customWidth="1"/>
    <col min="10241" max="10241" width="9.42578125" style="29" bestFit="1" customWidth="1"/>
    <col min="10242" max="10242" width="8.42578125" style="29" bestFit="1" customWidth="1"/>
    <col min="10243" max="10245" width="8.42578125" style="29" customWidth="1"/>
    <col min="10246" max="10251" width="0" style="29" hidden="1" customWidth="1"/>
    <col min="10252" max="10252" width="9.85546875" style="29" customWidth="1"/>
    <col min="10253" max="10491" width="11.42578125" style="29"/>
    <col min="10492" max="10492" width="18.140625" style="29" customWidth="1"/>
    <col min="10493" max="10493" width="9.7109375" style="29" bestFit="1" customWidth="1"/>
    <col min="10494" max="10494" width="9.140625" style="29" bestFit="1" customWidth="1"/>
    <col min="10495" max="10496" width="9.140625" style="29" customWidth="1"/>
    <col min="10497" max="10497" width="9.42578125" style="29" bestFit="1" customWidth="1"/>
    <col min="10498" max="10498" width="8.42578125" style="29" bestFit="1" customWidth="1"/>
    <col min="10499" max="10501" width="8.42578125" style="29" customWidth="1"/>
    <col min="10502" max="10507" width="0" style="29" hidden="1" customWidth="1"/>
    <col min="10508" max="10508" width="9.85546875" style="29" customWidth="1"/>
    <col min="10509" max="10747" width="11.42578125" style="29"/>
    <col min="10748" max="10748" width="18.140625" style="29" customWidth="1"/>
    <col min="10749" max="10749" width="9.7109375" style="29" bestFit="1" customWidth="1"/>
    <col min="10750" max="10750" width="9.140625" style="29" bestFit="1" customWidth="1"/>
    <col min="10751" max="10752" width="9.140625" style="29" customWidth="1"/>
    <col min="10753" max="10753" width="9.42578125" style="29" bestFit="1" customWidth="1"/>
    <col min="10754" max="10754" width="8.42578125" style="29" bestFit="1" customWidth="1"/>
    <col min="10755" max="10757" width="8.42578125" style="29" customWidth="1"/>
    <col min="10758" max="10763" width="0" style="29" hidden="1" customWidth="1"/>
    <col min="10764" max="10764" width="9.85546875" style="29" customWidth="1"/>
    <col min="10765" max="11003" width="11.42578125" style="29"/>
    <col min="11004" max="11004" width="18.140625" style="29" customWidth="1"/>
    <col min="11005" max="11005" width="9.7109375" style="29" bestFit="1" customWidth="1"/>
    <col min="11006" max="11006" width="9.140625" style="29" bestFit="1" customWidth="1"/>
    <col min="11007" max="11008" width="9.140625" style="29" customWidth="1"/>
    <col min="11009" max="11009" width="9.42578125" style="29" bestFit="1" customWidth="1"/>
    <col min="11010" max="11010" width="8.42578125" style="29" bestFit="1" customWidth="1"/>
    <col min="11011" max="11013" width="8.42578125" style="29" customWidth="1"/>
    <col min="11014" max="11019" width="0" style="29" hidden="1" customWidth="1"/>
    <col min="11020" max="11020" width="9.85546875" style="29" customWidth="1"/>
    <col min="11021" max="11259" width="11.42578125" style="29"/>
    <col min="11260" max="11260" width="18.140625" style="29" customWidth="1"/>
    <col min="11261" max="11261" width="9.7109375" style="29" bestFit="1" customWidth="1"/>
    <col min="11262" max="11262" width="9.140625" style="29" bestFit="1" customWidth="1"/>
    <col min="11263" max="11264" width="9.140625" style="29" customWidth="1"/>
    <col min="11265" max="11265" width="9.42578125" style="29" bestFit="1" customWidth="1"/>
    <col min="11266" max="11266" width="8.42578125" style="29" bestFit="1" customWidth="1"/>
    <col min="11267" max="11269" width="8.42578125" style="29" customWidth="1"/>
    <col min="11270" max="11275" width="0" style="29" hidden="1" customWidth="1"/>
    <col min="11276" max="11276" width="9.85546875" style="29" customWidth="1"/>
    <col min="11277" max="11515" width="11.42578125" style="29"/>
    <col min="11516" max="11516" width="18.140625" style="29" customWidth="1"/>
    <col min="11517" max="11517" width="9.7109375" style="29" bestFit="1" customWidth="1"/>
    <col min="11518" max="11518" width="9.140625" style="29" bestFit="1" customWidth="1"/>
    <col min="11519" max="11520" width="9.140625" style="29" customWidth="1"/>
    <col min="11521" max="11521" width="9.42578125" style="29" bestFit="1" customWidth="1"/>
    <col min="11522" max="11522" width="8.42578125" style="29" bestFit="1" customWidth="1"/>
    <col min="11523" max="11525" width="8.42578125" style="29" customWidth="1"/>
    <col min="11526" max="11531" width="0" style="29" hidden="1" customWidth="1"/>
    <col min="11532" max="11532" width="9.85546875" style="29" customWidth="1"/>
    <col min="11533" max="11771" width="11.42578125" style="29"/>
    <col min="11772" max="11772" width="18.140625" style="29" customWidth="1"/>
    <col min="11773" max="11773" width="9.7109375" style="29" bestFit="1" customWidth="1"/>
    <col min="11774" max="11774" width="9.140625" style="29" bestFit="1" customWidth="1"/>
    <col min="11775" max="11776" width="9.140625" style="29" customWidth="1"/>
    <col min="11777" max="11777" width="9.42578125" style="29" bestFit="1" customWidth="1"/>
    <col min="11778" max="11778" width="8.42578125" style="29" bestFit="1" customWidth="1"/>
    <col min="11779" max="11781" width="8.42578125" style="29" customWidth="1"/>
    <col min="11782" max="11787" width="0" style="29" hidden="1" customWidth="1"/>
    <col min="11788" max="11788" width="9.85546875" style="29" customWidth="1"/>
    <col min="11789" max="12027" width="11.42578125" style="29"/>
    <col min="12028" max="12028" width="18.140625" style="29" customWidth="1"/>
    <col min="12029" max="12029" width="9.7109375" style="29" bestFit="1" customWidth="1"/>
    <col min="12030" max="12030" width="9.140625" style="29" bestFit="1" customWidth="1"/>
    <col min="12031" max="12032" width="9.140625" style="29" customWidth="1"/>
    <col min="12033" max="12033" width="9.42578125" style="29" bestFit="1" customWidth="1"/>
    <col min="12034" max="12034" width="8.42578125" style="29" bestFit="1" customWidth="1"/>
    <col min="12035" max="12037" width="8.42578125" style="29" customWidth="1"/>
    <col min="12038" max="12043" width="0" style="29" hidden="1" customWidth="1"/>
    <col min="12044" max="12044" width="9.85546875" style="29" customWidth="1"/>
    <col min="12045" max="12283" width="11.42578125" style="29"/>
    <col min="12284" max="12284" width="18.140625" style="29" customWidth="1"/>
    <col min="12285" max="12285" width="9.7109375" style="29" bestFit="1" customWidth="1"/>
    <col min="12286" max="12286" width="9.140625" style="29" bestFit="1" customWidth="1"/>
    <col min="12287" max="12288" width="9.140625" style="29" customWidth="1"/>
    <col min="12289" max="12289" width="9.42578125" style="29" bestFit="1" customWidth="1"/>
    <col min="12290" max="12290" width="8.42578125" style="29" bestFit="1" customWidth="1"/>
    <col min="12291" max="12293" width="8.42578125" style="29" customWidth="1"/>
    <col min="12294" max="12299" width="0" style="29" hidden="1" customWidth="1"/>
    <col min="12300" max="12300" width="9.85546875" style="29" customWidth="1"/>
    <col min="12301" max="12539" width="11.42578125" style="29"/>
    <col min="12540" max="12540" width="18.140625" style="29" customWidth="1"/>
    <col min="12541" max="12541" width="9.7109375" style="29" bestFit="1" customWidth="1"/>
    <col min="12542" max="12542" width="9.140625" style="29" bestFit="1" customWidth="1"/>
    <col min="12543" max="12544" width="9.140625" style="29" customWidth="1"/>
    <col min="12545" max="12545" width="9.42578125" style="29" bestFit="1" customWidth="1"/>
    <col min="12546" max="12546" width="8.42578125" style="29" bestFit="1" customWidth="1"/>
    <col min="12547" max="12549" width="8.42578125" style="29" customWidth="1"/>
    <col min="12550" max="12555" width="0" style="29" hidden="1" customWidth="1"/>
    <col min="12556" max="12556" width="9.85546875" style="29" customWidth="1"/>
    <col min="12557" max="12795" width="11.42578125" style="29"/>
    <col min="12796" max="12796" width="18.140625" style="29" customWidth="1"/>
    <col min="12797" max="12797" width="9.7109375" style="29" bestFit="1" customWidth="1"/>
    <col min="12798" max="12798" width="9.140625" style="29" bestFit="1" customWidth="1"/>
    <col min="12799" max="12800" width="9.140625" style="29" customWidth="1"/>
    <col min="12801" max="12801" width="9.42578125" style="29" bestFit="1" customWidth="1"/>
    <col min="12802" max="12802" width="8.42578125" style="29" bestFit="1" customWidth="1"/>
    <col min="12803" max="12805" width="8.42578125" style="29" customWidth="1"/>
    <col min="12806" max="12811" width="0" style="29" hidden="1" customWidth="1"/>
    <col min="12812" max="12812" width="9.85546875" style="29" customWidth="1"/>
    <col min="12813" max="13051" width="11.42578125" style="29"/>
    <col min="13052" max="13052" width="18.140625" style="29" customWidth="1"/>
    <col min="13053" max="13053" width="9.7109375" style="29" bestFit="1" customWidth="1"/>
    <col min="13054" max="13054" width="9.140625" style="29" bestFit="1" customWidth="1"/>
    <col min="13055" max="13056" width="9.140625" style="29" customWidth="1"/>
    <col min="13057" max="13057" width="9.42578125" style="29" bestFit="1" customWidth="1"/>
    <col min="13058" max="13058" width="8.42578125" style="29" bestFit="1" customWidth="1"/>
    <col min="13059" max="13061" width="8.42578125" style="29" customWidth="1"/>
    <col min="13062" max="13067" width="0" style="29" hidden="1" customWidth="1"/>
    <col min="13068" max="13068" width="9.85546875" style="29" customWidth="1"/>
    <col min="13069" max="13307" width="11.42578125" style="29"/>
    <col min="13308" max="13308" width="18.140625" style="29" customWidth="1"/>
    <col min="13309" max="13309" width="9.7109375" style="29" bestFit="1" customWidth="1"/>
    <col min="13310" max="13310" width="9.140625" style="29" bestFit="1" customWidth="1"/>
    <col min="13311" max="13312" width="9.140625" style="29" customWidth="1"/>
    <col min="13313" max="13313" width="9.42578125" style="29" bestFit="1" customWidth="1"/>
    <col min="13314" max="13314" width="8.42578125" style="29" bestFit="1" customWidth="1"/>
    <col min="13315" max="13317" width="8.42578125" style="29" customWidth="1"/>
    <col min="13318" max="13323" width="0" style="29" hidden="1" customWidth="1"/>
    <col min="13324" max="13324" width="9.85546875" style="29" customWidth="1"/>
    <col min="13325" max="13563" width="11.42578125" style="29"/>
    <col min="13564" max="13564" width="18.140625" style="29" customWidth="1"/>
    <col min="13565" max="13565" width="9.7109375" style="29" bestFit="1" customWidth="1"/>
    <col min="13566" max="13566" width="9.140625" style="29" bestFit="1" customWidth="1"/>
    <col min="13567" max="13568" width="9.140625" style="29" customWidth="1"/>
    <col min="13569" max="13569" width="9.42578125" style="29" bestFit="1" customWidth="1"/>
    <col min="13570" max="13570" width="8.42578125" style="29" bestFit="1" customWidth="1"/>
    <col min="13571" max="13573" width="8.42578125" style="29" customWidth="1"/>
    <col min="13574" max="13579" width="0" style="29" hidden="1" customWidth="1"/>
    <col min="13580" max="13580" width="9.85546875" style="29" customWidth="1"/>
    <col min="13581" max="13819" width="11.42578125" style="29"/>
    <col min="13820" max="13820" width="18.140625" style="29" customWidth="1"/>
    <col min="13821" max="13821" width="9.7109375" style="29" bestFit="1" customWidth="1"/>
    <col min="13822" max="13822" width="9.140625" style="29" bestFit="1" customWidth="1"/>
    <col min="13823" max="13824" width="9.140625" style="29" customWidth="1"/>
    <col min="13825" max="13825" width="9.42578125" style="29" bestFit="1" customWidth="1"/>
    <col min="13826" max="13826" width="8.42578125" style="29" bestFit="1" customWidth="1"/>
    <col min="13827" max="13829" width="8.42578125" style="29" customWidth="1"/>
    <col min="13830" max="13835" width="0" style="29" hidden="1" customWidth="1"/>
    <col min="13836" max="13836" width="9.85546875" style="29" customWidth="1"/>
    <col min="13837" max="14075" width="11.42578125" style="29"/>
    <col min="14076" max="14076" width="18.140625" style="29" customWidth="1"/>
    <col min="14077" max="14077" width="9.7109375" style="29" bestFit="1" customWidth="1"/>
    <col min="14078" max="14078" width="9.140625" style="29" bestFit="1" customWidth="1"/>
    <col min="14079" max="14080" width="9.140625" style="29" customWidth="1"/>
    <col min="14081" max="14081" width="9.42578125" style="29" bestFit="1" customWidth="1"/>
    <col min="14082" max="14082" width="8.42578125" style="29" bestFit="1" customWidth="1"/>
    <col min="14083" max="14085" width="8.42578125" style="29" customWidth="1"/>
    <col min="14086" max="14091" width="0" style="29" hidden="1" customWidth="1"/>
    <col min="14092" max="14092" width="9.85546875" style="29" customWidth="1"/>
    <col min="14093" max="14331" width="11.42578125" style="29"/>
    <col min="14332" max="14332" width="18.140625" style="29" customWidth="1"/>
    <col min="14333" max="14333" width="9.7109375" style="29" bestFit="1" customWidth="1"/>
    <col min="14334" max="14334" width="9.140625" style="29" bestFit="1" customWidth="1"/>
    <col min="14335" max="14336" width="9.140625" style="29" customWidth="1"/>
    <col min="14337" max="14337" width="9.42578125" style="29" bestFit="1" customWidth="1"/>
    <col min="14338" max="14338" width="8.42578125" style="29" bestFit="1" customWidth="1"/>
    <col min="14339" max="14341" width="8.42578125" style="29" customWidth="1"/>
    <col min="14342" max="14347" width="0" style="29" hidden="1" customWidth="1"/>
    <col min="14348" max="14348" width="9.85546875" style="29" customWidth="1"/>
    <col min="14349" max="14587" width="11.42578125" style="29"/>
    <col min="14588" max="14588" width="18.140625" style="29" customWidth="1"/>
    <col min="14589" max="14589" width="9.7109375" style="29" bestFit="1" customWidth="1"/>
    <col min="14590" max="14590" width="9.140625" style="29" bestFit="1" customWidth="1"/>
    <col min="14591" max="14592" width="9.140625" style="29" customWidth="1"/>
    <col min="14593" max="14593" width="9.42578125" style="29" bestFit="1" customWidth="1"/>
    <col min="14594" max="14594" width="8.42578125" style="29" bestFit="1" customWidth="1"/>
    <col min="14595" max="14597" width="8.42578125" style="29" customWidth="1"/>
    <col min="14598" max="14603" width="0" style="29" hidden="1" customWidth="1"/>
    <col min="14604" max="14604" width="9.85546875" style="29" customWidth="1"/>
    <col min="14605" max="14843" width="11.42578125" style="29"/>
    <col min="14844" max="14844" width="18.140625" style="29" customWidth="1"/>
    <col min="14845" max="14845" width="9.7109375" style="29" bestFit="1" customWidth="1"/>
    <col min="14846" max="14846" width="9.140625" style="29" bestFit="1" customWidth="1"/>
    <col min="14847" max="14848" width="9.140625" style="29" customWidth="1"/>
    <col min="14849" max="14849" width="9.42578125" style="29" bestFit="1" customWidth="1"/>
    <col min="14850" max="14850" width="8.42578125" style="29" bestFit="1" customWidth="1"/>
    <col min="14851" max="14853" width="8.42578125" style="29" customWidth="1"/>
    <col min="14854" max="14859" width="0" style="29" hidden="1" customWidth="1"/>
    <col min="14860" max="14860" width="9.85546875" style="29" customWidth="1"/>
    <col min="14861" max="15099" width="11.42578125" style="29"/>
    <col min="15100" max="15100" width="18.140625" style="29" customWidth="1"/>
    <col min="15101" max="15101" width="9.7109375" style="29" bestFit="1" customWidth="1"/>
    <col min="15102" max="15102" width="9.140625" style="29" bestFit="1" customWidth="1"/>
    <col min="15103" max="15104" width="9.140625" style="29" customWidth="1"/>
    <col min="15105" max="15105" width="9.42578125" style="29" bestFit="1" customWidth="1"/>
    <col min="15106" max="15106" width="8.42578125" style="29" bestFit="1" customWidth="1"/>
    <col min="15107" max="15109" width="8.42578125" style="29" customWidth="1"/>
    <col min="15110" max="15115" width="0" style="29" hidden="1" customWidth="1"/>
    <col min="15116" max="15116" width="9.85546875" style="29" customWidth="1"/>
    <col min="15117" max="15355" width="11.42578125" style="29"/>
    <col min="15356" max="15356" width="18.140625" style="29" customWidth="1"/>
    <col min="15357" max="15357" width="9.7109375" style="29" bestFit="1" customWidth="1"/>
    <col min="15358" max="15358" width="9.140625" style="29" bestFit="1" customWidth="1"/>
    <col min="15359" max="15360" width="9.140625" style="29" customWidth="1"/>
    <col min="15361" max="15361" width="9.42578125" style="29" bestFit="1" customWidth="1"/>
    <col min="15362" max="15362" width="8.42578125" style="29" bestFit="1" customWidth="1"/>
    <col min="15363" max="15365" width="8.42578125" style="29" customWidth="1"/>
    <col min="15366" max="15371" width="0" style="29" hidden="1" customWidth="1"/>
    <col min="15372" max="15372" width="9.85546875" style="29" customWidth="1"/>
    <col min="15373" max="15611" width="11.42578125" style="29"/>
    <col min="15612" max="15612" width="18.140625" style="29" customWidth="1"/>
    <col min="15613" max="15613" width="9.7109375" style="29" bestFit="1" customWidth="1"/>
    <col min="15614" max="15614" width="9.140625" style="29" bestFit="1" customWidth="1"/>
    <col min="15615" max="15616" width="9.140625" style="29" customWidth="1"/>
    <col min="15617" max="15617" width="9.42578125" style="29" bestFit="1" customWidth="1"/>
    <col min="15618" max="15618" width="8.42578125" style="29" bestFit="1" customWidth="1"/>
    <col min="15619" max="15621" width="8.42578125" style="29" customWidth="1"/>
    <col min="15622" max="15627" width="0" style="29" hidden="1" customWidth="1"/>
    <col min="15628" max="15628" width="9.85546875" style="29" customWidth="1"/>
    <col min="15629" max="15867" width="11.42578125" style="29"/>
    <col min="15868" max="15868" width="18.140625" style="29" customWidth="1"/>
    <col min="15869" max="15869" width="9.7109375" style="29" bestFit="1" customWidth="1"/>
    <col min="15870" max="15870" width="9.140625" style="29" bestFit="1" customWidth="1"/>
    <col min="15871" max="15872" width="9.140625" style="29" customWidth="1"/>
    <col min="15873" max="15873" width="9.42578125" style="29" bestFit="1" customWidth="1"/>
    <col min="15874" max="15874" width="8.42578125" style="29" bestFit="1" customWidth="1"/>
    <col min="15875" max="15877" width="8.42578125" style="29" customWidth="1"/>
    <col min="15878" max="15883" width="0" style="29" hidden="1" customWidth="1"/>
    <col min="15884" max="15884" width="9.85546875" style="29" customWidth="1"/>
    <col min="15885" max="16123" width="11.42578125" style="29"/>
    <col min="16124" max="16124" width="18.140625" style="29" customWidth="1"/>
    <col min="16125" max="16125" width="9.7109375" style="29" bestFit="1" customWidth="1"/>
    <col min="16126" max="16126" width="9.140625" style="29" bestFit="1" customWidth="1"/>
    <col min="16127" max="16128" width="9.140625" style="29" customWidth="1"/>
    <col min="16129" max="16129" width="9.42578125" style="29" bestFit="1" customWidth="1"/>
    <col min="16130" max="16130" width="8.42578125" style="29" bestFit="1" customWidth="1"/>
    <col min="16131" max="16133" width="8.42578125" style="29" customWidth="1"/>
    <col min="16134" max="16139" width="0" style="29" hidden="1" customWidth="1"/>
    <col min="16140" max="16140" width="9.85546875" style="29" customWidth="1"/>
    <col min="16141" max="16384" width="11.42578125" style="29"/>
  </cols>
  <sheetData>
    <row r="1" spans="1:16" s="30" customFormat="1" ht="12.75" customHeight="1" x14ac:dyDescent="0.2">
      <c r="B1" s="42"/>
      <c r="C1" s="42"/>
      <c r="D1" s="42"/>
      <c r="E1" s="42"/>
      <c r="F1" s="42"/>
      <c r="G1" s="42"/>
      <c r="H1" s="42"/>
      <c r="I1" s="42"/>
      <c r="J1" s="42"/>
      <c r="K1" s="42"/>
      <c r="L1" s="42"/>
    </row>
    <row r="2" spans="1:16" s="30" customFormat="1" ht="12.75" customHeight="1" x14ac:dyDescent="0.2">
      <c r="A2" s="50" t="s">
        <v>101</v>
      </c>
      <c r="B2" s="42"/>
      <c r="C2" s="42"/>
      <c r="D2" s="42"/>
      <c r="E2" s="42"/>
      <c r="F2" s="42"/>
      <c r="G2" s="42"/>
      <c r="H2" s="42"/>
      <c r="I2" s="42"/>
      <c r="K2" s="42"/>
      <c r="L2" s="42"/>
    </row>
    <row r="3" spans="1:16" s="30" customFormat="1" ht="12.75" customHeight="1" x14ac:dyDescent="0.25">
      <c r="A3" s="50" t="s">
        <v>102</v>
      </c>
      <c r="B3" s="42"/>
      <c r="C3" s="42"/>
      <c r="D3" s="42"/>
      <c r="E3" s="42"/>
      <c r="F3" s="42"/>
      <c r="G3" s="42"/>
      <c r="H3" s="42"/>
      <c r="I3" s="42"/>
      <c r="J3" s="107"/>
      <c r="K3" s="42"/>
      <c r="L3" s="42"/>
    </row>
    <row r="4" spans="1:16" s="30" customFormat="1" ht="12.75" customHeight="1" x14ac:dyDescent="0.2">
      <c r="B4" s="42"/>
      <c r="C4" s="42"/>
      <c r="D4" s="42"/>
      <c r="E4" s="42"/>
      <c r="F4" s="42"/>
      <c r="G4" s="42"/>
      <c r="H4" s="42"/>
      <c r="I4" s="42"/>
      <c r="J4" s="42"/>
      <c r="K4" s="42"/>
      <c r="L4" s="42"/>
    </row>
    <row r="5" spans="1:16" s="30" customFormat="1" ht="12.75" x14ac:dyDescent="0.2">
      <c r="B5" s="360" t="s">
        <v>84</v>
      </c>
      <c r="C5" s="360"/>
      <c r="D5" s="360"/>
      <c r="E5" s="360"/>
      <c r="F5" s="360"/>
      <c r="G5" s="360"/>
      <c r="H5" s="360"/>
      <c r="I5" s="360"/>
      <c r="J5" s="360"/>
      <c r="K5" s="360"/>
      <c r="M5" s="134" t="s">
        <v>572</v>
      </c>
      <c r="O5" s="108"/>
    </row>
    <row r="6" spans="1:16" s="30" customFormat="1" ht="12.75" x14ac:dyDescent="0.2">
      <c r="B6" s="376" t="str">
        <f>'Solicitudes Regiones'!$B$6:$R$6</f>
        <v>Acumuladas de julio de 2008 a noviembre de 2020</v>
      </c>
      <c r="C6" s="376"/>
      <c r="D6" s="376"/>
      <c r="E6" s="376"/>
      <c r="F6" s="376"/>
      <c r="G6" s="376"/>
      <c r="H6" s="376"/>
      <c r="I6" s="376"/>
      <c r="J6" s="376"/>
      <c r="K6" s="376"/>
      <c r="L6" s="59"/>
    </row>
    <row r="7" spans="1:16" x14ac:dyDescent="0.2">
      <c r="B7" s="31"/>
      <c r="C7" s="32"/>
      <c r="D7" s="32"/>
      <c r="E7" s="32"/>
      <c r="F7" s="32"/>
      <c r="G7" s="32"/>
      <c r="H7" s="32"/>
      <c r="I7" s="32"/>
      <c r="J7" s="32"/>
      <c r="K7" s="32"/>
      <c r="L7" s="32"/>
    </row>
    <row r="8" spans="1:16" ht="15" customHeight="1" x14ac:dyDescent="0.2">
      <c r="B8" s="390" t="s">
        <v>55</v>
      </c>
      <c r="C8" s="390"/>
      <c r="D8" s="390"/>
      <c r="E8" s="390"/>
      <c r="F8" s="390"/>
      <c r="G8" s="390"/>
      <c r="H8" s="390"/>
      <c r="I8" s="390"/>
      <c r="J8" s="390"/>
      <c r="K8" s="390"/>
      <c r="L8" s="390"/>
      <c r="M8" s="390"/>
    </row>
    <row r="9" spans="1:16" ht="20.25" customHeight="1" x14ac:dyDescent="0.2">
      <c r="B9" s="390" t="s">
        <v>56</v>
      </c>
      <c r="C9" s="388" t="s">
        <v>2</v>
      </c>
      <c r="D9" s="391"/>
      <c r="E9" s="391"/>
      <c r="F9" s="391"/>
      <c r="G9" s="391"/>
      <c r="H9" s="391"/>
      <c r="I9" s="391"/>
      <c r="J9" s="391"/>
      <c r="K9" s="389"/>
      <c r="L9" s="388"/>
      <c r="M9" s="389"/>
    </row>
    <row r="10" spans="1:16" ht="24" x14ac:dyDescent="0.2">
      <c r="B10" s="390"/>
      <c r="C10" s="26" t="s">
        <v>57</v>
      </c>
      <c r="D10" s="26" t="s">
        <v>58</v>
      </c>
      <c r="E10" s="26" t="s">
        <v>59</v>
      </c>
      <c r="F10" s="26" t="s">
        <v>60</v>
      </c>
      <c r="G10" s="26" t="s">
        <v>8</v>
      </c>
      <c r="H10" s="26" t="s">
        <v>61</v>
      </c>
      <c r="I10" s="26" t="s">
        <v>62</v>
      </c>
      <c r="J10" s="26" t="s">
        <v>63</v>
      </c>
      <c r="K10" s="282" t="s">
        <v>31</v>
      </c>
      <c r="L10" s="282" t="s">
        <v>593</v>
      </c>
      <c r="M10" s="282" t="s">
        <v>596</v>
      </c>
    </row>
    <row r="11" spans="1:16" x14ac:dyDescent="0.2">
      <c r="B11" s="21" t="s">
        <v>39</v>
      </c>
      <c r="C11" s="21">
        <v>9433</v>
      </c>
      <c r="D11" s="21">
        <v>5257</v>
      </c>
      <c r="E11" s="21">
        <f>C11+D11</f>
        <v>14690</v>
      </c>
      <c r="F11" s="22">
        <f>E11/$E$49</f>
        <v>0.18164057669955733</v>
      </c>
      <c r="G11" s="21">
        <v>33110</v>
      </c>
      <c r="H11" s="21">
        <v>2084</v>
      </c>
      <c r="I11" s="21">
        <f>G11+H11</f>
        <v>35194</v>
      </c>
      <c r="J11" s="22">
        <f>I11/$I$49</f>
        <v>0.17231013277975793</v>
      </c>
      <c r="K11" s="21">
        <f t="shared" ref="K11:K48" si="0">E11+I11</f>
        <v>49884</v>
      </c>
      <c r="L11" s="21">
        <v>12</v>
      </c>
      <c r="M11" s="21">
        <f>L11+K11</f>
        <v>49896</v>
      </c>
      <c r="P11" s="34"/>
    </row>
    <row r="12" spans="1:16" x14ac:dyDescent="0.2">
      <c r="B12" s="21" t="s">
        <v>163</v>
      </c>
      <c r="C12" s="21">
        <v>1038</v>
      </c>
      <c r="D12" s="21">
        <v>448</v>
      </c>
      <c r="E12" s="21">
        <f t="shared" ref="E12:E48" si="1">C12+D12</f>
        <v>1486</v>
      </c>
      <c r="F12" s="22">
        <f t="shared" ref="F12:F48" si="2">E12/$E$49</f>
        <v>1.8374261196429011E-2</v>
      </c>
      <c r="G12" s="21">
        <v>2955</v>
      </c>
      <c r="H12" s="21">
        <v>151</v>
      </c>
      <c r="I12" s="21">
        <f t="shared" ref="I12:I48" si="3">G12+H12</f>
        <v>3106</v>
      </c>
      <c r="J12" s="22">
        <f t="shared" ref="J12:J48" si="4">I12/$I$49</f>
        <v>1.5207003250949825E-2</v>
      </c>
      <c r="K12" s="21">
        <f t="shared" si="0"/>
        <v>4592</v>
      </c>
      <c r="L12" s="21">
        <v>4</v>
      </c>
      <c r="M12" s="21">
        <f t="shared" ref="M12:M49" si="5">L12+K12</f>
        <v>4596</v>
      </c>
      <c r="P12" s="34"/>
    </row>
    <row r="13" spans="1:16" x14ac:dyDescent="0.2">
      <c r="B13" s="21" t="s">
        <v>164</v>
      </c>
      <c r="C13" s="21">
        <v>743</v>
      </c>
      <c r="D13" s="21">
        <v>261</v>
      </c>
      <c r="E13" s="21">
        <f t="shared" si="1"/>
        <v>1004</v>
      </c>
      <c r="F13" s="22">
        <f t="shared" si="2"/>
        <v>1.2414372975245443E-2</v>
      </c>
      <c r="G13" s="21">
        <v>1952</v>
      </c>
      <c r="H13" s="21">
        <v>79</v>
      </c>
      <c r="I13" s="21">
        <f t="shared" si="3"/>
        <v>2031</v>
      </c>
      <c r="J13" s="22">
        <f t="shared" si="4"/>
        <v>9.9437938192785246E-3</v>
      </c>
      <c r="K13" s="21">
        <f t="shared" si="0"/>
        <v>3035</v>
      </c>
      <c r="L13" s="21">
        <v>0</v>
      </c>
      <c r="M13" s="21">
        <f t="shared" si="5"/>
        <v>3035</v>
      </c>
      <c r="P13" s="34"/>
    </row>
    <row r="14" spans="1:16" x14ac:dyDescent="0.2">
      <c r="B14" s="21" t="s">
        <v>165</v>
      </c>
      <c r="C14" s="21">
        <v>8758</v>
      </c>
      <c r="D14" s="21">
        <v>3461</v>
      </c>
      <c r="E14" s="21">
        <f t="shared" si="1"/>
        <v>12219</v>
      </c>
      <c r="F14" s="22">
        <f t="shared" si="2"/>
        <v>0.15108687588100009</v>
      </c>
      <c r="G14" s="21">
        <v>34050</v>
      </c>
      <c r="H14" s="21">
        <v>1518</v>
      </c>
      <c r="I14" s="21">
        <f t="shared" si="3"/>
        <v>35568</v>
      </c>
      <c r="J14" s="22">
        <f t="shared" si="4"/>
        <v>0.17414124006110218</v>
      </c>
      <c r="K14" s="21">
        <f t="shared" si="0"/>
        <v>47787</v>
      </c>
      <c r="L14" s="21">
        <v>14</v>
      </c>
      <c r="M14" s="21">
        <f t="shared" si="5"/>
        <v>47801</v>
      </c>
      <c r="P14" s="34"/>
    </row>
    <row r="15" spans="1:16" x14ac:dyDescent="0.2">
      <c r="B15" s="21" t="s">
        <v>166</v>
      </c>
      <c r="C15" s="21">
        <v>113</v>
      </c>
      <c r="D15" s="21">
        <v>63</v>
      </c>
      <c r="E15" s="21">
        <f t="shared" si="1"/>
        <v>176</v>
      </c>
      <c r="F15" s="22">
        <f t="shared" si="2"/>
        <v>2.1762247446645397E-3</v>
      </c>
      <c r="G15" s="21">
        <v>306</v>
      </c>
      <c r="H15" s="21">
        <v>33</v>
      </c>
      <c r="I15" s="21">
        <f t="shared" si="3"/>
        <v>339</v>
      </c>
      <c r="J15" s="22">
        <f t="shared" si="4"/>
        <v>1.6597469742665779E-3</v>
      </c>
      <c r="K15" s="21">
        <f t="shared" si="0"/>
        <v>515</v>
      </c>
      <c r="L15" s="21">
        <v>0</v>
      </c>
      <c r="M15" s="21">
        <f t="shared" si="5"/>
        <v>515</v>
      </c>
      <c r="P15" s="34"/>
    </row>
    <row r="16" spans="1:16" x14ac:dyDescent="0.2">
      <c r="B16" s="21" t="s">
        <v>167</v>
      </c>
      <c r="C16" s="21">
        <v>1692</v>
      </c>
      <c r="D16" s="21">
        <v>796</v>
      </c>
      <c r="E16" s="21">
        <f t="shared" si="1"/>
        <v>2488</v>
      </c>
      <c r="F16" s="22">
        <f t="shared" si="2"/>
        <v>3.076390434503054E-2</v>
      </c>
      <c r="G16" s="21">
        <v>7395</v>
      </c>
      <c r="H16" s="21">
        <v>355</v>
      </c>
      <c r="I16" s="21">
        <f t="shared" si="3"/>
        <v>7750</v>
      </c>
      <c r="J16" s="22">
        <f t="shared" si="4"/>
        <v>3.7944067995769847E-2</v>
      </c>
      <c r="K16" s="21">
        <f t="shared" si="0"/>
        <v>10238</v>
      </c>
      <c r="L16" s="21">
        <v>2</v>
      </c>
      <c r="M16" s="21">
        <f t="shared" si="5"/>
        <v>10240</v>
      </c>
      <c r="P16" s="34"/>
    </row>
    <row r="17" spans="2:16" x14ac:dyDescent="0.2">
      <c r="B17" s="21" t="s">
        <v>168</v>
      </c>
      <c r="C17" s="21">
        <v>170</v>
      </c>
      <c r="D17" s="21">
        <v>91</v>
      </c>
      <c r="E17" s="21">
        <f t="shared" si="1"/>
        <v>261</v>
      </c>
      <c r="F17" s="22">
        <f t="shared" si="2"/>
        <v>3.2272423770309368E-3</v>
      </c>
      <c r="G17" s="21">
        <v>925</v>
      </c>
      <c r="H17" s="21">
        <v>54</v>
      </c>
      <c r="I17" s="21">
        <f t="shared" si="3"/>
        <v>979</v>
      </c>
      <c r="J17" s="22">
        <f t="shared" si="4"/>
        <v>4.7931925894011199E-3</v>
      </c>
      <c r="K17" s="21">
        <f t="shared" si="0"/>
        <v>1240</v>
      </c>
      <c r="L17" s="21">
        <v>0</v>
      </c>
      <c r="M17" s="21">
        <f t="shared" si="5"/>
        <v>1240</v>
      </c>
      <c r="P17" s="34"/>
    </row>
    <row r="18" spans="2:16" x14ac:dyDescent="0.2">
      <c r="B18" s="21" t="s">
        <v>169</v>
      </c>
      <c r="C18" s="21">
        <v>462</v>
      </c>
      <c r="D18" s="21">
        <v>261</v>
      </c>
      <c r="E18" s="21">
        <f t="shared" si="1"/>
        <v>723</v>
      </c>
      <c r="F18" s="22">
        <f t="shared" si="2"/>
        <v>8.9398323317753537E-3</v>
      </c>
      <c r="G18" s="21">
        <v>1886</v>
      </c>
      <c r="H18" s="21">
        <v>86</v>
      </c>
      <c r="I18" s="21">
        <f t="shared" si="3"/>
        <v>1972</v>
      </c>
      <c r="J18" s="22">
        <f t="shared" si="4"/>
        <v>9.6549293016333082E-3</v>
      </c>
      <c r="K18" s="21">
        <f t="shared" si="0"/>
        <v>2695</v>
      </c>
      <c r="L18" s="21">
        <v>0</v>
      </c>
      <c r="M18" s="21">
        <f t="shared" si="5"/>
        <v>2695</v>
      </c>
      <c r="P18" s="34"/>
    </row>
    <row r="19" spans="2:16" x14ac:dyDescent="0.2">
      <c r="B19" s="21" t="s">
        <v>170</v>
      </c>
      <c r="C19" s="21">
        <v>190</v>
      </c>
      <c r="D19" s="21">
        <v>106</v>
      </c>
      <c r="E19" s="21">
        <f t="shared" si="1"/>
        <v>296</v>
      </c>
      <c r="F19" s="22">
        <f t="shared" si="2"/>
        <v>3.6600143432994536E-3</v>
      </c>
      <c r="G19" s="21">
        <v>532</v>
      </c>
      <c r="H19" s="21">
        <v>46</v>
      </c>
      <c r="I19" s="21">
        <f t="shared" si="3"/>
        <v>578</v>
      </c>
      <c r="J19" s="22">
        <f t="shared" si="4"/>
        <v>2.8298930711683837E-3</v>
      </c>
      <c r="K19" s="21">
        <f t="shared" si="0"/>
        <v>874</v>
      </c>
      <c r="L19" s="21">
        <v>0</v>
      </c>
      <c r="M19" s="21">
        <f t="shared" si="5"/>
        <v>874</v>
      </c>
      <c r="P19" s="34"/>
    </row>
    <row r="20" spans="2:16" x14ac:dyDescent="0.2">
      <c r="B20" s="21" t="s">
        <v>171</v>
      </c>
      <c r="C20" s="21">
        <v>1975</v>
      </c>
      <c r="D20" s="21">
        <v>968</v>
      </c>
      <c r="E20" s="21">
        <f t="shared" si="1"/>
        <v>2943</v>
      </c>
      <c r="F20" s="22">
        <f t="shared" si="2"/>
        <v>3.6389939906521257E-2</v>
      </c>
      <c r="G20" s="21">
        <v>6349</v>
      </c>
      <c r="H20" s="21">
        <v>430</v>
      </c>
      <c r="I20" s="21">
        <f t="shared" si="3"/>
        <v>6779</v>
      </c>
      <c r="J20" s="22">
        <f t="shared" si="4"/>
        <v>3.3190043476557907E-2</v>
      </c>
      <c r="K20" s="21">
        <f t="shared" si="0"/>
        <v>9722</v>
      </c>
      <c r="L20" s="21">
        <v>1</v>
      </c>
      <c r="M20" s="21">
        <f t="shared" si="5"/>
        <v>9723</v>
      </c>
      <c r="P20" s="34"/>
    </row>
    <row r="21" spans="2:16" x14ac:dyDescent="0.2">
      <c r="B21" s="21" t="s">
        <v>172</v>
      </c>
      <c r="C21" s="21">
        <v>715</v>
      </c>
      <c r="D21" s="21">
        <v>440</v>
      </c>
      <c r="E21" s="21">
        <f t="shared" si="1"/>
        <v>1155</v>
      </c>
      <c r="F21" s="22">
        <f t="shared" si="2"/>
        <v>1.4281474886861044E-2</v>
      </c>
      <c r="G21" s="21">
        <v>1853</v>
      </c>
      <c r="H21" s="21">
        <v>170</v>
      </c>
      <c r="I21" s="21">
        <f t="shared" si="3"/>
        <v>2023</v>
      </c>
      <c r="J21" s="22">
        <f t="shared" si="4"/>
        <v>9.9046257490893429E-3</v>
      </c>
      <c r="K21" s="21">
        <f t="shared" si="0"/>
        <v>3178</v>
      </c>
      <c r="L21" s="21">
        <v>0</v>
      </c>
      <c r="M21" s="21">
        <f t="shared" si="5"/>
        <v>3178</v>
      </c>
      <c r="P21" s="34"/>
    </row>
    <row r="22" spans="2:16" x14ac:dyDescent="0.2">
      <c r="B22" s="21" t="s">
        <v>173</v>
      </c>
      <c r="C22" s="21">
        <v>429</v>
      </c>
      <c r="D22" s="21">
        <v>177</v>
      </c>
      <c r="E22" s="21">
        <f t="shared" si="1"/>
        <v>606</v>
      </c>
      <c r="F22" s="22">
        <f t="shared" si="2"/>
        <v>7.4931374731063132E-3</v>
      </c>
      <c r="G22" s="21">
        <v>1558</v>
      </c>
      <c r="H22" s="21">
        <v>111</v>
      </c>
      <c r="I22" s="21">
        <f t="shared" si="3"/>
        <v>1669</v>
      </c>
      <c r="J22" s="22">
        <f t="shared" si="4"/>
        <v>8.1714386432180479E-3</v>
      </c>
      <c r="K22" s="21">
        <f t="shared" si="0"/>
        <v>2275</v>
      </c>
      <c r="L22" s="21">
        <v>1</v>
      </c>
      <c r="M22" s="21">
        <f t="shared" si="5"/>
        <v>2276</v>
      </c>
      <c r="P22" s="34"/>
    </row>
    <row r="23" spans="2:16" x14ac:dyDescent="0.2">
      <c r="B23" s="21" t="s">
        <v>174</v>
      </c>
      <c r="C23" s="21">
        <v>3159</v>
      </c>
      <c r="D23" s="21">
        <v>1706</v>
      </c>
      <c r="E23" s="21">
        <f t="shared" si="1"/>
        <v>4865</v>
      </c>
      <c r="F23" s="22">
        <f t="shared" si="2"/>
        <v>6.0155303311323786E-2</v>
      </c>
      <c r="G23" s="21">
        <v>11265</v>
      </c>
      <c r="H23" s="21">
        <v>715</v>
      </c>
      <c r="I23" s="21">
        <f t="shared" si="3"/>
        <v>11980</v>
      </c>
      <c r="J23" s="22">
        <f t="shared" si="4"/>
        <v>5.8654185108299714E-2</v>
      </c>
      <c r="K23" s="21">
        <f t="shared" si="0"/>
        <v>16845</v>
      </c>
      <c r="L23" s="21">
        <v>0</v>
      </c>
      <c r="M23" s="21">
        <f t="shared" si="5"/>
        <v>16845</v>
      </c>
      <c r="P23" s="34"/>
    </row>
    <row r="24" spans="2:16" x14ac:dyDescent="0.2">
      <c r="B24" s="21" t="s">
        <v>175</v>
      </c>
      <c r="C24" s="21">
        <v>1052</v>
      </c>
      <c r="D24" s="21">
        <v>449</v>
      </c>
      <c r="E24" s="21">
        <f t="shared" si="1"/>
        <v>1501</v>
      </c>
      <c r="F24" s="22">
        <f t="shared" si="2"/>
        <v>1.8559734896258378E-2</v>
      </c>
      <c r="G24" s="21">
        <v>2612</v>
      </c>
      <c r="H24" s="21">
        <v>187</v>
      </c>
      <c r="I24" s="21">
        <f t="shared" si="3"/>
        <v>2799</v>
      </c>
      <c r="J24" s="22">
        <f t="shared" si="4"/>
        <v>1.3703928557439975E-2</v>
      </c>
      <c r="K24" s="21">
        <f t="shared" si="0"/>
        <v>4300</v>
      </c>
      <c r="L24" s="21">
        <v>1</v>
      </c>
      <c r="M24" s="21">
        <f t="shared" si="5"/>
        <v>4301</v>
      </c>
      <c r="P24" s="34"/>
    </row>
    <row r="25" spans="2:16" x14ac:dyDescent="0.2">
      <c r="B25" s="21" t="s">
        <v>176</v>
      </c>
      <c r="C25" s="21">
        <v>723</v>
      </c>
      <c r="D25" s="21">
        <v>213</v>
      </c>
      <c r="E25" s="21">
        <f t="shared" si="1"/>
        <v>936</v>
      </c>
      <c r="F25" s="22">
        <f t="shared" si="2"/>
        <v>1.1573558869352326E-2</v>
      </c>
      <c r="G25" s="21">
        <v>2142</v>
      </c>
      <c r="H25" s="21">
        <v>83</v>
      </c>
      <c r="I25" s="21">
        <f t="shared" si="3"/>
        <v>2225</v>
      </c>
      <c r="J25" s="22">
        <f t="shared" si="4"/>
        <v>1.0893619521366183E-2</v>
      </c>
      <c r="K25" s="21">
        <f t="shared" si="0"/>
        <v>3161</v>
      </c>
      <c r="L25" s="21">
        <v>1</v>
      </c>
      <c r="M25" s="21">
        <f t="shared" si="5"/>
        <v>3162</v>
      </c>
      <c r="P25" s="34"/>
    </row>
    <row r="26" spans="2:16" x14ac:dyDescent="0.2">
      <c r="B26" s="21" t="s">
        <v>177</v>
      </c>
      <c r="C26" s="21">
        <v>1663</v>
      </c>
      <c r="D26" s="21">
        <v>865</v>
      </c>
      <c r="E26" s="21">
        <f t="shared" si="1"/>
        <v>2528</v>
      </c>
      <c r="F26" s="22">
        <f t="shared" si="2"/>
        <v>3.1258500877908844E-2</v>
      </c>
      <c r="G26" s="21">
        <v>9161</v>
      </c>
      <c r="H26" s="21">
        <v>464</v>
      </c>
      <c r="I26" s="21">
        <f t="shared" si="3"/>
        <v>9625</v>
      </c>
      <c r="J26" s="22">
        <f t="shared" si="4"/>
        <v>4.7124084446359328E-2</v>
      </c>
      <c r="K26" s="21">
        <f t="shared" si="0"/>
        <v>12153</v>
      </c>
      <c r="L26" s="21">
        <v>3</v>
      </c>
      <c r="M26" s="21">
        <f t="shared" si="5"/>
        <v>12156</v>
      </c>
      <c r="P26" s="34"/>
    </row>
    <row r="27" spans="2:16" x14ac:dyDescent="0.2">
      <c r="B27" s="21" t="s">
        <v>178</v>
      </c>
      <c r="C27" s="21">
        <v>749</v>
      </c>
      <c r="D27" s="21">
        <v>371</v>
      </c>
      <c r="E27" s="21">
        <f t="shared" si="1"/>
        <v>1120</v>
      </c>
      <c r="F27" s="22">
        <f t="shared" si="2"/>
        <v>1.3848702920592527E-2</v>
      </c>
      <c r="G27" s="21">
        <v>3052</v>
      </c>
      <c r="H27" s="21">
        <v>151</v>
      </c>
      <c r="I27" s="21">
        <f t="shared" si="3"/>
        <v>3203</v>
      </c>
      <c r="J27" s="22">
        <f t="shared" si="4"/>
        <v>1.5681916101993654E-2</v>
      </c>
      <c r="K27" s="21">
        <f t="shared" si="0"/>
        <v>4323</v>
      </c>
      <c r="L27" s="21">
        <v>0</v>
      </c>
      <c r="M27" s="21">
        <f t="shared" si="5"/>
        <v>4323</v>
      </c>
      <c r="P27" s="34"/>
    </row>
    <row r="28" spans="2:16" x14ac:dyDescent="0.2">
      <c r="B28" s="21" t="s">
        <v>179</v>
      </c>
      <c r="C28" s="21">
        <v>521</v>
      </c>
      <c r="D28" s="21">
        <v>423</v>
      </c>
      <c r="E28" s="21">
        <f t="shared" si="1"/>
        <v>944</v>
      </c>
      <c r="F28" s="22">
        <f t="shared" si="2"/>
        <v>1.1672478175927987E-2</v>
      </c>
      <c r="G28" s="21">
        <v>1982</v>
      </c>
      <c r="H28" s="21">
        <v>140</v>
      </c>
      <c r="I28" s="21">
        <f t="shared" si="3"/>
        <v>2122</v>
      </c>
      <c r="J28" s="22">
        <f t="shared" si="4"/>
        <v>1.0389330617680466E-2</v>
      </c>
      <c r="K28" s="21">
        <f t="shared" si="0"/>
        <v>3066</v>
      </c>
      <c r="L28" s="21">
        <v>0</v>
      </c>
      <c r="M28" s="21">
        <f t="shared" si="5"/>
        <v>3066</v>
      </c>
      <c r="P28" s="34"/>
    </row>
    <row r="29" spans="2:16" x14ac:dyDescent="0.2">
      <c r="B29" s="21" t="s">
        <v>180</v>
      </c>
      <c r="C29" s="21">
        <v>44</v>
      </c>
      <c r="D29" s="21">
        <v>4</v>
      </c>
      <c r="E29" s="21">
        <f t="shared" si="1"/>
        <v>48</v>
      </c>
      <c r="F29" s="22">
        <f t="shared" si="2"/>
        <v>5.935158394539654E-4</v>
      </c>
      <c r="G29" s="21">
        <v>68</v>
      </c>
      <c r="H29" s="21">
        <v>2</v>
      </c>
      <c r="I29" s="21">
        <f t="shared" si="3"/>
        <v>70</v>
      </c>
      <c r="J29" s="22">
        <f t="shared" si="4"/>
        <v>3.4272061415534054E-4</v>
      </c>
      <c r="K29" s="21">
        <f t="shared" si="0"/>
        <v>118</v>
      </c>
      <c r="L29" s="21">
        <v>2</v>
      </c>
      <c r="M29" s="21">
        <f t="shared" si="5"/>
        <v>120</v>
      </c>
      <c r="P29" s="34"/>
    </row>
    <row r="30" spans="2:16" x14ac:dyDescent="0.2">
      <c r="B30" s="21" t="s">
        <v>181</v>
      </c>
      <c r="C30" s="21">
        <v>874</v>
      </c>
      <c r="D30" s="21">
        <v>321</v>
      </c>
      <c r="E30" s="21">
        <f t="shared" si="1"/>
        <v>1195</v>
      </c>
      <c r="F30" s="22">
        <f t="shared" si="2"/>
        <v>1.4776071419739347E-2</v>
      </c>
      <c r="G30" s="21">
        <v>2742</v>
      </c>
      <c r="H30" s="21">
        <v>116</v>
      </c>
      <c r="I30" s="21">
        <f t="shared" si="3"/>
        <v>2858</v>
      </c>
      <c r="J30" s="22">
        <f t="shared" si="4"/>
        <v>1.399279307508519E-2</v>
      </c>
      <c r="K30" s="21">
        <f t="shared" si="0"/>
        <v>4053</v>
      </c>
      <c r="L30" s="21">
        <v>0</v>
      </c>
      <c r="M30" s="21">
        <f t="shared" si="5"/>
        <v>4053</v>
      </c>
      <c r="P30" s="34"/>
    </row>
    <row r="31" spans="2:16" x14ac:dyDescent="0.2">
      <c r="B31" s="21" t="s">
        <v>182</v>
      </c>
      <c r="C31" s="21">
        <v>971</v>
      </c>
      <c r="D31" s="21">
        <v>520</v>
      </c>
      <c r="E31" s="21">
        <f t="shared" si="1"/>
        <v>1491</v>
      </c>
      <c r="F31" s="22">
        <f t="shared" si="2"/>
        <v>1.84360857630388E-2</v>
      </c>
      <c r="G31" s="21">
        <v>3154</v>
      </c>
      <c r="H31" s="21">
        <v>154</v>
      </c>
      <c r="I31" s="21">
        <f t="shared" si="3"/>
        <v>3308</v>
      </c>
      <c r="J31" s="22">
        <f t="shared" si="4"/>
        <v>1.6195997023226667E-2</v>
      </c>
      <c r="K31" s="21">
        <f t="shared" si="0"/>
        <v>4799</v>
      </c>
      <c r="L31" s="21">
        <v>0</v>
      </c>
      <c r="M31" s="21">
        <f t="shared" si="5"/>
        <v>4799</v>
      </c>
      <c r="P31" s="34"/>
    </row>
    <row r="32" spans="2:16" x14ac:dyDescent="0.2">
      <c r="B32" s="21" t="s">
        <v>183</v>
      </c>
      <c r="C32" s="21">
        <v>2695</v>
      </c>
      <c r="D32" s="21">
        <v>1282</v>
      </c>
      <c r="E32" s="21">
        <f t="shared" si="1"/>
        <v>3977</v>
      </c>
      <c r="F32" s="22">
        <f t="shared" si="2"/>
        <v>4.917526028142543E-2</v>
      </c>
      <c r="G32" s="21">
        <v>10459</v>
      </c>
      <c r="H32" s="21">
        <v>575</v>
      </c>
      <c r="I32" s="21">
        <f t="shared" si="3"/>
        <v>11034</v>
      </c>
      <c r="J32" s="22">
        <f t="shared" si="4"/>
        <v>5.4022560808428967E-2</v>
      </c>
      <c r="K32" s="21">
        <f t="shared" si="0"/>
        <v>15011</v>
      </c>
      <c r="L32" s="21">
        <v>1</v>
      </c>
      <c r="M32" s="21">
        <f t="shared" si="5"/>
        <v>15012</v>
      </c>
      <c r="P32" s="34"/>
    </row>
    <row r="33" spans="2:16" x14ac:dyDescent="0.2">
      <c r="B33" s="21" t="s">
        <v>184</v>
      </c>
      <c r="C33" s="21">
        <v>1521</v>
      </c>
      <c r="D33" s="21">
        <v>896</v>
      </c>
      <c r="E33" s="21">
        <f t="shared" si="1"/>
        <v>2417</v>
      </c>
      <c r="F33" s="22">
        <f t="shared" si="2"/>
        <v>2.988599549917155E-2</v>
      </c>
      <c r="G33" s="21">
        <v>3873</v>
      </c>
      <c r="H33" s="21">
        <v>263</v>
      </c>
      <c r="I33" s="21">
        <f t="shared" si="3"/>
        <v>4136</v>
      </c>
      <c r="J33" s="22">
        <f t="shared" si="4"/>
        <v>2.0249892287806978E-2</v>
      </c>
      <c r="K33" s="21">
        <f t="shared" si="0"/>
        <v>6553</v>
      </c>
      <c r="L33" s="21">
        <v>1</v>
      </c>
      <c r="M33" s="21">
        <f t="shared" si="5"/>
        <v>6554</v>
      </c>
      <c r="P33" s="34"/>
    </row>
    <row r="34" spans="2:16" x14ac:dyDescent="0.2">
      <c r="B34" s="21" t="s">
        <v>185</v>
      </c>
      <c r="C34" s="21">
        <v>711</v>
      </c>
      <c r="D34" s="21">
        <v>589</v>
      </c>
      <c r="E34" s="21">
        <f t="shared" si="1"/>
        <v>1300</v>
      </c>
      <c r="F34" s="22">
        <f t="shared" si="2"/>
        <v>1.6074387318544898E-2</v>
      </c>
      <c r="G34" s="21">
        <v>2384</v>
      </c>
      <c r="H34" s="21">
        <v>149</v>
      </c>
      <c r="I34" s="21">
        <f t="shared" si="3"/>
        <v>2533</v>
      </c>
      <c r="J34" s="22">
        <f t="shared" si="4"/>
        <v>1.2401590223649681E-2</v>
      </c>
      <c r="K34" s="21">
        <f t="shared" si="0"/>
        <v>3833</v>
      </c>
      <c r="L34" s="21">
        <v>1</v>
      </c>
      <c r="M34" s="21">
        <f t="shared" si="5"/>
        <v>3834</v>
      </c>
      <c r="P34" s="34"/>
    </row>
    <row r="35" spans="2:16" x14ac:dyDescent="0.2">
      <c r="B35" s="21" t="s">
        <v>186</v>
      </c>
      <c r="C35" s="21">
        <v>806</v>
      </c>
      <c r="D35" s="21">
        <v>410</v>
      </c>
      <c r="E35" s="21">
        <f t="shared" si="1"/>
        <v>1216</v>
      </c>
      <c r="F35" s="22">
        <f t="shared" si="2"/>
        <v>1.5035734599500458E-2</v>
      </c>
      <c r="G35" s="21">
        <v>2722</v>
      </c>
      <c r="H35" s="21">
        <v>131</v>
      </c>
      <c r="I35" s="21">
        <f t="shared" si="3"/>
        <v>2853</v>
      </c>
      <c r="J35" s="22">
        <f t="shared" si="4"/>
        <v>1.3968313031216952E-2</v>
      </c>
      <c r="K35" s="21">
        <f t="shared" si="0"/>
        <v>4069</v>
      </c>
      <c r="L35" s="21">
        <v>0</v>
      </c>
      <c r="M35" s="21">
        <f t="shared" si="5"/>
        <v>4069</v>
      </c>
      <c r="P35" s="34"/>
    </row>
    <row r="36" spans="2:16" x14ac:dyDescent="0.2">
      <c r="B36" s="21" t="s">
        <v>187</v>
      </c>
      <c r="C36" s="21">
        <v>235</v>
      </c>
      <c r="D36" s="21">
        <v>100</v>
      </c>
      <c r="E36" s="21">
        <f t="shared" si="1"/>
        <v>335</v>
      </c>
      <c r="F36" s="22">
        <f t="shared" si="2"/>
        <v>4.1422459628558004E-3</v>
      </c>
      <c r="G36" s="21">
        <v>706</v>
      </c>
      <c r="H36" s="21">
        <v>32</v>
      </c>
      <c r="I36" s="21">
        <f t="shared" si="3"/>
        <v>738</v>
      </c>
      <c r="J36" s="22">
        <f t="shared" si="4"/>
        <v>3.6132544749520193E-3</v>
      </c>
      <c r="K36" s="21">
        <f t="shared" si="0"/>
        <v>1073</v>
      </c>
      <c r="L36" s="21">
        <v>0</v>
      </c>
      <c r="M36" s="21">
        <f t="shared" si="5"/>
        <v>1073</v>
      </c>
      <c r="P36" s="34"/>
    </row>
    <row r="37" spans="2:16" x14ac:dyDescent="0.2">
      <c r="B37" s="21" t="s">
        <v>188</v>
      </c>
      <c r="C37" s="21">
        <v>311</v>
      </c>
      <c r="D37" s="21">
        <v>254</v>
      </c>
      <c r="E37" s="21">
        <f t="shared" si="1"/>
        <v>565</v>
      </c>
      <c r="F37" s="22">
        <f t="shared" si="2"/>
        <v>6.9861760269060514E-3</v>
      </c>
      <c r="G37" s="21">
        <v>1135</v>
      </c>
      <c r="H37" s="21">
        <v>126</v>
      </c>
      <c r="I37" s="21">
        <f t="shared" si="3"/>
        <v>1261</v>
      </c>
      <c r="J37" s="22">
        <f t="shared" si="4"/>
        <v>6.1738670635697783E-3</v>
      </c>
      <c r="K37" s="21">
        <f t="shared" si="0"/>
        <v>1826</v>
      </c>
      <c r="L37" s="21">
        <v>0</v>
      </c>
      <c r="M37" s="21">
        <f t="shared" si="5"/>
        <v>1826</v>
      </c>
      <c r="P37" s="34"/>
    </row>
    <row r="38" spans="2:16" x14ac:dyDescent="0.2">
      <c r="B38" s="21" t="s">
        <v>189</v>
      </c>
      <c r="C38" s="21">
        <v>596</v>
      </c>
      <c r="D38" s="21">
        <v>170</v>
      </c>
      <c r="E38" s="21">
        <f t="shared" si="1"/>
        <v>766</v>
      </c>
      <c r="F38" s="22">
        <f t="shared" si="2"/>
        <v>9.4715236046195323E-3</v>
      </c>
      <c r="G38" s="21">
        <v>1316</v>
      </c>
      <c r="H38" s="21">
        <v>51</v>
      </c>
      <c r="I38" s="21">
        <f t="shared" si="3"/>
        <v>1367</v>
      </c>
      <c r="J38" s="22">
        <f t="shared" si="4"/>
        <v>6.6928439935764368E-3</v>
      </c>
      <c r="K38" s="21">
        <f t="shared" si="0"/>
        <v>2133</v>
      </c>
      <c r="L38" s="21">
        <v>0</v>
      </c>
      <c r="M38" s="21">
        <f t="shared" si="5"/>
        <v>2133</v>
      </c>
      <c r="P38" s="34"/>
    </row>
    <row r="39" spans="2:16" x14ac:dyDescent="0.2">
      <c r="B39" s="21" t="s">
        <v>190</v>
      </c>
      <c r="C39" s="21">
        <v>602</v>
      </c>
      <c r="D39" s="21">
        <v>194</v>
      </c>
      <c r="E39" s="21">
        <f t="shared" si="1"/>
        <v>796</v>
      </c>
      <c r="F39" s="22">
        <f t="shared" si="2"/>
        <v>9.8424710042782602E-3</v>
      </c>
      <c r="G39" s="21">
        <v>1707</v>
      </c>
      <c r="H39" s="21">
        <v>61</v>
      </c>
      <c r="I39" s="21">
        <f t="shared" si="3"/>
        <v>1768</v>
      </c>
      <c r="J39" s="22">
        <f t="shared" si="4"/>
        <v>8.656143511809173E-3</v>
      </c>
      <c r="K39" s="21">
        <f t="shared" si="0"/>
        <v>2564</v>
      </c>
      <c r="L39" s="21">
        <v>3</v>
      </c>
      <c r="M39" s="21">
        <f t="shared" si="5"/>
        <v>2567</v>
      </c>
      <c r="P39" s="34"/>
    </row>
    <row r="40" spans="2:16" x14ac:dyDescent="0.2">
      <c r="B40" s="21" t="s">
        <v>191</v>
      </c>
      <c r="C40" s="21">
        <v>354</v>
      </c>
      <c r="D40" s="21">
        <v>86</v>
      </c>
      <c r="E40" s="21">
        <f t="shared" si="1"/>
        <v>440</v>
      </c>
      <c r="F40" s="22">
        <f t="shared" si="2"/>
        <v>5.4405618616613499E-3</v>
      </c>
      <c r="G40" s="21">
        <v>996</v>
      </c>
      <c r="H40" s="21">
        <v>36</v>
      </c>
      <c r="I40" s="21">
        <f t="shared" si="3"/>
        <v>1032</v>
      </c>
      <c r="J40" s="22">
        <f t="shared" si="4"/>
        <v>5.0526810544044495E-3</v>
      </c>
      <c r="K40" s="21">
        <f t="shared" si="0"/>
        <v>1472</v>
      </c>
      <c r="L40" s="21">
        <v>0</v>
      </c>
      <c r="M40" s="21">
        <f t="shared" si="5"/>
        <v>1472</v>
      </c>
      <c r="P40" s="34"/>
    </row>
    <row r="41" spans="2:16" x14ac:dyDescent="0.2">
      <c r="B41" s="21" t="s">
        <v>192</v>
      </c>
      <c r="C41" s="21">
        <v>253</v>
      </c>
      <c r="D41" s="21">
        <v>164</v>
      </c>
      <c r="E41" s="21">
        <f t="shared" si="1"/>
        <v>417</v>
      </c>
      <c r="F41" s="22">
        <f t="shared" si="2"/>
        <v>5.156168855256325E-3</v>
      </c>
      <c r="G41" s="21">
        <v>1281</v>
      </c>
      <c r="H41" s="21">
        <v>60</v>
      </c>
      <c r="I41" s="21">
        <f t="shared" si="3"/>
        <v>1341</v>
      </c>
      <c r="J41" s="22">
        <f t="shared" si="4"/>
        <v>6.5655477654615957E-3</v>
      </c>
      <c r="K41" s="21">
        <f t="shared" si="0"/>
        <v>1758</v>
      </c>
      <c r="L41" s="21">
        <v>0</v>
      </c>
      <c r="M41" s="21">
        <f t="shared" si="5"/>
        <v>1758</v>
      </c>
      <c r="P41" s="34"/>
    </row>
    <row r="42" spans="2:16" x14ac:dyDescent="0.2">
      <c r="B42" s="21" t="s">
        <v>193</v>
      </c>
      <c r="C42" s="21">
        <v>505</v>
      </c>
      <c r="D42" s="21">
        <v>269</v>
      </c>
      <c r="E42" s="21">
        <f t="shared" si="1"/>
        <v>774</v>
      </c>
      <c r="F42" s="22">
        <f t="shared" si="2"/>
        <v>9.5704429111951924E-3</v>
      </c>
      <c r="G42" s="21">
        <v>1718</v>
      </c>
      <c r="H42" s="21">
        <v>67</v>
      </c>
      <c r="I42" s="21">
        <f t="shared" si="3"/>
        <v>1785</v>
      </c>
      <c r="J42" s="22">
        <f t="shared" si="4"/>
        <v>8.739375660961184E-3</v>
      </c>
      <c r="K42" s="21">
        <f t="shared" si="0"/>
        <v>2559</v>
      </c>
      <c r="L42" s="21">
        <v>1</v>
      </c>
      <c r="M42" s="21">
        <f t="shared" si="5"/>
        <v>2560</v>
      </c>
      <c r="P42" s="34"/>
    </row>
    <row r="43" spans="2:16" x14ac:dyDescent="0.2">
      <c r="B43" s="21" t="s">
        <v>194</v>
      </c>
      <c r="C43" s="21">
        <v>182</v>
      </c>
      <c r="D43" s="21">
        <v>107</v>
      </c>
      <c r="E43" s="21">
        <f t="shared" si="1"/>
        <v>289</v>
      </c>
      <c r="F43" s="22">
        <f t="shared" si="2"/>
        <v>3.5734599500457502E-3</v>
      </c>
      <c r="G43" s="21">
        <v>856</v>
      </c>
      <c r="H43" s="21">
        <v>50</v>
      </c>
      <c r="I43" s="21">
        <f t="shared" si="3"/>
        <v>906</v>
      </c>
      <c r="J43" s="22">
        <f t="shared" si="4"/>
        <v>4.4357839489248367E-3</v>
      </c>
      <c r="K43" s="21">
        <f t="shared" si="0"/>
        <v>1195</v>
      </c>
      <c r="L43" s="21">
        <v>0</v>
      </c>
      <c r="M43" s="21">
        <f t="shared" si="5"/>
        <v>1195</v>
      </c>
      <c r="P43" s="34"/>
    </row>
    <row r="44" spans="2:16" x14ac:dyDescent="0.2">
      <c r="B44" s="21" t="s">
        <v>195</v>
      </c>
      <c r="C44" s="21">
        <v>325</v>
      </c>
      <c r="D44" s="21">
        <v>189</v>
      </c>
      <c r="E44" s="21">
        <f t="shared" si="1"/>
        <v>514</v>
      </c>
      <c r="F44" s="22">
        <f t="shared" si="2"/>
        <v>6.3555654474862135E-3</v>
      </c>
      <c r="G44" s="21">
        <v>1793</v>
      </c>
      <c r="H44" s="21">
        <v>72</v>
      </c>
      <c r="I44" s="21">
        <f t="shared" si="3"/>
        <v>1865</v>
      </c>
      <c r="J44" s="22">
        <f t="shared" si="4"/>
        <v>9.1310563628530031E-3</v>
      </c>
      <c r="K44" s="21">
        <f t="shared" si="0"/>
        <v>2379</v>
      </c>
      <c r="L44" s="21">
        <v>0</v>
      </c>
      <c r="M44" s="21">
        <f t="shared" si="5"/>
        <v>2379</v>
      </c>
      <c r="P44" s="34"/>
    </row>
    <row r="45" spans="2:16" x14ac:dyDescent="0.2">
      <c r="B45" s="21" t="s">
        <v>196</v>
      </c>
      <c r="C45" s="21">
        <v>4567</v>
      </c>
      <c r="D45" s="21">
        <v>2076</v>
      </c>
      <c r="E45" s="21">
        <f t="shared" si="1"/>
        <v>6643</v>
      </c>
      <c r="F45" s="22">
        <f t="shared" si="2"/>
        <v>8.2140119197764427E-2</v>
      </c>
      <c r="G45" s="21">
        <v>15674</v>
      </c>
      <c r="H45" s="21">
        <v>788</v>
      </c>
      <c r="I45" s="21">
        <f t="shared" si="3"/>
        <v>16462</v>
      </c>
      <c r="J45" s="22">
        <f t="shared" si="4"/>
        <v>8.0598096431788807E-2</v>
      </c>
      <c r="K45" s="21">
        <f t="shared" si="0"/>
        <v>23105</v>
      </c>
      <c r="L45" s="21">
        <v>3</v>
      </c>
      <c r="M45" s="21">
        <f t="shared" si="5"/>
        <v>23108</v>
      </c>
      <c r="P45" s="34"/>
    </row>
    <row r="46" spans="2:16" x14ac:dyDescent="0.2">
      <c r="B46" s="21" t="s">
        <v>197</v>
      </c>
      <c r="C46" s="21">
        <v>1492</v>
      </c>
      <c r="D46" s="21">
        <v>636</v>
      </c>
      <c r="E46" s="21">
        <f t="shared" si="1"/>
        <v>2128</v>
      </c>
      <c r="F46" s="22">
        <f t="shared" si="2"/>
        <v>2.6312535549125802E-2</v>
      </c>
      <c r="G46" s="21">
        <v>5369</v>
      </c>
      <c r="H46" s="21">
        <v>279</v>
      </c>
      <c r="I46" s="21">
        <f t="shared" si="3"/>
        <v>5648</v>
      </c>
      <c r="J46" s="22">
        <f t="shared" si="4"/>
        <v>2.7652657553562335E-2</v>
      </c>
      <c r="K46" s="21">
        <f t="shared" si="0"/>
        <v>7776</v>
      </c>
      <c r="L46" s="21">
        <v>0</v>
      </c>
      <c r="M46" s="21">
        <f t="shared" si="5"/>
        <v>7776</v>
      </c>
      <c r="P46" s="34"/>
    </row>
    <row r="47" spans="2:16" x14ac:dyDescent="0.2">
      <c r="B47" s="21" t="s">
        <v>198</v>
      </c>
      <c r="C47" s="21">
        <v>596</v>
      </c>
      <c r="D47" s="21">
        <v>295</v>
      </c>
      <c r="E47" s="21">
        <f t="shared" si="1"/>
        <v>891</v>
      </c>
      <c r="F47" s="22">
        <f t="shared" si="2"/>
        <v>1.1017137769864233E-2</v>
      </c>
      <c r="G47" s="21">
        <v>1858</v>
      </c>
      <c r="H47" s="21">
        <v>117</v>
      </c>
      <c r="I47" s="21">
        <f t="shared" si="3"/>
        <v>1975</v>
      </c>
      <c r="J47" s="22">
        <f t="shared" si="4"/>
        <v>9.6696173279542524E-3</v>
      </c>
      <c r="K47" s="21">
        <f t="shared" si="0"/>
        <v>2866</v>
      </c>
      <c r="L47" s="21">
        <v>2</v>
      </c>
      <c r="M47" s="21">
        <f t="shared" si="5"/>
        <v>2868</v>
      </c>
      <c r="P47" s="34"/>
    </row>
    <row r="48" spans="2:16" x14ac:dyDescent="0.2">
      <c r="B48" s="21" t="s">
        <v>199</v>
      </c>
      <c r="C48" s="21">
        <v>2989</v>
      </c>
      <c r="D48" s="21">
        <v>1742</v>
      </c>
      <c r="E48" s="21">
        <f t="shared" si="1"/>
        <v>4731</v>
      </c>
      <c r="F48" s="22">
        <f t="shared" si="2"/>
        <v>5.8498404926181469E-2</v>
      </c>
      <c r="G48" s="21">
        <v>10794</v>
      </c>
      <c r="H48" s="21">
        <v>572</v>
      </c>
      <c r="I48" s="21">
        <f t="shared" si="3"/>
        <v>11366</v>
      </c>
      <c r="J48" s="22">
        <f t="shared" si="4"/>
        <v>5.5648035721280013E-2</v>
      </c>
      <c r="K48" s="21">
        <f t="shared" si="0"/>
        <v>16097</v>
      </c>
      <c r="L48" s="21">
        <v>6</v>
      </c>
      <c r="M48" s="21">
        <f t="shared" si="5"/>
        <v>16103</v>
      </c>
      <c r="P48" s="34"/>
    </row>
    <row r="49" spans="2:16" x14ac:dyDescent="0.2">
      <c r="B49" s="23" t="s">
        <v>49</v>
      </c>
      <c r="C49" s="21">
        <f t="shared" ref="C49:H49" si="6">SUM(C11:C48)</f>
        <v>54214</v>
      </c>
      <c r="D49" s="21">
        <f t="shared" si="6"/>
        <v>26660</v>
      </c>
      <c r="E49" s="23">
        <f t="shared" ref="E49" si="7">C49+D49</f>
        <v>80874</v>
      </c>
      <c r="F49" s="25">
        <f t="shared" ref="F49" si="8">E49/$E$49</f>
        <v>1</v>
      </c>
      <c r="G49" s="21">
        <f t="shared" si="6"/>
        <v>193690</v>
      </c>
      <c r="H49" s="21">
        <f t="shared" si="6"/>
        <v>10558</v>
      </c>
      <c r="I49" s="23">
        <f t="shared" ref="I49" si="9">G49+H49</f>
        <v>204248</v>
      </c>
      <c r="J49" s="25">
        <f t="shared" ref="J49" si="10">I49/$I$49</f>
        <v>1</v>
      </c>
      <c r="K49" s="23">
        <f t="shared" ref="K49" si="11">E49+I49</f>
        <v>285122</v>
      </c>
      <c r="L49" s="21">
        <f t="shared" ref="L49" si="12">SUM(L11:L48)</f>
        <v>59</v>
      </c>
      <c r="M49" s="23">
        <f t="shared" si="5"/>
        <v>285181</v>
      </c>
      <c r="P49" s="34"/>
    </row>
    <row r="50" spans="2:16" ht="25.5" customHeight="1" x14ac:dyDescent="0.2">
      <c r="B50" s="35" t="s">
        <v>64</v>
      </c>
      <c r="C50" s="36">
        <f>+C49/M49</f>
        <v>0.19010382879644858</v>
      </c>
      <c r="D50" s="36">
        <f>+D49/M49</f>
        <v>9.3484488798342105E-2</v>
      </c>
      <c r="E50" s="37">
        <f>+E49/M49</f>
        <v>0.2835883175947907</v>
      </c>
      <c r="F50" s="37"/>
      <c r="G50" s="36">
        <f>+G49/M49</f>
        <v>0.67918269449928292</v>
      </c>
      <c r="H50" s="36">
        <f>+H49/M49</f>
        <v>3.7022101752921831E-2</v>
      </c>
      <c r="I50" s="37">
        <f>+I49/M49</f>
        <v>0.71620479625220479</v>
      </c>
      <c r="J50" s="37"/>
      <c r="K50" s="37">
        <f>+K49/M49</f>
        <v>0.99979311384699543</v>
      </c>
      <c r="L50" s="37">
        <f>+L49/M49</f>
        <v>2.0688615300458305E-4</v>
      </c>
      <c r="M50" s="37">
        <f>K50+L50</f>
        <v>1</v>
      </c>
    </row>
    <row r="51" spans="2:16" x14ac:dyDescent="0.2">
      <c r="B51" s="28"/>
      <c r="C51" s="41"/>
      <c r="D51" s="41"/>
      <c r="E51" s="41"/>
      <c r="F51" s="41"/>
      <c r="G51" s="41"/>
      <c r="H51" s="41"/>
      <c r="I51" s="41"/>
      <c r="J51" s="41"/>
      <c r="K51" s="41"/>
    </row>
    <row r="52" spans="2:16" ht="12.75" x14ac:dyDescent="0.2">
      <c r="B52" s="360" t="s">
        <v>85</v>
      </c>
      <c r="C52" s="360"/>
      <c r="D52" s="360"/>
      <c r="E52" s="360"/>
      <c r="F52" s="360"/>
      <c r="G52" s="360"/>
      <c r="H52" s="360"/>
      <c r="I52" s="360"/>
      <c r="J52" s="360"/>
      <c r="K52" s="360"/>
    </row>
    <row r="53" spans="2:16" ht="12.75" x14ac:dyDescent="0.2">
      <c r="B53" s="376" t="str">
        <f>'Solicitudes Regiones'!$B$6:$R$6</f>
        <v>Acumuladas de julio de 2008 a noviembre de 2020</v>
      </c>
      <c r="C53" s="376"/>
      <c r="D53" s="376"/>
      <c r="E53" s="376"/>
      <c r="F53" s="376"/>
      <c r="G53" s="376"/>
      <c r="H53" s="376"/>
      <c r="I53" s="376"/>
      <c r="J53" s="376"/>
      <c r="K53" s="376"/>
    </row>
    <row r="54" spans="2:16" x14ac:dyDescent="0.2">
      <c r="B54" s="28"/>
      <c r="C54" s="41"/>
      <c r="D54" s="41"/>
      <c r="E54" s="41"/>
      <c r="F54" s="41"/>
      <c r="G54" s="41"/>
      <c r="H54" s="41"/>
      <c r="I54" s="41"/>
      <c r="J54" s="41"/>
      <c r="K54" s="41"/>
    </row>
    <row r="55" spans="2:16" ht="15" customHeight="1" x14ac:dyDescent="0.2">
      <c r="B55" s="390" t="s">
        <v>65</v>
      </c>
      <c r="C55" s="390"/>
      <c r="D55" s="390"/>
      <c r="E55" s="390"/>
      <c r="F55" s="390"/>
      <c r="G55" s="390"/>
      <c r="H55" s="390"/>
      <c r="I55" s="390"/>
      <c r="J55" s="390"/>
      <c r="K55" s="390"/>
      <c r="L55" s="390"/>
      <c r="M55" s="390"/>
    </row>
    <row r="56" spans="2:16" ht="15" customHeight="1" x14ac:dyDescent="0.2">
      <c r="B56" s="390" t="s">
        <v>56</v>
      </c>
      <c r="C56" s="390" t="s">
        <v>2</v>
      </c>
      <c r="D56" s="390"/>
      <c r="E56" s="390"/>
      <c r="F56" s="390"/>
      <c r="G56" s="390"/>
      <c r="H56" s="390"/>
      <c r="I56" s="390"/>
      <c r="J56" s="390"/>
      <c r="K56" s="390"/>
      <c r="L56" s="388"/>
      <c r="M56" s="389"/>
    </row>
    <row r="57" spans="2:16" ht="24" x14ac:dyDescent="0.2">
      <c r="B57" s="390"/>
      <c r="C57" s="26" t="s">
        <v>57</v>
      </c>
      <c r="D57" s="26" t="s">
        <v>58</v>
      </c>
      <c r="E57" s="26" t="s">
        <v>59</v>
      </c>
      <c r="F57" s="26" t="s">
        <v>60</v>
      </c>
      <c r="G57" s="26" t="s">
        <v>8</v>
      </c>
      <c r="H57" s="26" t="s">
        <v>61</v>
      </c>
      <c r="I57" s="26" t="s">
        <v>62</v>
      </c>
      <c r="J57" s="26" t="s">
        <v>63</v>
      </c>
      <c r="K57" s="27" t="s">
        <v>31</v>
      </c>
      <c r="L57" s="282" t="s">
        <v>593</v>
      </c>
      <c r="M57" s="282" t="s">
        <v>596</v>
      </c>
    </row>
    <row r="58" spans="2:16" x14ac:dyDescent="0.2">
      <c r="B58" s="21" t="s">
        <v>39</v>
      </c>
      <c r="C58" s="21">
        <v>8501</v>
      </c>
      <c r="D58" s="21">
        <v>3713</v>
      </c>
      <c r="E58" s="21">
        <f>C58+D58</f>
        <v>12214</v>
      </c>
      <c r="F58" s="22">
        <f>E58/$E$96</f>
        <v>0.18847601999876551</v>
      </c>
      <c r="G58" s="21">
        <v>27660</v>
      </c>
      <c r="H58" s="21">
        <v>1770</v>
      </c>
      <c r="I58" s="21">
        <f>G58+H58</f>
        <v>29430</v>
      </c>
      <c r="J58" s="22">
        <f>I58/$I$96</f>
        <v>0.17324911256188519</v>
      </c>
      <c r="K58" s="21">
        <f t="shared" ref="K58:K95" si="13">E58+I58</f>
        <v>41644</v>
      </c>
      <c r="L58" s="21">
        <v>0</v>
      </c>
      <c r="M58" s="21">
        <f>L58+K58</f>
        <v>41644</v>
      </c>
    </row>
    <row r="59" spans="2:16" x14ac:dyDescent="0.2">
      <c r="B59" s="21" t="s">
        <v>163</v>
      </c>
      <c r="C59" s="21">
        <v>859</v>
      </c>
      <c r="D59" s="21">
        <v>306</v>
      </c>
      <c r="E59" s="21">
        <f t="shared" ref="E59:E95" si="14">C59+D59</f>
        <v>1165</v>
      </c>
      <c r="F59" s="22">
        <f t="shared" ref="F59:F95" si="15">E59/$E$96</f>
        <v>1.7977285352756004E-2</v>
      </c>
      <c r="G59" s="21">
        <v>2431</v>
      </c>
      <c r="H59" s="21">
        <v>127</v>
      </c>
      <c r="I59" s="21">
        <f t="shared" ref="I59:I95" si="16">G59+H59</f>
        <v>2558</v>
      </c>
      <c r="J59" s="22">
        <f t="shared" ref="J59:J95" si="17">I59/$I$96</f>
        <v>1.5058485556687134E-2</v>
      </c>
      <c r="K59" s="21">
        <f t="shared" si="13"/>
        <v>3723</v>
      </c>
      <c r="L59" s="21">
        <v>0</v>
      </c>
      <c r="M59" s="21">
        <f t="shared" ref="M59:M96" si="18">L59+K59</f>
        <v>3723</v>
      </c>
    </row>
    <row r="60" spans="2:16" x14ac:dyDescent="0.2">
      <c r="B60" s="21" t="s">
        <v>164</v>
      </c>
      <c r="C60" s="21">
        <v>616</v>
      </c>
      <c r="D60" s="21">
        <v>143</v>
      </c>
      <c r="E60" s="21">
        <f t="shared" si="14"/>
        <v>759</v>
      </c>
      <c r="F60" s="22">
        <f t="shared" si="15"/>
        <v>1.17122399851861E-2</v>
      </c>
      <c r="G60" s="21">
        <v>1585</v>
      </c>
      <c r="H60" s="21">
        <v>71</v>
      </c>
      <c r="I60" s="21">
        <f t="shared" si="16"/>
        <v>1656</v>
      </c>
      <c r="J60" s="22">
        <f t="shared" si="17"/>
        <v>9.7485739178553143E-3</v>
      </c>
      <c r="K60" s="21">
        <f t="shared" si="13"/>
        <v>2415</v>
      </c>
      <c r="L60" s="21">
        <v>0</v>
      </c>
      <c r="M60" s="21">
        <f t="shared" si="18"/>
        <v>2415</v>
      </c>
    </row>
    <row r="61" spans="2:16" x14ac:dyDescent="0.2">
      <c r="B61" s="21" t="s">
        <v>165</v>
      </c>
      <c r="C61" s="21">
        <v>7774</v>
      </c>
      <c r="D61" s="21">
        <v>2549</v>
      </c>
      <c r="E61" s="21">
        <f t="shared" si="14"/>
        <v>10323</v>
      </c>
      <c r="F61" s="22">
        <f t="shared" si="15"/>
        <v>0.15929572248626628</v>
      </c>
      <c r="G61" s="21">
        <v>27690</v>
      </c>
      <c r="H61" s="21">
        <v>1289</v>
      </c>
      <c r="I61" s="21">
        <f t="shared" si="16"/>
        <v>28979</v>
      </c>
      <c r="J61" s="22">
        <f t="shared" si="17"/>
        <v>0.17059415674246928</v>
      </c>
      <c r="K61" s="21">
        <f t="shared" si="13"/>
        <v>39302</v>
      </c>
      <c r="L61" s="21">
        <v>1</v>
      </c>
      <c r="M61" s="21">
        <f t="shared" si="18"/>
        <v>39303</v>
      </c>
    </row>
    <row r="62" spans="2:16" x14ac:dyDescent="0.2">
      <c r="B62" s="21" t="s">
        <v>166</v>
      </c>
      <c r="C62" s="21">
        <v>101</v>
      </c>
      <c r="D62" s="21">
        <v>45</v>
      </c>
      <c r="E62" s="21">
        <f t="shared" si="14"/>
        <v>146</v>
      </c>
      <c r="F62" s="22">
        <f t="shared" si="15"/>
        <v>2.2529473489290783E-3</v>
      </c>
      <c r="G62" s="21">
        <v>259</v>
      </c>
      <c r="H62" s="21">
        <v>28</v>
      </c>
      <c r="I62" s="21">
        <f t="shared" si="16"/>
        <v>287</v>
      </c>
      <c r="J62" s="22">
        <f t="shared" si="17"/>
        <v>1.6895173396283061E-3</v>
      </c>
      <c r="K62" s="21">
        <f t="shared" si="13"/>
        <v>433</v>
      </c>
      <c r="L62" s="21">
        <v>0</v>
      </c>
      <c r="M62" s="21">
        <f t="shared" si="18"/>
        <v>433</v>
      </c>
    </row>
    <row r="63" spans="2:16" x14ac:dyDescent="0.2">
      <c r="B63" s="21" t="s">
        <v>167</v>
      </c>
      <c r="C63" s="21">
        <v>1373</v>
      </c>
      <c r="D63" s="21">
        <v>429</v>
      </c>
      <c r="E63" s="21">
        <f t="shared" si="14"/>
        <v>1802</v>
      </c>
      <c r="F63" s="22">
        <f t="shared" si="15"/>
        <v>2.7806925498426022E-2</v>
      </c>
      <c r="G63" s="21">
        <v>6028</v>
      </c>
      <c r="H63" s="21">
        <v>295</v>
      </c>
      <c r="I63" s="21">
        <f t="shared" si="16"/>
        <v>6323</v>
      </c>
      <c r="J63" s="22">
        <f t="shared" si="17"/>
        <v>3.7222362851811082E-2</v>
      </c>
      <c r="K63" s="21">
        <f t="shared" si="13"/>
        <v>8125</v>
      </c>
      <c r="L63" s="21">
        <v>0</v>
      </c>
      <c r="M63" s="21">
        <f t="shared" si="18"/>
        <v>8125</v>
      </c>
    </row>
    <row r="64" spans="2:16" x14ac:dyDescent="0.2">
      <c r="B64" s="21" t="s">
        <v>168</v>
      </c>
      <c r="C64" s="21">
        <v>153</v>
      </c>
      <c r="D64" s="21">
        <v>50</v>
      </c>
      <c r="E64" s="21">
        <f t="shared" si="14"/>
        <v>203</v>
      </c>
      <c r="F64" s="22">
        <f t="shared" si="15"/>
        <v>3.1325226837849514E-3</v>
      </c>
      <c r="G64" s="21">
        <v>818</v>
      </c>
      <c r="H64" s="21">
        <v>48</v>
      </c>
      <c r="I64" s="21">
        <f t="shared" si="16"/>
        <v>866</v>
      </c>
      <c r="J64" s="22">
        <f t="shared" si="17"/>
        <v>5.0979861188784432E-3</v>
      </c>
      <c r="K64" s="21">
        <f t="shared" si="13"/>
        <v>1069</v>
      </c>
      <c r="L64" s="21">
        <v>0</v>
      </c>
      <c r="M64" s="21">
        <f t="shared" si="18"/>
        <v>1069</v>
      </c>
    </row>
    <row r="65" spans="2:13" x14ac:dyDescent="0.2">
      <c r="B65" s="21" t="s">
        <v>169</v>
      </c>
      <c r="C65" s="21">
        <v>368</v>
      </c>
      <c r="D65" s="21">
        <v>118</v>
      </c>
      <c r="E65" s="21">
        <f t="shared" si="14"/>
        <v>486</v>
      </c>
      <c r="F65" s="22">
        <f t="shared" si="15"/>
        <v>7.4995370656132342E-3</v>
      </c>
      <c r="G65" s="21">
        <v>1565</v>
      </c>
      <c r="H65" s="21">
        <v>71</v>
      </c>
      <c r="I65" s="21">
        <f t="shared" si="16"/>
        <v>1636</v>
      </c>
      <c r="J65" s="22">
        <f t="shared" si="17"/>
        <v>9.6308375178812151E-3</v>
      </c>
      <c r="K65" s="21">
        <f t="shared" si="13"/>
        <v>2122</v>
      </c>
      <c r="L65" s="21">
        <v>0</v>
      </c>
      <c r="M65" s="21">
        <f t="shared" si="18"/>
        <v>2122</v>
      </c>
    </row>
    <row r="66" spans="2:13" x14ac:dyDescent="0.2">
      <c r="B66" s="21" t="s">
        <v>170</v>
      </c>
      <c r="C66" s="21">
        <v>175</v>
      </c>
      <c r="D66" s="21">
        <v>68</v>
      </c>
      <c r="E66" s="21">
        <f t="shared" si="14"/>
        <v>243</v>
      </c>
      <c r="F66" s="22">
        <f t="shared" si="15"/>
        <v>3.7497685328066171E-3</v>
      </c>
      <c r="G66" s="21">
        <v>464</v>
      </c>
      <c r="H66" s="21">
        <v>32</v>
      </c>
      <c r="I66" s="21">
        <f t="shared" si="16"/>
        <v>496</v>
      </c>
      <c r="J66" s="22">
        <f t="shared" si="17"/>
        <v>2.9198627193576304E-3</v>
      </c>
      <c r="K66" s="21">
        <f t="shared" si="13"/>
        <v>739</v>
      </c>
      <c r="L66" s="21">
        <v>0</v>
      </c>
      <c r="M66" s="21">
        <f t="shared" si="18"/>
        <v>739</v>
      </c>
    </row>
    <row r="67" spans="2:13" x14ac:dyDescent="0.2">
      <c r="B67" s="21" t="s">
        <v>171</v>
      </c>
      <c r="C67" s="21">
        <v>1772</v>
      </c>
      <c r="D67" s="21">
        <v>610</v>
      </c>
      <c r="E67" s="21">
        <f t="shared" si="14"/>
        <v>2382</v>
      </c>
      <c r="F67" s="22">
        <f t="shared" si="15"/>
        <v>3.6756990309240171E-2</v>
      </c>
      <c r="G67" s="21">
        <v>5403</v>
      </c>
      <c r="H67" s="21">
        <v>343</v>
      </c>
      <c r="I67" s="21">
        <f t="shared" si="16"/>
        <v>5746</v>
      </c>
      <c r="J67" s="22">
        <f t="shared" si="17"/>
        <v>3.3825667712558356E-2</v>
      </c>
      <c r="K67" s="21">
        <f t="shared" si="13"/>
        <v>8128</v>
      </c>
      <c r="L67" s="21">
        <v>0</v>
      </c>
      <c r="M67" s="21">
        <f t="shared" si="18"/>
        <v>8128</v>
      </c>
    </row>
    <row r="68" spans="2:13" x14ac:dyDescent="0.2">
      <c r="B68" s="21" t="s">
        <v>172</v>
      </c>
      <c r="C68" s="21">
        <v>636</v>
      </c>
      <c r="D68" s="21">
        <v>247</v>
      </c>
      <c r="E68" s="21">
        <f t="shared" si="14"/>
        <v>883</v>
      </c>
      <c r="F68" s="22">
        <f t="shared" si="15"/>
        <v>1.3625702117153263E-2</v>
      </c>
      <c r="G68" s="21">
        <v>1577</v>
      </c>
      <c r="H68" s="21">
        <v>147</v>
      </c>
      <c r="I68" s="21">
        <f t="shared" si="16"/>
        <v>1724</v>
      </c>
      <c r="J68" s="22">
        <f t="shared" si="17"/>
        <v>1.0148877677767247E-2</v>
      </c>
      <c r="K68" s="21">
        <f t="shared" si="13"/>
        <v>2607</v>
      </c>
      <c r="L68" s="21">
        <v>0</v>
      </c>
      <c r="M68" s="21">
        <f t="shared" si="18"/>
        <v>2607</v>
      </c>
    </row>
    <row r="69" spans="2:13" x14ac:dyDescent="0.2">
      <c r="B69" s="21" t="s">
        <v>173</v>
      </c>
      <c r="C69" s="21">
        <v>378</v>
      </c>
      <c r="D69" s="21">
        <v>116</v>
      </c>
      <c r="E69" s="21">
        <f t="shared" si="14"/>
        <v>494</v>
      </c>
      <c r="F69" s="22">
        <f t="shared" si="15"/>
        <v>7.6229862354175665E-3</v>
      </c>
      <c r="G69" s="21">
        <v>1338</v>
      </c>
      <c r="H69" s="21">
        <v>75</v>
      </c>
      <c r="I69" s="21">
        <f t="shared" si="16"/>
        <v>1413</v>
      </c>
      <c r="J69" s="22">
        <f t="shared" si="17"/>
        <v>8.3180766581700226E-3</v>
      </c>
      <c r="K69" s="21">
        <f t="shared" si="13"/>
        <v>1907</v>
      </c>
      <c r="L69" s="21">
        <v>0</v>
      </c>
      <c r="M69" s="21">
        <f t="shared" si="18"/>
        <v>1907</v>
      </c>
    </row>
    <row r="70" spans="2:13" x14ac:dyDescent="0.2">
      <c r="B70" s="21" t="s">
        <v>174</v>
      </c>
      <c r="C70" s="21">
        <v>2620</v>
      </c>
      <c r="D70" s="21">
        <v>1122</v>
      </c>
      <c r="E70" s="21">
        <f t="shared" si="14"/>
        <v>3742</v>
      </c>
      <c r="F70" s="22">
        <f t="shared" si="15"/>
        <v>5.7743349175976795E-2</v>
      </c>
      <c r="G70" s="21">
        <v>9092</v>
      </c>
      <c r="H70" s="21">
        <v>571</v>
      </c>
      <c r="I70" s="21">
        <f t="shared" si="16"/>
        <v>9663</v>
      </c>
      <c r="J70" s="22">
        <f t="shared" si="17"/>
        <v>5.6884341647485445E-2</v>
      </c>
      <c r="K70" s="21">
        <f t="shared" si="13"/>
        <v>13405</v>
      </c>
      <c r="L70" s="21">
        <v>0</v>
      </c>
      <c r="M70" s="21">
        <f t="shared" si="18"/>
        <v>13405</v>
      </c>
    </row>
    <row r="71" spans="2:13" x14ac:dyDescent="0.2">
      <c r="B71" s="21" t="s">
        <v>175</v>
      </c>
      <c r="C71" s="21">
        <v>930</v>
      </c>
      <c r="D71" s="21">
        <v>250</v>
      </c>
      <c r="E71" s="21">
        <f t="shared" si="14"/>
        <v>1180</v>
      </c>
      <c r="F71" s="22">
        <f t="shared" si="15"/>
        <v>1.8208752546139129E-2</v>
      </c>
      <c r="G71" s="21">
        <v>2242</v>
      </c>
      <c r="H71" s="21">
        <v>148</v>
      </c>
      <c r="I71" s="21">
        <f t="shared" si="16"/>
        <v>2390</v>
      </c>
      <c r="J71" s="22">
        <f t="shared" si="17"/>
        <v>1.406949979690471E-2</v>
      </c>
      <c r="K71" s="21">
        <f t="shared" si="13"/>
        <v>3570</v>
      </c>
      <c r="L71" s="21">
        <v>0</v>
      </c>
      <c r="M71" s="21">
        <f t="shared" si="18"/>
        <v>3570</v>
      </c>
    </row>
    <row r="72" spans="2:13" x14ac:dyDescent="0.2">
      <c r="B72" s="21" t="s">
        <v>176</v>
      </c>
      <c r="C72" s="21">
        <v>601</v>
      </c>
      <c r="D72" s="21">
        <v>131</v>
      </c>
      <c r="E72" s="21">
        <f t="shared" si="14"/>
        <v>732</v>
      </c>
      <c r="F72" s="22">
        <f t="shared" si="15"/>
        <v>1.1295599037096475E-2</v>
      </c>
      <c r="G72" s="21">
        <v>1700</v>
      </c>
      <c r="H72" s="21">
        <v>67</v>
      </c>
      <c r="I72" s="21">
        <f t="shared" si="16"/>
        <v>1767</v>
      </c>
      <c r="J72" s="22">
        <f t="shared" si="17"/>
        <v>1.0402010937711557E-2</v>
      </c>
      <c r="K72" s="21">
        <f t="shared" si="13"/>
        <v>2499</v>
      </c>
      <c r="L72" s="21">
        <v>0</v>
      </c>
      <c r="M72" s="21">
        <f t="shared" si="18"/>
        <v>2499</v>
      </c>
    </row>
    <row r="73" spans="2:13" x14ac:dyDescent="0.2">
      <c r="B73" s="21" t="s">
        <v>177</v>
      </c>
      <c r="C73" s="21">
        <v>1466</v>
      </c>
      <c r="D73" s="21">
        <v>535</v>
      </c>
      <c r="E73" s="21">
        <f t="shared" si="14"/>
        <v>2001</v>
      </c>
      <c r="F73" s="22">
        <f t="shared" si="15"/>
        <v>3.0877723597308809E-2</v>
      </c>
      <c r="G73" s="21">
        <v>7545</v>
      </c>
      <c r="H73" s="21">
        <v>393</v>
      </c>
      <c r="I73" s="21">
        <f t="shared" si="16"/>
        <v>7938</v>
      </c>
      <c r="J73" s="22">
        <f t="shared" si="17"/>
        <v>4.6729577149719495E-2</v>
      </c>
      <c r="K73" s="21">
        <f t="shared" si="13"/>
        <v>9939</v>
      </c>
      <c r="L73" s="21">
        <v>0</v>
      </c>
      <c r="M73" s="21">
        <f t="shared" si="18"/>
        <v>9939</v>
      </c>
    </row>
    <row r="74" spans="2:13" x14ac:dyDescent="0.2">
      <c r="B74" s="21" t="s">
        <v>178</v>
      </c>
      <c r="C74" s="21">
        <v>670</v>
      </c>
      <c r="D74" s="21">
        <v>194</v>
      </c>
      <c r="E74" s="21">
        <f t="shared" si="14"/>
        <v>864</v>
      </c>
      <c r="F74" s="22">
        <f t="shared" si="15"/>
        <v>1.3332510338867971E-2</v>
      </c>
      <c r="G74" s="21">
        <v>2627</v>
      </c>
      <c r="H74" s="21">
        <v>127</v>
      </c>
      <c r="I74" s="21">
        <f t="shared" si="16"/>
        <v>2754</v>
      </c>
      <c r="J74" s="22">
        <f t="shared" si="17"/>
        <v>1.6212302276433294E-2</v>
      </c>
      <c r="K74" s="21">
        <f t="shared" si="13"/>
        <v>3618</v>
      </c>
      <c r="L74" s="21">
        <v>0</v>
      </c>
      <c r="M74" s="21">
        <f t="shared" si="18"/>
        <v>3618</v>
      </c>
    </row>
    <row r="75" spans="2:13" x14ac:dyDescent="0.2">
      <c r="B75" s="21" t="s">
        <v>179</v>
      </c>
      <c r="C75" s="21">
        <v>456</v>
      </c>
      <c r="D75" s="21">
        <v>228</v>
      </c>
      <c r="E75" s="21">
        <f t="shared" si="14"/>
        <v>684</v>
      </c>
      <c r="F75" s="22">
        <f t="shared" si="15"/>
        <v>1.0554904018270478E-2</v>
      </c>
      <c r="G75" s="21">
        <v>1757</v>
      </c>
      <c r="H75" s="21">
        <v>101</v>
      </c>
      <c r="I75" s="21">
        <f t="shared" si="16"/>
        <v>1858</v>
      </c>
      <c r="J75" s="22">
        <f t="shared" si="17"/>
        <v>1.0937711557593703E-2</v>
      </c>
      <c r="K75" s="21">
        <f t="shared" si="13"/>
        <v>2542</v>
      </c>
      <c r="L75" s="21">
        <v>0</v>
      </c>
      <c r="M75" s="21">
        <f t="shared" si="18"/>
        <v>2542</v>
      </c>
    </row>
    <row r="76" spans="2:13" x14ac:dyDescent="0.2">
      <c r="B76" s="21" t="s">
        <v>180</v>
      </c>
      <c r="C76" s="21">
        <v>37</v>
      </c>
      <c r="D76" s="21">
        <v>3</v>
      </c>
      <c r="E76" s="21">
        <f t="shared" si="14"/>
        <v>40</v>
      </c>
      <c r="F76" s="22">
        <f t="shared" si="15"/>
        <v>6.1724584902166535E-4</v>
      </c>
      <c r="G76" s="21">
        <v>62</v>
      </c>
      <c r="H76" s="21">
        <v>2</v>
      </c>
      <c r="I76" s="21">
        <f t="shared" si="16"/>
        <v>64</v>
      </c>
      <c r="J76" s="22">
        <f t="shared" si="17"/>
        <v>3.767564799171136E-4</v>
      </c>
      <c r="K76" s="21">
        <f t="shared" si="13"/>
        <v>104</v>
      </c>
      <c r="L76" s="21">
        <v>0</v>
      </c>
      <c r="M76" s="21">
        <f t="shared" si="18"/>
        <v>104</v>
      </c>
    </row>
    <row r="77" spans="2:13" x14ac:dyDescent="0.2">
      <c r="B77" s="21" t="s">
        <v>181</v>
      </c>
      <c r="C77" s="21">
        <v>750</v>
      </c>
      <c r="D77" s="21">
        <v>207</v>
      </c>
      <c r="E77" s="21">
        <f t="shared" si="14"/>
        <v>957</v>
      </c>
      <c r="F77" s="22">
        <f t="shared" si="15"/>
        <v>1.4767606937843344E-2</v>
      </c>
      <c r="G77" s="21">
        <v>2291</v>
      </c>
      <c r="H77" s="21">
        <v>87</v>
      </c>
      <c r="I77" s="21">
        <f t="shared" si="16"/>
        <v>2378</v>
      </c>
      <c r="J77" s="22">
        <f t="shared" si="17"/>
        <v>1.3998857956920251E-2</v>
      </c>
      <c r="K77" s="21">
        <f t="shared" si="13"/>
        <v>3335</v>
      </c>
      <c r="L77" s="21">
        <v>0</v>
      </c>
      <c r="M77" s="21">
        <f t="shared" si="18"/>
        <v>3335</v>
      </c>
    </row>
    <row r="78" spans="2:13" x14ac:dyDescent="0.2">
      <c r="B78" s="21" t="s">
        <v>182</v>
      </c>
      <c r="C78" s="21">
        <v>865</v>
      </c>
      <c r="D78" s="21">
        <v>329</v>
      </c>
      <c r="E78" s="21">
        <f t="shared" si="14"/>
        <v>1194</v>
      </c>
      <c r="F78" s="22">
        <f t="shared" si="15"/>
        <v>1.8424788593296711E-2</v>
      </c>
      <c r="G78" s="21">
        <v>2672</v>
      </c>
      <c r="H78" s="21">
        <v>137</v>
      </c>
      <c r="I78" s="21">
        <f t="shared" si="16"/>
        <v>2809</v>
      </c>
      <c r="J78" s="22">
        <f t="shared" si="17"/>
        <v>1.6536077376362063E-2</v>
      </c>
      <c r="K78" s="21">
        <f t="shared" si="13"/>
        <v>4003</v>
      </c>
      <c r="L78" s="21">
        <v>0</v>
      </c>
      <c r="M78" s="21">
        <f t="shared" si="18"/>
        <v>4003</v>
      </c>
    </row>
    <row r="79" spans="2:13" x14ac:dyDescent="0.2">
      <c r="B79" s="21" t="s">
        <v>183</v>
      </c>
      <c r="C79" s="21">
        <v>2423</v>
      </c>
      <c r="D79" s="21">
        <v>825</v>
      </c>
      <c r="E79" s="21">
        <f t="shared" si="14"/>
        <v>3248</v>
      </c>
      <c r="F79" s="22">
        <f t="shared" si="15"/>
        <v>5.0120362940559222E-2</v>
      </c>
      <c r="G79" s="21">
        <v>8821</v>
      </c>
      <c r="H79" s="21">
        <v>445</v>
      </c>
      <c r="I79" s="21">
        <f t="shared" si="16"/>
        <v>9266</v>
      </c>
      <c r="J79" s="22">
        <f t="shared" si="17"/>
        <v>5.4547274107999602E-2</v>
      </c>
      <c r="K79" s="21">
        <f t="shared" si="13"/>
        <v>12514</v>
      </c>
      <c r="L79" s="21">
        <v>0</v>
      </c>
      <c r="M79" s="21">
        <f t="shared" si="18"/>
        <v>12514</v>
      </c>
    </row>
    <row r="80" spans="2:13" x14ac:dyDescent="0.2">
      <c r="B80" s="21" t="s">
        <v>184</v>
      </c>
      <c r="C80" s="21">
        <v>1365</v>
      </c>
      <c r="D80" s="21">
        <v>464</v>
      </c>
      <c r="E80" s="21">
        <f t="shared" si="14"/>
        <v>1829</v>
      </c>
      <c r="F80" s="22">
        <f t="shared" si="15"/>
        <v>2.8223566446515646E-2</v>
      </c>
      <c r="G80" s="21">
        <v>3357</v>
      </c>
      <c r="H80" s="21">
        <v>180</v>
      </c>
      <c r="I80" s="21">
        <f t="shared" si="16"/>
        <v>3537</v>
      </c>
      <c r="J80" s="22">
        <f t="shared" si="17"/>
        <v>2.0821682335419228E-2</v>
      </c>
      <c r="K80" s="21">
        <f t="shared" si="13"/>
        <v>5366</v>
      </c>
      <c r="L80" s="21">
        <v>0</v>
      </c>
      <c r="M80" s="21">
        <f t="shared" si="18"/>
        <v>5366</v>
      </c>
    </row>
    <row r="81" spans="2:13" x14ac:dyDescent="0.2">
      <c r="B81" s="21" t="s">
        <v>185</v>
      </c>
      <c r="C81" s="21">
        <v>606</v>
      </c>
      <c r="D81" s="21">
        <v>302</v>
      </c>
      <c r="E81" s="21">
        <f t="shared" si="14"/>
        <v>908</v>
      </c>
      <c r="F81" s="22">
        <f t="shared" si="15"/>
        <v>1.4011480772791803E-2</v>
      </c>
      <c r="G81" s="21">
        <v>1980</v>
      </c>
      <c r="H81" s="21">
        <v>93</v>
      </c>
      <c r="I81" s="21">
        <f t="shared" si="16"/>
        <v>2073</v>
      </c>
      <c r="J81" s="22">
        <f t="shared" si="17"/>
        <v>1.2203377857315257E-2</v>
      </c>
      <c r="K81" s="21">
        <f t="shared" si="13"/>
        <v>2981</v>
      </c>
      <c r="L81" s="21">
        <v>0</v>
      </c>
      <c r="M81" s="21">
        <f t="shared" si="18"/>
        <v>2981</v>
      </c>
    </row>
    <row r="82" spans="2:13" x14ac:dyDescent="0.2">
      <c r="B82" s="21" t="s">
        <v>186</v>
      </c>
      <c r="C82" s="21">
        <v>691</v>
      </c>
      <c r="D82" s="21">
        <v>247</v>
      </c>
      <c r="E82" s="21">
        <f t="shared" si="14"/>
        <v>938</v>
      </c>
      <c r="F82" s="22">
        <f t="shared" si="15"/>
        <v>1.4474415159558052E-2</v>
      </c>
      <c r="G82" s="21">
        <v>2194</v>
      </c>
      <c r="H82" s="21">
        <v>117</v>
      </c>
      <c r="I82" s="21">
        <f t="shared" si="16"/>
        <v>2311</v>
      </c>
      <c r="J82" s="22">
        <f t="shared" si="17"/>
        <v>1.3604441017007023E-2</v>
      </c>
      <c r="K82" s="21">
        <f t="shared" si="13"/>
        <v>3249</v>
      </c>
      <c r="L82" s="21">
        <v>0</v>
      </c>
      <c r="M82" s="21">
        <f t="shared" si="18"/>
        <v>3249</v>
      </c>
    </row>
    <row r="83" spans="2:13" x14ac:dyDescent="0.2">
      <c r="B83" s="21" t="s">
        <v>187</v>
      </c>
      <c r="C83" s="21">
        <v>207</v>
      </c>
      <c r="D83" s="21">
        <v>74</v>
      </c>
      <c r="E83" s="21">
        <f t="shared" si="14"/>
        <v>281</v>
      </c>
      <c r="F83" s="22">
        <f t="shared" si="15"/>
        <v>4.3361520893771986E-3</v>
      </c>
      <c r="G83" s="21">
        <v>591</v>
      </c>
      <c r="H83" s="21">
        <v>23</v>
      </c>
      <c r="I83" s="21">
        <f t="shared" si="16"/>
        <v>614</v>
      </c>
      <c r="J83" s="22">
        <f t="shared" si="17"/>
        <v>3.6145074792048085E-3</v>
      </c>
      <c r="K83" s="21">
        <f t="shared" si="13"/>
        <v>895</v>
      </c>
      <c r="L83" s="21">
        <v>0</v>
      </c>
      <c r="M83" s="21">
        <f t="shared" si="18"/>
        <v>895</v>
      </c>
    </row>
    <row r="84" spans="2:13" x14ac:dyDescent="0.2">
      <c r="B84" s="21" t="s">
        <v>188</v>
      </c>
      <c r="C84" s="21">
        <v>280</v>
      </c>
      <c r="D84" s="21">
        <v>120</v>
      </c>
      <c r="E84" s="21">
        <f t="shared" si="14"/>
        <v>400</v>
      </c>
      <c r="F84" s="22">
        <f t="shared" si="15"/>
        <v>6.1724584902166533E-3</v>
      </c>
      <c r="G84" s="21">
        <v>1014</v>
      </c>
      <c r="H84" s="21">
        <v>48</v>
      </c>
      <c r="I84" s="21">
        <f t="shared" si="16"/>
        <v>1062</v>
      </c>
      <c r="J84" s="22">
        <f t="shared" si="17"/>
        <v>6.2518028386246037E-3</v>
      </c>
      <c r="K84" s="21">
        <f t="shared" si="13"/>
        <v>1462</v>
      </c>
      <c r="L84" s="21">
        <v>0</v>
      </c>
      <c r="M84" s="21">
        <f t="shared" si="18"/>
        <v>1462</v>
      </c>
    </row>
    <row r="85" spans="2:13" x14ac:dyDescent="0.2">
      <c r="B85" s="21" t="s">
        <v>189</v>
      </c>
      <c r="C85" s="21">
        <v>497</v>
      </c>
      <c r="D85" s="21">
        <v>97</v>
      </c>
      <c r="E85" s="21">
        <f t="shared" si="14"/>
        <v>594</v>
      </c>
      <c r="F85" s="22">
        <f t="shared" si="15"/>
        <v>9.1661008579717301E-3</v>
      </c>
      <c r="G85" s="21">
        <v>1070</v>
      </c>
      <c r="H85" s="21">
        <v>45</v>
      </c>
      <c r="I85" s="21">
        <f t="shared" si="16"/>
        <v>1115</v>
      </c>
      <c r="J85" s="22">
        <f t="shared" si="17"/>
        <v>6.5638042985559633E-3</v>
      </c>
      <c r="K85" s="21">
        <f t="shared" si="13"/>
        <v>1709</v>
      </c>
      <c r="L85" s="21">
        <v>0</v>
      </c>
      <c r="M85" s="21">
        <f t="shared" si="18"/>
        <v>1709</v>
      </c>
    </row>
    <row r="86" spans="2:13" x14ac:dyDescent="0.2">
      <c r="B86" s="21" t="s">
        <v>190</v>
      </c>
      <c r="C86" s="21">
        <v>506</v>
      </c>
      <c r="D86" s="21">
        <v>120</v>
      </c>
      <c r="E86" s="21">
        <f t="shared" si="14"/>
        <v>626</v>
      </c>
      <c r="F86" s="22">
        <f t="shared" si="15"/>
        <v>9.659897537189063E-3</v>
      </c>
      <c r="G86" s="21">
        <v>1391</v>
      </c>
      <c r="H86" s="21">
        <v>50</v>
      </c>
      <c r="I86" s="21">
        <f t="shared" si="16"/>
        <v>1441</v>
      </c>
      <c r="J86" s="22">
        <f t="shared" si="17"/>
        <v>8.4829076181337608E-3</v>
      </c>
      <c r="K86" s="21">
        <f t="shared" si="13"/>
        <v>2067</v>
      </c>
      <c r="L86" s="21">
        <v>0</v>
      </c>
      <c r="M86" s="21">
        <f t="shared" si="18"/>
        <v>2067</v>
      </c>
    </row>
    <row r="87" spans="2:13" x14ac:dyDescent="0.2">
      <c r="B87" s="21" t="s">
        <v>191</v>
      </c>
      <c r="C87" s="21">
        <v>281</v>
      </c>
      <c r="D87" s="21">
        <v>51</v>
      </c>
      <c r="E87" s="21">
        <f t="shared" si="14"/>
        <v>332</v>
      </c>
      <c r="F87" s="22">
        <f t="shared" si="15"/>
        <v>5.1231405468798227E-3</v>
      </c>
      <c r="G87" s="21">
        <v>744</v>
      </c>
      <c r="H87" s="21">
        <v>28</v>
      </c>
      <c r="I87" s="21">
        <f t="shared" si="16"/>
        <v>772</v>
      </c>
      <c r="J87" s="22">
        <f t="shared" si="17"/>
        <v>4.5446250390001825E-3</v>
      </c>
      <c r="K87" s="21">
        <f t="shared" si="13"/>
        <v>1104</v>
      </c>
      <c r="L87" s="21">
        <v>0</v>
      </c>
      <c r="M87" s="21">
        <f t="shared" si="18"/>
        <v>1104</v>
      </c>
    </row>
    <row r="88" spans="2:13" x14ac:dyDescent="0.2">
      <c r="B88" s="21" t="s">
        <v>192</v>
      </c>
      <c r="C88" s="21">
        <v>227</v>
      </c>
      <c r="D88" s="21">
        <v>77</v>
      </c>
      <c r="E88" s="21">
        <f t="shared" si="14"/>
        <v>304</v>
      </c>
      <c r="F88" s="22">
        <f t="shared" si="15"/>
        <v>4.6910684525646564E-3</v>
      </c>
      <c r="G88" s="21">
        <v>1104</v>
      </c>
      <c r="H88" s="21">
        <v>52</v>
      </c>
      <c r="I88" s="21">
        <f t="shared" si="16"/>
        <v>1156</v>
      </c>
      <c r="J88" s="22">
        <f t="shared" si="17"/>
        <v>6.8051639185028635E-3</v>
      </c>
      <c r="K88" s="21">
        <f t="shared" si="13"/>
        <v>1460</v>
      </c>
      <c r="L88" s="21">
        <v>0</v>
      </c>
      <c r="M88" s="21">
        <f t="shared" si="18"/>
        <v>1460</v>
      </c>
    </row>
    <row r="89" spans="2:13" x14ac:dyDescent="0.2">
      <c r="B89" s="21" t="s">
        <v>193</v>
      </c>
      <c r="C89" s="21">
        <v>434</v>
      </c>
      <c r="D89" s="21">
        <v>133</v>
      </c>
      <c r="E89" s="21">
        <f t="shared" si="14"/>
        <v>567</v>
      </c>
      <c r="F89" s="22">
        <f t="shared" si="15"/>
        <v>8.7494599098821065E-3</v>
      </c>
      <c r="G89" s="21">
        <v>1522</v>
      </c>
      <c r="H89" s="21">
        <v>56</v>
      </c>
      <c r="I89" s="21">
        <f t="shared" si="16"/>
        <v>1578</v>
      </c>
      <c r="J89" s="22">
        <f t="shared" si="17"/>
        <v>9.2894019579563315E-3</v>
      </c>
      <c r="K89" s="21">
        <f t="shared" si="13"/>
        <v>2145</v>
      </c>
      <c r="L89" s="21">
        <v>0</v>
      </c>
      <c r="M89" s="21">
        <f t="shared" si="18"/>
        <v>2145</v>
      </c>
    </row>
    <row r="90" spans="2:13" x14ac:dyDescent="0.2">
      <c r="B90" s="21" t="s">
        <v>194</v>
      </c>
      <c r="C90" s="21">
        <v>153</v>
      </c>
      <c r="D90" s="21">
        <v>52</v>
      </c>
      <c r="E90" s="21">
        <f t="shared" si="14"/>
        <v>205</v>
      </c>
      <c r="F90" s="22">
        <f t="shared" si="15"/>
        <v>3.1633849762360347E-3</v>
      </c>
      <c r="G90" s="21">
        <v>705</v>
      </c>
      <c r="H90" s="21">
        <v>41</v>
      </c>
      <c r="I90" s="21">
        <f t="shared" si="16"/>
        <v>746</v>
      </c>
      <c r="J90" s="22">
        <f t="shared" si="17"/>
        <v>4.3915677190338549E-3</v>
      </c>
      <c r="K90" s="21">
        <f t="shared" si="13"/>
        <v>951</v>
      </c>
      <c r="L90" s="21">
        <v>0</v>
      </c>
      <c r="M90" s="21">
        <f t="shared" si="18"/>
        <v>951</v>
      </c>
    </row>
    <row r="91" spans="2:13" x14ac:dyDescent="0.2">
      <c r="B91" s="21" t="s">
        <v>195</v>
      </c>
      <c r="C91" s="21">
        <v>285</v>
      </c>
      <c r="D91" s="21">
        <v>103</v>
      </c>
      <c r="E91" s="21">
        <f t="shared" si="14"/>
        <v>388</v>
      </c>
      <c r="F91" s="22">
        <f t="shared" si="15"/>
        <v>5.9872847355101535E-3</v>
      </c>
      <c r="G91" s="21">
        <v>1517</v>
      </c>
      <c r="H91" s="21">
        <v>57</v>
      </c>
      <c r="I91" s="21">
        <f t="shared" si="16"/>
        <v>1574</v>
      </c>
      <c r="J91" s="22">
        <f t="shared" si="17"/>
        <v>9.265854677961512E-3</v>
      </c>
      <c r="K91" s="21">
        <f t="shared" si="13"/>
        <v>1962</v>
      </c>
      <c r="L91" s="21">
        <v>0</v>
      </c>
      <c r="M91" s="21">
        <f t="shared" si="18"/>
        <v>1962</v>
      </c>
    </row>
    <row r="92" spans="2:13" x14ac:dyDescent="0.2">
      <c r="B92" s="21" t="s">
        <v>196</v>
      </c>
      <c r="C92" s="21">
        <v>4100</v>
      </c>
      <c r="D92" s="21">
        <v>1324</v>
      </c>
      <c r="E92" s="21">
        <f t="shared" si="14"/>
        <v>5424</v>
      </c>
      <c r="F92" s="22">
        <f t="shared" si="15"/>
        <v>8.3698537127337824E-2</v>
      </c>
      <c r="G92" s="21">
        <v>13273</v>
      </c>
      <c r="H92" s="21">
        <v>613</v>
      </c>
      <c r="I92" s="21">
        <f t="shared" si="16"/>
        <v>13886</v>
      </c>
      <c r="J92" s="22">
        <f t="shared" si="17"/>
        <v>8.1744382502016238E-2</v>
      </c>
      <c r="K92" s="21">
        <f t="shared" si="13"/>
        <v>19310</v>
      </c>
      <c r="L92" s="21">
        <v>0</v>
      </c>
      <c r="M92" s="21">
        <f t="shared" si="18"/>
        <v>19310</v>
      </c>
    </row>
    <row r="93" spans="2:13" x14ac:dyDescent="0.2">
      <c r="B93" s="21" t="s">
        <v>197</v>
      </c>
      <c r="C93" s="21">
        <v>1317</v>
      </c>
      <c r="D93" s="21">
        <v>465</v>
      </c>
      <c r="E93" s="21">
        <f t="shared" si="14"/>
        <v>1782</v>
      </c>
      <c r="F93" s="22">
        <f t="shared" si="15"/>
        <v>2.7498302573915192E-2</v>
      </c>
      <c r="G93" s="21">
        <v>4552</v>
      </c>
      <c r="H93" s="21">
        <v>225</v>
      </c>
      <c r="I93" s="21">
        <f t="shared" si="16"/>
        <v>4777</v>
      </c>
      <c r="J93" s="22">
        <f t="shared" si="17"/>
        <v>2.8121339133813306E-2</v>
      </c>
      <c r="K93" s="21">
        <f t="shared" si="13"/>
        <v>6559</v>
      </c>
      <c r="L93" s="21">
        <v>0</v>
      </c>
      <c r="M93" s="21">
        <f t="shared" si="18"/>
        <v>6559</v>
      </c>
    </row>
    <row r="94" spans="2:13" x14ac:dyDescent="0.2">
      <c r="B94" s="21" t="s">
        <v>198</v>
      </c>
      <c r="C94" s="21">
        <v>550</v>
      </c>
      <c r="D94" s="21">
        <v>202</v>
      </c>
      <c r="E94" s="21">
        <f t="shared" si="14"/>
        <v>752</v>
      </c>
      <c r="F94" s="22">
        <f t="shared" si="15"/>
        <v>1.1604221961607309E-2</v>
      </c>
      <c r="G94" s="21">
        <v>1593</v>
      </c>
      <c r="H94" s="21">
        <v>104</v>
      </c>
      <c r="I94" s="21">
        <f t="shared" si="16"/>
        <v>1697</v>
      </c>
      <c r="J94" s="22">
        <f t="shared" si="17"/>
        <v>9.9899335378022154E-3</v>
      </c>
      <c r="K94" s="21">
        <f t="shared" si="13"/>
        <v>2449</v>
      </c>
      <c r="L94" s="21">
        <v>0</v>
      </c>
      <c r="M94" s="21">
        <f t="shared" si="18"/>
        <v>2449</v>
      </c>
    </row>
    <row r="95" spans="2:13" x14ac:dyDescent="0.2">
      <c r="B95" s="21" t="s">
        <v>199</v>
      </c>
      <c r="C95" s="21">
        <v>2646</v>
      </c>
      <c r="D95" s="21">
        <v>1086</v>
      </c>
      <c r="E95" s="21">
        <f t="shared" si="14"/>
        <v>3732</v>
      </c>
      <c r="F95" s="22">
        <f t="shared" si="15"/>
        <v>5.7589037713721376E-2</v>
      </c>
      <c r="G95" s="21">
        <v>9042</v>
      </c>
      <c r="H95" s="21">
        <v>489</v>
      </c>
      <c r="I95" s="21">
        <f t="shared" si="16"/>
        <v>9531</v>
      </c>
      <c r="J95" s="22">
        <f t="shared" si="17"/>
        <v>5.6107281407656397E-2</v>
      </c>
      <c r="K95" s="21">
        <f t="shared" si="13"/>
        <v>13263</v>
      </c>
      <c r="L95" s="21">
        <v>0</v>
      </c>
      <c r="M95" s="21">
        <f t="shared" si="18"/>
        <v>13263</v>
      </c>
    </row>
    <row r="96" spans="2:13" x14ac:dyDescent="0.2">
      <c r="B96" s="23" t="s">
        <v>49</v>
      </c>
      <c r="C96" s="21">
        <f t="shared" ref="C96:H96" si="19">SUM(C58:C95)</f>
        <v>47669</v>
      </c>
      <c r="D96" s="21">
        <f t="shared" si="19"/>
        <v>17135</v>
      </c>
      <c r="E96" s="23">
        <f t="shared" ref="E96" si="20">C96+D96</f>
        <v>64804</v>
      </c>
      <c r="F96" s="25">
        <f t="shared" ref="F96" si="21">E96/$E$96</f>
        <v>1</v>
      </c>
      <c r="G96" s="21">
        <f t="shared" si="19"/>
        <v>161276</v>
      </c>
      <c r="H96" s="21">
        <f t="shared" si="19"/>
        <v>8595</v>
      </c>
      <c r="I96" s="23">
        <f t="shared" ref="I96" si="22">G96+H96</f>
        <v>169871</v>
      </c>
      <c r="J96" s="25">
        <f t="shared" ref="J96" si="23">I96/$I$96</f>
        <v>1</v>
      </c>
      <c r="K96" s="23">
        <f t="shared" ref="K96" si="24">E96+I96</f>
        <v>234675</v>
      </c>
      <c r="L96" s="21">
        <f t="shared" ref="L96" si="25">SUM(L58:L95)</f>
        <v>1</v>
      </c>
      <c r="M96" s="23">
        <f t="shared" si="18"/>
        <v>234676</v>
      </c>
    </row>
    <row r="97" spans="2:13" ht="24" x14ac:dyDescent="0.2">
      <c r="B97" s="35" t="s">
        <v>66</v>
      </c>
      <c r="C97" s="36">
        <f>+C96/M96</f>
        <v>0.2031268642724437</v>
      </c>
      <c r="D97" s="36">
        <f>+D96/M96</f>
        <v>7.301556188106155E-2</v>
      </c>
      <c r="E97" s="37">
        <f>+E96/M96</f>
        <v>0.27614242615350526</v>
      </c>
      <c r="F97" s="37"/>
      <c r="G97" s="36">
        <f>+G96/M96</f>
        <v>0.68722834887248807</v>
      </c>
      <c r="H97" s="36">
        <f>+H96/M96</f>
        <v>3.6624963779849667E-2</v>
      </c>
      <c r="I97" s="37">
        <f>+I96/M96</f>
        <v>0.72385331265233765</v>
      </c>
      <c r="J97" s="37"/>
      <c r="K97" s="37">
        <f>+K96/M96</f>
        <v>0.99999573880584292</v>
      </c>
      <c r="L97" s="37">
        <f>+L96/M96</f>
        <v>4.2611941570505719E-6</v>
      </c>
      <c r="M97" s="37">
        <f>K97+L97</f>
        <v>1</v>
      </c>
    </row>
    <row r="98" spans="2:13" x14ac:dyDescent="0.2">
      <c r="B98" s="28" t="s">
        <v>129</v>
      </c>
    </row>
    <row r="99" spans="2:13" x14ac:dyDescent="0.2">
      <c r="B99" s="28" t="s">
        <v>130</v>
      </c>
    </row>
    <row r="141" spans="2:2" x14ac:dyDescent="0.2">
      <c r="B141" s="29" t="s">
        <v>78</v>
      </c>
    </row>
  </sheetData>
  <mergeCells count="12">
    <mergeCell ref="L56:M56"/>
    <mergeCell ref="B55:M55"/>
    <mergeCell ref="B6:K6"/>
    <mergeCell ref="B5:K5"/>
    <mergeCell ref="B53:K53"/>
    <mergeCell ref="B52:K52"/>
    <mergeCell ref="B8:M8"/>
    <mergeCell ref="L9:M9"/>
    <mergeCell ref="B56:B57"/>
    <mergeCell ref="C56:K56"/>
    <mergeCell ref="B9:B10"/>
    <mergeCell ref="C9:K9"/>
  </mergeCells>
  <hyperlinks>
    <hyperlink ref="M5" location="'Índice Pensiones Solidarias'!A1" display="Volver Sistema de Pensiones Solidadias" xr:uid="{00000000-0004-0000-0C00-000000000000}"/>
  </hyperlinks>
  <pageMargins left="0.74803149606299213" right="0.74803149606299213" top="0.98425196850393704" bottom="0.98425196850393704" header="0" footer="0"/>
  <pageSetup scale="75" fitToHeight="2" orientation="portrait" r:id="rId1"/>
  <headerFooter alignWithMargins="0"/>
  <rowBreaks count="1" manualBreakCount="1">
    <brk id="55" min="1"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24"/>
  <dimension ref="A1:Q89"/>
  <sheetViews>
    <sheetView showGridLines="0" zoomScaleNormal="100" workbookViewId="0">
      <selection activeCell="C45" sqref="C45:M45"/>
    </sheetView>
  </sheetViews>
  <sheetFormatPr baseColWidth="10" defaultRowHeight="12" x14ac:dyDescent="0.2"/>
  <cols>
    <col min="1" max="1" width="6" style="29" customWidth="1"/>
    <col min="2" max="2" width="18.140625" style="29" customWidth="1"/>
    <col min="3" max="3" width="7.85546875" style="29" bestFit="1" customWidth="1"/>
    <col min="4" max="4" width="7.28515625" style="29" bestFit="1" customWidth="1"/>
    <col min="5" max="6" width="7.28515625" style="29" customWidth="1"/>
    <col min="7" max="8" width="7.28515625" style="29" bestFit="1" customWidth="1"/>
    <col min="9" max="11" width="7.28515625" style="29" customWidth="1"/>
    <col min="12" max="12" width="9.7109375" style="29" customWidth="1"/>
    <col min="13" max="14" width="11.42578125" style="29"/>
    <col min="15" max="15" width="12.42578125" style="29" bestFit="1" customWidth="1"/>
    <col min="16" max="251" width="11.42578125" style="29"/>
    <col min="252" max="252" width="18.140625" style="29" customWidth="1"/>
    <col min="253" max="253" width="7.85546875" style="29" bestFit="1" customWidth="1"/>
    <col min="254" max="254" width="7.28515625" style="29" bestFit="1" customWidth="1"/>
    <col min="255" max="256" width="7.28515625" style="29" customWidth="1"/>
    <col min="257" max="258" width="7.28515625" style="29" bestFit="1" customWidth="1"/>
    <col min="259" max="261" width="7.28515625" style="29" customWidth="1"/>
    <col min="262" max="267" width="0" style="29" hidden="1" customWidth="1"/>
    <col min="268" max="268" width="9.7109375" style="29" customWidth="1"/>
    <col min="269" max="270" width="11.42578125" style="29"/>
    <col min="271" max="271" width="12.42578125" style="29" bestFit="1" customWidth="1"/>
    <col min="272" max="507" width="11.42578125" style="29"/>
    <col min="508" max="508" width="18.140625" style="29" customWidth="1"/>
    <col min="509" max="509" width="7.85546875" style="29" bestFit="1" customWidth="1"/>
    <col min="510" max="510" width="7.28515625" style="29" bestFit="1" customWidth="1"/>
    <col min="511" max="512" width="7.28515625" style="29" customWidth="1"/>
    <col min="513" max="514" width="7.28515625" style="29" bestFit="1" customWidth="1"/>
    <col min="515" max="517" width="7.28515625" style="29" customWidth="1"/>
    <col min="518" max="523" width="0" style="29" hidden="1" customWidth="1"/>
    <col min="524" max="524" width="9.7109375" style="29" customWidth="1"/>
    <col min="525" max="526" width="11.42578125" style="29"/>
    <col min="527" max="527" width="12.42578125" style="29" bestFit="1" customWidth="1"/>
    <col min="528" max="763" width="11.42578125" style="29"/>
    <col min="764" max="764" width="18.140625" style="29" customWidth="1"/>
    <col min="765" max="765" width="7.85546875" style="29" bestFit="1" customWidth="1"/>
    <col min="766" max="766" width="7.28515625" style="29" bestFit="1" customWidth="1"/>
    <col min="767" max="768" width="7.28515625" style="29" customWidth="1"/>
    <col min="769" max="770" width="7.28515625" style="29" bestFit="1" customWidth="1"/>
    <col min="771" max="773" width="7.28515625" style="29" customWidth="1"/>
    <col min="774" max="779" width="0" style="29" hidden="1" customWidth="1"/>
    <col min="780" max="780" width="9.7109375" style="29" customWidth="1"/>
    <col min="781" max="782" width="11.42578125" style="29"/>
    <col min="783" max="783" width="12.42578125" style="29" bestFit="1" customWidth="1"/>
    <col min="784" max="1019" width="11.42578125" style="29"/>
    <col min="1020" max="1020" width="18.140625" style="29" customWidth="1"/>
    <col min="1021" max="1021" width="7.85546875" style="29" bestFit="1" customWidth="1"/>
    <col min="1022" max="1022" width="7.28515625" style="29" bestFit="1" customWidth="1"/>
    <col min="1023" max="1024" width="7.28515625" style="29" customWidth="1"/>
    <col min="1025" max="1026" width="7.28515625" style="29" bestFit="1" customWidth="1"/>
    <col min="1027" max="1029" width="7.28515625" style="29" customWidth="1"/>
    <col min="1030" max="1035" width="0" style="29" hidden="1" customWidth="1"/>
    <col min="1036" max="1036" width="9.7109375" style="29" customWidth="1"/>
    <col min="1037" max="1038" width="11.42578125" style="29"/>
    <col min="1039" max="1039" width="12.42578125" style="29" bestFit="1" customWidth="1"/>
    <col min="1040" max="1275" width="11.42578125" style="29"/>
    <col min="1276" max="1276" width="18.140625" style="29" customWidth="1"/>
    <col min="1277" max="1277" width="7.85546875" style="29" bestFit="1" customWidth="1"/>
    <col min="1278" max="1278" width="7.28515625" style="29" bestFit="1" customWidth="1"/>
    <col min="1279" max="1280" width="7.28515625" style="29" customWidth="1"/>
    <col min="1281" max="1282" width="7.28515625" style="29" bestFit="1" customWidth="1"/>
    <col min="1283" max="1285" width="7.28515625" style="29" customWidth="1"/>
    <col min="1286" max="1291" width="0" style="29" hidden="1" customWidth="1"/>
    <col min="1292" max="1292" width="9.7109375" style="29" customWidth="1"/>
    <col min="1293" max="1294" width="11.42578125" style="29"/>
    <col min="1295" max="1295" width="12.42578125" style="29" bestFit="1" customWidth="1"/>
    <col min="1296" max="1531" width="11.42578125" style="29"/>
    <col min="1532" max="1532" width="18.140625" style="29" customWidth="1"/>
    <col min="1533" max="1533" width="7.85546875" style="29" bestFit="1" customWidth="1"/>
    <col min="1534" max="1534" width="7.28515625" style="29" bestFit="1" customWidth="1"/>
    <col min="1535" max="1536" width="7.28515625" style="29" customWidth="1"/>
    <col min="1537" max="1538" width="7.28515625" style="29" bestFit="1" customWidth="1"/>
    <col min="1539" max="1541" width="7.28515625" style="29" customWidth="1"/>
    <col min="1542" max="1547" width="0" style="29" hidden="1" customWidth="1"/>
    <col min="1548" max="1548" width="9.7109375" style="29" customWidth="1"/>
    <col min="1549" max="1550" width="11.42578125" style="29"/>
    <col min="1551" max="1551" width="12.42578125" style="29" bestFit="1" customWidth="1"/>
    <col min="1552" max="1787" width="11.42578125" style="29"/>
    <col min="1788" max="1788" width="18.140625" style="29" customWidth="1"/>
    <col min="1789" max="1789" width="7.85546875" style="29" bestFit="1" customWidth="1"/>
    <col min="1790" max="1790" width="7.28515625" style="29" bestFit="1" customWidth="1"/>
    <col min="1791" max="1792" width="7.28515625" style="29" customWidth="1"/>
    <col min="1793" max="1794" width="7.28515625" style="29" bestFit="1" customWidth="1"/>
    <col min="1795" max="1797" width="7.28515625" style="29" customWidth="1"/>
    <col min="1798" max="1803" width="0" style="29" hidden="1" customWidth="1"/>
    <col min="1804" max="1804" width="9.7109375" style="29" customWidth="1"/>
    <col min="1805" max="1806" width="11.42578125" style="29"/>
    <col min="1807" max="1807" width="12.42578125" style="29" bestFit="1" customWidth="1"/>
    <col min="1808" max="2043" width="11.42578125" style="29"/>
    <col min="2044" max="2044" width="18.140625" style="29" customWidth="1"/>
    <col min="2045" max="2045" width="7.85546875" style="29" bestFit="1" customWidth="1"/>
    <col min="2046" max="2046" width="7.28515625" style="29" bestFit="1" customWidth="1"/>
    <col min="2047" max="2048" width="7.28515625" style="29" customWidth="1"/>
    <col min="2049" max="2050" width="7.28515625" style="29" bestFit="1" customWidth="1"/>
    <col min="2051" max="2053" width="7.28515625" style="29" customWidth="1"/>
    <col min="2054" max="2059" width="0" style="29" hidden="1" customWidth="1"/>
    <col min="2060" max="2060" width="9.7109375" style="29" customWidth="1"/>
    <col min="2061" max="2062" width="11.42578125" style="29"/>
    <col min="2063" max="2063" width="12.42578125" style="29" bestFit="1" customWidth="1"/>
    <col min="2064" max="2299" width="11.42578125" style="29"/>
    <col min="2300" max="2300" width="18.140625" style="29" customWidth="1"/>
    <col min="2301" max="2301" width="7.85546875" style="29" bestFit="1" customWidth="1"/>
    <col min="2302" max="2302" width="7.28515625" style="29" bestFit="1" customWidth="1"/>
    <col min="2303" max="2304" width="7.28515625" style="29" customWidth="1"/>
    <col min="2305" max="2306" width="7.28515625" style="29" bestFit="1" customWidth="1"/>
    <col min="2307" max="2309" width="7.28515625" style="29" customWidth="1"/>
    <col min="2310" max="2315" width="0" style="29" hidden="1" customWidth="1"/>
    <col min="2316" max="2316" width="9.7109375" style="29" customWidth="1"/>
    <col min="2317" max="2318" width="11.42578125" style="29"/>
    <col min="2319" max="2319" width="12.42578125" style="29" bestFit="1" customWidth="1"/>
    <col min="2320" max="2555" width="11.42578125" style="29"/>
    <col min="2556" max="2556" width="18.140625" style="29" customWidth="1"/>
    <col min="2557" max="2557" width="7.85546875" style="29" bestFit="1" customWidth="1"/>
    <col min="2558" max="2558" width="7.28515625" style="29" bestFit="1" customWidth="1"/>
    <col min="2559" max="2560" width="7.28515625" style="29" customWidth="1"/>
    <col min="2561" max="2562" width="7.28515625" style="29" bestFit="1" customWidth="1"/>
    <col min="2563" max="2565" width="7.28515625" style="29" customWidth="1"/>
    <col min="2566" max="2571" width="0" style="29" hidden="1" customWidth="1"/>
    <col min="2572" max="2572" width="9.7109375" style="29" customWidth="1"/>
    <col min="2573" max="2574" width="11.42578125" style="29"/>
    <col min="2575" max="2575" width="12.42578125" style="29" bestFit="1" customWidth="1"/>
    <col min="2576" max="2811" width="11.42578125" style="29"/>
    <col min="2812" max="2812" width="18.140625" style="29" customWidth="1"/>
    <col min="2813" max="2813" width="7.85546875" style="29" bestFit="1" customWidth="1"/>
    <col min="2814" max="2814" width="7.28515625" style="29" bestFit="1" customWidth="1"/>
    <col min="2815" max="2816" width="7.28515625" style="29" customWidth="1"/>
    <col min="2817" max="2818" width="7.28515625" style="29" bestFit="1" customWidth="1"/>
    <col min="2819" max="2821" width="7.28515625" style="29" customWidth="1"/>
    <col min="2822" max="2827" width="0" style="29" hidden="1" customWidth="1"/>
    <col min="2828" max="2828" width="9.7109375" style="29" customWidth="1"/>
    <col min="2829" max="2830" width="11.42578125" style="29"/>
    <col min="2831" max="2831" width="12.42578125" style="29" bestFit="1" customWidth="1"/>
    <col min="2832" max="3067" width="11.42578125" style="29"/>
    <col min="3068" max="3068" width="18.140625" style="29" customWidth="1"/>
    <col min="3069" max="3069" width="7.85546875" style="29" bestFit="1" customWidth="1"/>
    <col min="3070" max="3070" width="7.28515625" style="29" bestFit="1" customWidth="1"/>
    <col min="3071" max="3072" width="7.28515625" style="29" customWidth="1"/>
    <col min="3073" max="3074" width="7.28515625" style="29" bestFit="1" customWidth="1"/>
    <col min="3075" max="3077" width="7.28515625" style="29" customWidth="1"/>
    <col min="3078" max="3083" width="0" style="29" hidden="1" customWidth="1"/>
    <col min="3084" max="3084" width="9.7109375" style="29" customWidth="1"/>
    <col min="3085" max="3086" width="11.42578125" style="29"/>
    <col min="3087" max="3087" width="12.42578125" style="29" bestFit="1" customWidth="1"/>
    <col min="3088" max="3323" width="11.42578125" style="29"/>
    <col min="3324" max="3324" width="18.140625" style="29" customWidth="1"/>
    <col min="3325" max="3325" width="7.85546875" style="29" bestFit="1" customWidth="1"/>
    <col min="3326" max="3326" width="7.28515625" style="29" bestFit="1" customWidth="1"/>
    <col min="3327" max="3328" width="7.28515625" style="29" customWidth="1"/>
    <col min="3329" max="3330" width="7.28515625" style="29" bestFit="1" customWidth="1"/>
    <col min="3331" max="3333" width="7.28515625" style="29" customWidth="1"/>
    <col min="3334" max="3339" width="0" style="29" hidden="1" customWidth="1"/>
    <col min="3340" max="3340" width="9.7109375" style="29" customWidth="1"/>
    <col min="3341" max="3342" width="11.42578125" style="29"/>
    <col min="3343" max="3343" width="12.42578125" style="29" bestFit="1" customWidth="1"/>
    <col min="3344" max="3579" width="11.42578125" style="29"/>
    <col min="3580" max="3580" width="18.140625" style="29" customWidth="1"/>
    <col min="3581" max="3581" width="7.85546875" style="29" bestFit="1" customWidth="1"/>
    <col min="3582" max="3582" width="7.28515625" style="29" bestFit="1" customWidth="1"/>
    <col min="3583" max="3584" width="7.28515625" style="29" customWidth="1"/>
    <col min="3585" max="3586" width="7.28515625" style="29" bestFit="1" customWidth="1"/>
    <col min="3587" max="3589" width="7.28515625" style="29" customWidth="1"/>
    <col min="3590" max="3595" width="0" style="29" hidden="1" customWidth="1"/>
    <col min="3596" max="3596" width="9.7109375" style="29" customWidth="1"/>
    <col min="3597" max="3598" width="11.42578125" style="29"/>
    <col min="3599" max="3599" width="12.42578125" style="29" bestFit="1" customWidth="1"/>
    <col min="3600" max="3835" width="11.42578125" style="29"/>
    <col min="3836" max="3836" width="18.140625" style="29" customWidth="1"/>
    <col min="3837" max="3837" width="7.85546875" style="29" bestFit="1" customWidth="1"/>
    <col min="3838" max="3838" width="7.28515625" style="29" bestFit="1" customWidth="1"/>
    <col min="3839" max="3840" width="7.28515625" style="29" customWidth="1"/>
    <col min="3841" max="3842" width="7.28515625" style="29" bestFit="1" customWidth="1"/>
    <col min="3843" max="3845" width="7.28515625" style="29" customWidth="1"/>
    <col min="3846" max="3851" width="0" style="29" hidden="1" customWidth="1"/>
    <col min="3852" max="3852" width="9.7109375" style="29" customWidth="1"/>
    <col min="3853" max="3854" width="11.42578125" style="29"/>
    <col min="3855" max="3855" width="12.42578125" style="29" bestFit="1" customWidth="1"/>
    <col min="3856" max="4091" width="11.42578125" style="29"/>
    <col min="4092" max="4092" width="18.140625" style="29" customWidth="1"/>
    <col min="4093" max="4093" width="7.85546875" style="29" bestFit="1" customWidth="1"/>
    <col min="4094" max="4094" width="7.28515625" style="29" bestFit="1" customWidth="1"/>
    <col min="4095" max="4096" width="7.28515625" style="29" customWidth="1"/>
    <col min="4097" max="4098" width="7.28515625" style="29" bestFit="1" customWidth="1"/>
    <col min="4099" max="4101" width="7.28515625" style="29" customWidth="1"/>
    <col min="4102" max="4107" width="0" style="29" hidden="1" customWidth="1"/>
    <col min="4108" max="4108" width="9.7109375" style="29" customWidth="1"/>
    <col min="4109" max="4110" width="11.42578125" style="29"/>
    <col min="4111" max="4111" width="12.42578125" style="29" bestFit="1" customWidth="1"/>
    <col min="4112" max="4347" width="11.42578125" style="29"/>
    <col min="4348" max="4348" width="18.140625" style="29" customWidth="1"/>
    <col min="4349" max="4349" width="7.85546875" style="29" bestFit="1" customWidth="1"/>
    <col min="4350" max="4350" width="7.28515625" style="29" bestFit="1" customWidth="1"/>
    <col min="4351" max="4352" width="7.28515625" style="29" customWidth="1"/>
    <col min="4353" max="4354" width="7.28515625" style="29" bestFit="1" customWidth="1"/>
    <col min="4355" max="4357" width="7.28515625" style="29" customWidth="1"/>
    <col min="4358" max="4363" width="0" style="29" hidden="1" customWidth="1"/>
    <col min="4364" max="4364" width="9.7109375" style="29" customWidth="1"/>
    <col min="4365" max="4366" width="11.42578125" style="29"/>
    <col min="4367" max="4367" width="12.42578125" style="29" bestFit="1" customWidth="1"/>
    <col min="4368" max="4603" width="11.42578125" style="29"/>
    <col min="4604" max="4604" width="18.140625" style="29" customWidth="1"/>
    <col min="4605" max="4605" width="7.85546875" style="29" bestFit="1" customWidth="1"/>
    <col min="4606" max="4606" width="7.28515625" style="29" bestFit="1" customWidth="1"/>
    <col min="4607" max="4608" width="7.28515625" style="29" customWidth="1"/>
    <col min="4609" max="4610" width="7.28515625" style="29" bestFit="1" customWidth="1"/>
    <col min="4611" max="4613" width="7.28515625" style="29" customWidth="1"/>
    <col min="4614" max="4619" width="0" style="29" hidden="1" customWidth="1"/>
    <col min="4620" max="4620" width="9.7109375" style="29" customWidth="1"/>
    <col min="4621" max="4622" width="11.42578125" style="29"/>
    <col min="4623" max="4623" width="12.42578125" style="29" bestFit="1" customWidth="1"/>
    <col min="4624" max="4859" width="11.42578125" style="29"/>
    <col min="4860" max="4860" width="18.140625" style="29" customWidth="1"/>
    <col min="4861" max="4861" width="7.85546875" style="29" bestFit="1" customWidth="1"/>
    <col min="4862" max="4862" width="7.28515625" style="29" bestFit="1" customWidth="1"/>
    <col min="4863" max="4864" width="7.28515625" style="29" customWidth="1"/>
    <col min="4865" max="4866" width="7.28515625" style="29" bestFit="1" customWidth="1"/>
    <col min="4867" max="4869" width="7.28515625" style="29" customWidth="1"/>
    <col min="4870" max="4875" width="0" style="29" hidden="1" customWidth="1"/>
    <col min="4876" max="4876" width="9.7109375" style="29" customWidth="1"/>
    <col min="4877" max="4878" width="11.42578125" style="29"/>
    <col min="4879" max="4879" width="12.42578125" style="29" bestFit="1" customWidth="1"/>
    <col min="4880" max="5115" width="11.42578125" style="29"/>
    <col min="5116" max="5116" width="18.140625" style="29" customWidth="1"/>
    <col min="5117" max="5117" width="7.85546875" style="29" bestFit="1" customWidth="1"/>
    <col min="5118" max="5118" width="7.28515625" style="29" bestFit="1" customWidth="1"/>
    <col min="5119" max="5120" width="7.28515625" style="29" customWidth="1"/>
    <col min="5121" max="5122" width="7.28515625" style="29" bestFit="1" customWidth="1"/>
    <col min="5123" max="5125" width="7.28515625" style="29" customWidth="1"/>
    <col min="5126" max="5131" width="0" style="29" hidden="1" customWidth="1"/>
    <col min="5132" max="5132" width="9.7109375" style="29" customWidth="1"/>
    <col min="5133" max="5134" width="11.42578125" style="29"/>
    <col min="5135" max="5135" width="12.42578125" style="29" bestFit="1" customWidth="1"/>
    <col min="5136" max="5371" width="11.42578125" style="29"/>
    <col min="5372" max="5372" width="18.140625" style="29" customWidth="1"/>
    <col min="5373" max="5373" width="7.85546875" style="29" bestFit="1" customWidth="1"/>
    <col min="5374" max="5374" width="7.28515625" style="29" bestFit="1" customWidth="1"/>
    <col min="5375" max="5376" width="7.28515625" style="29" customWidth="1"/>
    <col min="5377" max="5378" width="7.28515625" style="29" bestFit="1" customWidth="1"/>
    <col min="5379" max="5381" width="7.28515625" style="29" customWidth="1"/>
    <col min="5382" max="5387" width="0" style="29" hidden="1" customWidth="1"/>
    <col min="5388" max="5388" width="9.7109375" style="29" customWidth="1"/>
    <col min="5389" max="5390" width="11.42578125" style="29"/>
    <col min="5391" max="5391" width="12.42578125" style="29" bestFit="1" customWidth="1"/>
    <col min="5392" max="5627" width="11.42578125" style="29"/>
    <col min="5628" max="5628" width="18.140625" style="29" customWidth="1"/>
    <col min="5629" max="5629" width="7.85546875" style="29" bestFit="1" customWidth="1"/>
    <col min="5630" max="5630" width="7.28515625" style="29" bestFit="1" customWidth="1"/>
    <col min="5631" max="5632" width="7.28515625" style="29" customWidth="1"/>
    <col min="5633" max="5634" width="7.28515625" style="29" bestFit="1" customWidth="1"/>
    <col min="5635" max="5637" width="7.28515625" style="29" customWidth="1"/>
    <col min="5638" max="5643" width="0" style="29" hidden="1" customWidth="1"/>
    <col min="5644" max="5644" width="9.7109375" style="29" customWidth="1"/>
    <col min="5645" max="5646" width="11.42578125" style="29"/>
    <col min="5647" max="5647" width="12.42578125" style="29" bestFit="1" customWidth="1"/>
    <col min="5648" max="5883" width="11.42578125" style="29"/>
    <col min="5884" max="5884" width="18.140625" style="29" customWidth="1"/>
    <col min="5885" max="5885" width="7.85546875" style="29" bestFit="1" customWidth="1"/>
    <col min="5886" max="5886" width="7.28515625" style="29" bestFit="1" customWidth="1"/>
    <col min="5887" max="5888" width="7.28515625" style="29" customWidth="1"/>
    <col min="5889" max="5890" width="7.28515625" style="29" bestFit="1" customWidth="1"/>
    <col min="5891" max="5893" width="7.28515625" style="29" customWidth="1"/>
    <col min="5894" max="5899" width="0" style="29" hidden="1" customWidth="1"/>
    <col min="5900" max="5900" width="9.7109375" style="29" customWidth="1"/>
    <col min="5901" max="5902" width="11.42578125" style="29"/>
    <col min="5903" max="5903" width="12.42578125" style="29" bestFit="1" customWidth="1"/>
    <col min="5904" max="6139" width="11.42578125" style="29"/>
    <col min="6140" max="6140" width="18.140625" style="29" customWidth="1"/>
    <col min="6141" max="6141" width="7.85546875" style="29" bestFit="1" customWidth="1"/>
    <col min="6142" max="6142" width="7.28515625" style="29" bestFit="1" customWidth="1"/>
    <col min="6143" max="6144" width="7.28515625" style="29" customWidth="1"/>
    <col min="6145" max="6146" width="7.28515625" style="29" bestFit="1" customWidth="1"/>
    <col min="6147" max="6149" width="7.28515625" style="29" customWidth="1"/>
    <col min="6150" max="6155" width="0" style="29" hidden="1" customWidth="1"/>
    <col min="6156" max="6156" width="9.7109375" style="29" customWidth="1"/>
    <col min="6157" max="6158" width="11.42578125" style="29"/>
    <col min="6159" max="6159" width="12.42578125" style="29" bestFit="1" customWidth="1"/>
    <col min="6160" max="6395" width="11.42578125" style="29"/>
    <col min="6396" max="6396" width="18.140625" style="29" customWidth="1"/>
    <col min="6397" max="6397" width="7.85546875" style="29" bestFit="1" customWidth="1"/>
    <col min="6398" max="6398" width="7.28515625" style="29" bestFit="1" customWidth="1"/>
    <col min="6399" max="6400" width="7.28515625" style="29" customWidth="1"/>
    <col min="6401" max="6402" width="7.28515625" style="29" bestFit="1" customWidth="1"/>
    <col min="6403" max="6405" width="7.28515625" style="29" customWidth="1"/>
    <col min="6406" max="6411" width="0" style="29" hidden="1" customWidth="1"/>
    <col min="6412" max="6412" width="9.7109375" style="29" customWidth="1"/>
    <col min="6413" max="6414" width="11.42578125" style="29"/>
    <col min="6415" max="6415" width="12.42578125" style="29" bestFit="1" customWidth="1"/>
    <col min="6416" max="6651" width="11.42578125" style="29"/>
    <col min="6652" max="6652" width="18.140625" style="29" customWidth="1"/>
    <col min="6653" max="6653" width="7.85546875" style="29" bestFit="1" customWidth="1"/>
    <col min="6654" max="6654" width="7.28515625" style="29" bestFit="1" customWidth="1"/>
    <col min="6655" max="6656" width="7.28515625" style="29" customWidth="1"/>
    <col min="6657" max="6658" width="7.28515625" style="29" bestFit="1" customWidth="1"/>
    <col min="6659" max="6661" width="7.28515625" style="29" customWidth="1"/>
    <col min="6662" max="6667" width="0" style="29" hidden="1" customWidth="1"/>
    <col min="6668" max="6668" width="9.7109375" style="29" customWidth="1"/>
    <col min="6669" max="6670" width="11.42578125" style="29"/>
    <col min="6671" max="6671" width="12.42578125" style="29" bestFit="1" customWidth="1"/>
    <col min="6672" max="6907" width="11.42578125" style="29"/>
    <col min="6908" max="6908" width="18.140625" style="29" customWidth="1"/>
    <col min="6909" max="6909" width="7.85546875" style="29" bestFit="1" customWidth="1"/>
    <col min="6910" max="6910" width="7.28515625" style="29" bestFit="1" customWidth="1"/>
    <col min="6911" max="6912" width="7.28515625" style="29" customWidth="1"/>
    <col min="6913" max="6914" width="7.28515625" style="29" bestFit="1" customWidth="1"/>
    <col min="6915" max="6917" width="7.28515625" style="29" customWidth="1"/>
    <col min="6918" max="6923" width="0" style="29" hidden="1" customWidth="1"/>
    <col min="6924" max="6924" width="9.7109375" style="29" customWidth="1"/>
    <col min="6925" max="6926" width="11.42578125" style="29"/>
    <col min="6927" max="6927" width="12.42578125" style="29" bestFit="1" customWidth="1"/>
    <col min="6928" max="7163" width="11.42578125" style="29"/>
    <col min="7164" max="7164" width="18.140625" style="29" customWidth="1"/>
    <col min="7165" max="7165" width="7.85546875" style="29" bestFit="1" customWidth="1"/>
    <col min="7166" max="7166" width="7.28515625" style="29" bestFit="1" customWidth="1"/>
    <col min="7167" max="7168" width="7.28515625" style="29" customWidth="1"/>
    <col min="7169" max="7170" width="7.28515625" style="29" bestFit="1" customWidth="1"/>
    <col min="7171" max="7173" width="7.28515625" style="29" customWidth="1"/>
    <col min="7174" max="7179" width="0" style="29" hidden="1" customWidth="1"/>
    <col min="7180" max="7180" width="9.7109375" style="29" customWidth="1"/>
    <col min="7181" max="7182" width="11.42578125" style="29"/>
    <col min="7183" max="7183" width="12.42578125" style="29" bestFit="1" customWidth="1"/>
    <col min="7184" max="7419" width="11.42578125" style="29"/>
    <col min="7420" max="7420" width="18.140625" style="29" customWidth="1"/>
    <col min="7421" max="7421" width="7.85546875" style="29" bestFit="1" customWidth="1"/>
    <col min="7422" max="7422" width="7.28515625" style="29" bestFit="1" customWidth="1"/>
    <col min="7423" max="7424" width="7.28515625" style="29" customWidth="1"/>
    <col min="7425" max="7426" width="7.28515625" style="29" bestFit="1" customWidth="1"/>
    <col min="7427" max="7429" width="7.28515625" style="29" customWidth="1"/>
    <col min="7430" max="7435" width="0" style="29" hidden="1" customWidth="1"/>
    <col min="7436" max="7436" width="9.7109375" style="29" customWidth="1"/>
    <col min="7437" max="7438" width="11.42578125" style="29"/>
    <col min="7439" max="7439" width="12.42578125" style="29" bestFit="1" customWidth="1"/>
    <col min="7440" max="7675" width="11.42578125" style="29"/>
    <col min="7676" max="7676" width="18.140625" style="29" customWidth="1"/>
    <col min="7677" max="7677" width="7.85546875" style="29" bestFit="1" customWidth="1"/>
    <col min="7678" max="7678" width="7.28515625" style="29" bestFit="1" customWidth="1"/>
    <col min="7679" max="7680" width="7.28515625" style="29" customWidth="1"/>
    <col min="7681" max="7682" width="7.28515625" style="29" bestFit="1" customWidth="1"/>
    <col min="7683" max="7685" width="7.28515625" style="29" customWidth="1"/>
    <col min="7686" max="7691" width="0" style="29" hidden="1" customWidth="1"/>
    <col min="7692" max="7692" width="9.7109375" style="29" customWidth="1"/>
    <col min="7693" max="7694" width="11.42578125" style="29"/>
    <col min="7695" max="7695" width="12.42578125" style="29" bestFit="1" customWidth="1"/>
    <col min="7696" max="7931" width="11.42578125" style="29"/>
    <col min="7932" max="7932" width="18.140625" style="29" customWidth="1"/>
    <col min="7933" max="7933" width="7.85546875" style="29" bestFit="1" customWidth="1"/>
    <col min="7934" max="7934" width="7.28515625" style="29" bestFit="1" customWidth="1"/>
    <col min="7935" max="7936" width="7.28515625" style="29" customWidth="1"/>
    <col min="7937" max="7938" width="7.28515625" style="29" bestFit="1" customWidth="1"/>
    <col min="7939" max="7941" width="7.28515625" style="29" customWidth="1"/>
    <col min="7942" max="7947" width="0" style="29" hidden="1" customWidth="1"/>
    <col min="7948" max="7948" width="9.7109375" style="29" customWidth="1"/>
    <col min="7949" max="7950" width="11.42578125" style="29"/>
    <col min="7951" max="7951" width="12.42578125" style="29" bestFit="1" customWidth="1"/>
    <col min="7952" max="8187" width="11.42578125" style="29"/>
    <col min="8188" max="8188" width="18.140625" style="29" customWidth="1"/>
    <col min="8189" max="8189" width="7.85546875" style="29" bestFit="1" customWidth="1"/>
    <col min="8190" max="8190" width="7.28515625" style="29" bestFit="1" customWidth="1"/>
    <col min="8191" max="8192" width="7.28515625" style="29" customWidth="1"/>
    <col min="8193" max="8194" width="7.28515625" style="29" bestFit="1" customWidth="1"/>
    <col min="8195" max="8197" width="7.28515625" style="29" customWidth="1"/>
    <col min="8198" max="8203" width="0" style="29" hidden="1" customWidth="1"/>
    <col min="8204" max="8204" width="9.7109375" style="29" customWidth="1"/>
    <col min="8205" max="8206" width="11.42578125" style="29"/>
    <col min="8207" max="8207" width="12.42578125" style="29" bestFit="1" customWidth="1"/>
    <col min="8208" max="8443" width="11.42578125" style="29"/>
    <col min="8444" max="8444" width="18.140625" style="29" customWidth="1"/>
    <col min="8445" max="8445" width="7.85546875" style="29" bestFit="1" customWidth="1"/>
    <col min="8446" max="8446" width="7.28515625" style="29" bestFit="1" customWidth="1"/>
    <col min="8447" max="8448" width="7.28515625" style="29" customWidth="1"/>
    <col min="8449" max="8450" width="7.28515625" style="29" bestFit="1" customWidth="1"/>
    <col min="8451" max="8453" width="7.28515625" style="29" customWidth="1"/>
    <col min="8454" max="8459" width="0" style="29" hidden="1" customWidth="1"/>
    <col min="8460" max="8460" width="9.7109375" style="29" customWidth="1"/>
    <col min="8461" max="8462" width="11.42578125" style="29"/>
    <col min="8463" max="8463" width="12.42578125" style="29" bestFit="1" customWidth="1"/>
    <col min="8464" max="8699" width="11.42578125" style="29"/>
    <col min="8700" max="8700" width="18.140625" style="29" customWidth="1"/>
    <col min="8701" max="8701" width="7.85546875" style="29" bestFit="1" customWidth="1"/>
    <col min="8702" max="8702" width="7.28515625" style="29" bestFit="1" customWidth="1"/>
    <col min="8703" max="8704" width="7.28515625" style="29" customWidth="1"/>
    <col min="8705" max="8706" width="7.28515625" style="29" bestFit="1" customWidth="1"/>
    <col min="8707" max="8709" width="7.28515625" style="29" customWidth="1"/>
    <col min="8710" max="8715" width="0" style="29" hidden="1" customWidth="1"/>
    <col min="8716" max="8716" width="9.7109375" style="29" customWidth="1"/>
    <col min="8717" max="8718" width="11.42578125" style="29"/>
    <col min="8719" max="8719" width="12.42578125" style="29" bestFit="1" customWidth="1"/>
    <col min="8720" max="8955" width="11.42578125" style="29"/>
    <col min="8956" max="8956" width="18.140625" style="29" customWidth="1"/>
    <col min="8957" max="8957" width="7.85546875" style="29" bestFit="1" customWidth="1"/>
    <col min="8958" max="8958" width="7.28515625" style="29" bestFit="1" customWidth="1"/>
    <col min="8959" max="8960" width="7.28515625" style="29" customWidth="1"/>
    <col min="8961" max="8962" width="7.28515625" style="29" bestFit="1" customWidth="1"/>
    <col min="8963" max="8965" width="7.28515625" style="29" customWidth="1"/>
    <col min="8966" max="8971" width="0" style="29" hidden="1" customWidth="1"/>
    <col min="8972" max="8972" width="9.7109375" style="29" customWidth="1"/>
    <col min="8973" max="8974" width="11.42578125" style="29"/>
    <col min="8975" max="8975" width="12.42578125" style="29" bestFit="1" customWidth="1"/>
    <col min="8976" max="9211" width="11.42578125" style="29"/>
    <col min="9212" max="9212" width="18.140625" style="29" customWidth="1"/>
    <col min="9213" max="9213" width="7.85546875" style="29" bestFit="1" customWidth="1"/>
    <col min="9214" max="9214" width="7.28515625" style="29" bestFit="1" customWidth="1"/>
    <col min="9215" max="9216" width="7.28515625" style="29" customWidth="1"/>
    <col min="9217" max="9218" width="7.28515625" style="29" bestFit="1" customWidth="1"/>
    <col min="9219" max="9221" width="7.28515625" style="29" customWidth="1"/>
    <col min="9222" max="9227" width="0" style="29" hidden="1" customWidth="1"/>
    <col min="9228" max="9228" width="9.7109375" style="29" customWidth="1"/>
    <col min="9229" max="9230" width="11.42578125" style="29"/>
    <col min="9231" max="9231" width="12.42578125" style="29" bestFit="1" customWidth="1"/>
    <col min="9232" max="9467" width="11.42578125" style="29"/>
    <col min="9468" max="9468" width="18.140625" style="29" customWidth="1"/>
    <col min="9469" max="9469" width="7.85546875" style="29" bestFit="1" customWidth="1"/>
    <col min="9470" max="9470" width="7.28515625" style="29" bestFit="1" customWidth="1"/>
    <col min="9471" max="9472" width="7.28515625" style="29" customWidth="1"/>
    <col min="9473" max="9474" width="7.28515625" style="29" bestFit="1" customWidth="1"/>
    <col min="9475" max="9477" width="7.28515625" style="29" customWidth="1"/>
    <col min="9478" max="9483" width="0" style="29" hidden="1" customWidth="1"/>
    <col min="9484" max="9484" width="9.7109375" style="29" customWidth="1"/>
    <col min="9485" max="9486" width="11.42578125" style="29"/>
    <col min="9487" max="9487" width="12.42578125" style="29" bestFit="1" customWidth="1"/>
    <col min="9488" max="9723" width="11.42578125" style="29"/>
    <col min="9724" max="9724" width="18.140625" style="29" customWidth="1"/>
    <col min="9725" max="9725" width="7.85546875" style="29" bestFit="1" customWidth="1"/>
    <col min="9726" max="9726" width="7.28515625" style="29" bestFit="1" customWidth="1"/>
    <col min="9727" max="9728" width="7.28515625" style="29" customWidth="1"/>
    <col min="9729" max="9730" width="7.28515625" style="29" bestFit="1" customWidth="1"/>
    <col min="9731" max="9733" width="7.28515625" style="29" customWidth="1"/>
    <col min="9734" max="9739" width="0" style="29" hidden="1" customWidth="1"/>
    <col min="9740" max="9740" width="9.7109375" style="29" customWidth="1"/>
    <col min="9741" max="9742" width="11.42578125" style="29"/>
    <col min="9743" max="9743" width="12.42578125" style="29" bestFit="1" customWidth="1"/>
    <col min="9744" max="9979" width="11.42578125" style="29"/>
    <col min="9980" max="9980" width="18.140625" style="29" customWidth="1"/>
    <col min="9981" max="9981" width="7.85546875" style="29" bestFit="1" customWidth="1"/>
    <col min="9982" max="9982" width="7.28515625" style="29" bestFit="1" customWidth="1"/>
    <col min="9983" max="9984" width="7.28515625" style="29" customWidth="1"/>
    <col min="9985" max="9986" width="7.28515625" style="29" bestFit="1" customWidth="1"/>
    <col min="9987" max="9989" width="7.28515625" style="29" customWidth="1"/>
    <col min="9990" max="9995" width="0" style="29" hidden="1" customWidth="1"/>
    <col min="9996" max="9996" width="9.7109375" style="29" customWidth="1"/>
    <col min="9997" max="9998" width="11.42578125" style="29"/>
    <col min="9999" max="9999" width="12.42578125" style="29" bestFit="1" customWidth="1"/>
    <col min="10000" max="10235" width="11.42578125" style="29"/>
    <col min="10236" max="10236" width="18.140625" style="29" customWidth="1"/>
    <col min="10237" max="10237" width="7.85546875" style="29" bestFit="1" customWidth="1"/>
    <col min="10238" max="10238" width="7.28515625" style="29" bestFit="1" customWidth="1"/>
    <col min="10239" max="10240" width="7.28515625" style="29" customWidth="1"/>
    <col min="10241" max="10242" width="7.28515625" style="29" bestFit="1" customWidth="1"/>
    <col min="10243" max="10245" width="7.28515625" style="29" customWidth="1"/>
    <col min="10246" max="10251" width="0" style="29" hidden="1" customWidth="1"/>
    <col min="10252" max="10252" width="9.7109375" style="29" customWidth="1"/>
    <col min="10253" max="10254" width="11.42578125" style="29"/>
    <col min="10255" max="10255" width="12.42578125" style="29" bestFit="1" customWidth="1"/>
    <col min="10256" max="10491" width="11.42578125" style="29"/>
    <col min="10492" max="10492" width="18.140625" style="29" customWidth="1"/>
    <col min="10493" max="10493" width="7.85546875" style="29" bestFit="1" customWidth="1"/>
    <col min="10494" max="10494" width="7.28515625" style="29" bestFit="1" customWidth="1"/>
    <col min="10495" max="10496" width="7.28515625" style="29" customWidth="1"/>
    <col min="10497" max="10498" width="7.28515625" style="29" bestFit="1" customWidth="1"/>
    <col min="10499" max="10501" width="7.28515625" style="29" customWidth="1"/>
    <col min="10502" max="10507" width="0" style="29" hidden="1" customWidth="1"/>
    <col min="10508" max="10508" width="9.7109375" style="29" customWidth="1"/>
    <col min="10509" max="10510" width="11.42578125" style="29"/>
    <col min="10511" max="10511" width="12.42578125" style="29" bestFit="1" customWidth="1"/>
    <col min="10512" max="10747" width="11.42578125" style="29"/>
    <col min="10748" max="10748" width="18.140625" style="29" customWidth="1"/>
    <col min="10749" max="10749" width="7.85546875" style="29" bestFit="1" customWidth="1"/>
    <col min="10750" max="10750" width="7.28515625" style="29" bestFit="1" customWidth="1"/>
    <col min="10751" max="10752" width="7.28515625" style="29" customWidth="1"/>
    <col min="10753" max="10754" width="7.28515625" style="29" bestFit="1" customWidth="1"/>
    <col min="10755" max="10757" width="7.28515625" style="29" customWidth="1"/>
    <col min="10758" max="10763" width="0" style="29" hidden="1" customWidth="1"/>
    <col min="10764" max="10764" width="9.7109375" style="29" customWidth="1"/>
    <col min="10765" max="10766" width="11.42578125" style="29"/>
    <col min="10767" max="10767" width="12.42578125" style="29" bestFit="1" customWidth="1"/>
    <col min="10768" max="11003" width="11.42578125" style="29"/>
    <col min="11004" max="11004" width="18.140625" style="29" customWidth="1"/>
    <col min="11005" max="11005" width="7.85546875" style="29" bestFit="1" customWidth="1"/>
    <col min="11006" max="11006" width="7.28515625" style="29" bestFit="1" customWidth="1"/>
    <col min="11007" max="11008" width="7.28515625" style="29" customWidth="1"/>
    <col min="11009" max="11010" width="7.28515625" style="29" bestFit="1" customWidth="1"/>
    <col min="11011" max="11013" width="7.28515625" style="29" customWidth="1"/>
    <col min="11014" max="11019" width="0" style="29" hidden="1" customWidth="1"/>
    <col min="11020" max="11020" width="9.7109375" style="29" customWidth="1"/>
    <col min="11021" max="11022" width="11.42578125" style="29"/>
    <col min="11023" max="11023" width="12.42578125" style="29" bestFit="1" customWidth="1"/>
    <col min="11024" max="11259" width="11.42578125" style="29"/>
    <col min="11260" max="11260" width="18.140625" style="29" customWidth="1"/>
    <col min="11261" max="11261" width="7.85546875" style="29" bestFit="1" customWidth="1"/>
    <col min="11262" max="11262" width="7.28515625" style="29" bestFit="1" customWidth="1"/>
    <col min="11263" max="11264" width="7.28515625" style="29" customWidth="1"/>
    <col min="11265" max="11266" width="7.28515625" style="29" bestFit="1" customWidth="1"/>
    <col min="11267" max="11269" width="7.28515625" style="29" customWidth="1"/>
    <col min="11270" max="11275" width="0" style="29" hidden="1" customWidth="1"/>
    <col min="11276" max="11276" width="9.7109375" style="29" customWidth="1"/>
    <col min="11277" max="11278" width="11.42578125" style="29"/>
    <col min="11279" max="11279" width="12.42578125" style="29" bestFit="1" customWidth="1"/>
    <col min="11280" max="11515" width="11.42578125" style="29"/>
    <col min="11516" max="11516" width="18.140625" style="29" customWidth="1"/>
    <col min="11517" max="11517" width="7.85546875" style="29" bestFit="1" customWidth="1"/>
    <col min="11518" max="11518" width="7.28515625" style="29" bestFit="1" customWidth="1"/>
    <col min="11519" max="11520" width="7.28515625" style="29" customWidth="1"/>
    <col min="11521" max="11522" width="7.28515625" style="29" bestFit="1" customWidth="1"/>
    <col min="11523" max="11525" width="7.28515625" style="29" customWidth="1"/>
    <col min="11526" max="11531" width="0" style="29" hidden="1" customWidth="1"/>
    <col min="11532" max="11532" width="9.7109375" style="29" customWidth="1"/>
    <col min="11533" max="11534" width="11.42578125" style="29"/>
    <col min="11535" max="11535" width="12.42578125" style="29" bestFit="1" customWidth="1"/>
    <col min="11536" max="11771" width="11.42578125" style="29"/>
    <col min="11772" max="11772" width="18.140625" style="29" customWidth="1"/>
    <col min="11773" max="11773" width="7.85546875" style="29" bestFit="1" customWidth="1"/>
    <col min="11774" max="11774" width="7.28515625" style="29" bestFit="1" customWidth="1"/>
    <col min="11775" max="11776" width="7.28515625" style="29" customWidth="1"/>
    <col min="11777" max="11778" width="7.28515625" style="29" bestFit="1" customWidth="1"/>
    <col min="11779" max="11781" width="7.28515625" style="29" customWidth="1"/>
    <col min="11782" max="11787" width="0" style="29" hidden="1" customWidth="1"/>
    <col min="11788" max="11788" width="9.7109375" style="29" customWidth="1"/>
    <col min="11789" max="11790" width="11.42578125" style="29"/>
    <col min="11791" max="11791" width="12.42578125" style="29" bestFit="1" customWidth="1"/>
    <col min="11792" max="12027" width="11.42578125" style="29"/>
    <col min="12028" max="12028" width="18.140625" style="29" customWidth="1"/>
    <col min="12029" max="12029" width="7.85546875" style="29" bestFit="1" customWidth="1"/>
    <col min="12030" max="12030" width="7.28515625" style="29" bestFit="1" customWidth="1"/>
    <col min="12031" max="12032" width="7.28515625" style="29" customWidth="1"/>
    <col min="12033" max="12034" width="7.28515625" style="29" bestFit="1" customWidth="1"/>
    <col min="12035" max="12037" width="7.28515625" style="29" customWidth="1"/>
    <col min="12038" max="12043" width="0" style="29" hidden="1" customWidth="1"/>
    <col min="12044" max="12044" width="9.7109375" style="29" customWidth="1"/>
    <col min="12045" max="12046" width="11.42578125" style="29"/>
    <col min="12047" max="12047" width="12.42578125" style="29" bestFit="1" customWidth="1"/>
    <col min="12048" max="12283" width="11.42578125" style="29"/>
    <col min="12284" max="12284" width="18.140625" style="29" customWidth="1"/>
    <col min="12285" max="12285" width="7.85546875" style="29" bestFit="1" customWidth="1"/>
    <col min="12286" max="12286" width="7.28515625" style="29" bestFit="1" customWidth="1"/>
    <col min="12287" max="12288" width="7.28515625" style="29" customWidth="1"/>
    <col min="12289" max="12290" width="7.28515625" style="29" bestFit="1" customWidth="1"/>
    <col min="12291" max="12293" width="7.28515625" style="29" customWidth="1"/>
    <col min="12294" max="12299" width="0" style="29" hidden="1" customWidth="1"/>
    <col min="12300" max="12300" width="9.7109375" style="29" customWidth="1"/>
    <col min="12301" max="12302" width="11.42578125" style="29"/>
    <col min="12303" max="12303" width="12.42578125" style="29" bestFit="1" customWidth="1"/>
    <col min="12304" max="12539" width="11.42578125" style="29"/>
    <col min="12540" max="12540" width="18.140625" style="29" customWidth="1"/>
    <col min="12541" max="12541" width="7.85546875" style="29" bestFit="1" customWidth="1"/>
    <col min="12542" max="12542" width="7.28515625" style="29" bestFit="1" customWidth="1"/>
    <col min="12543" max="12544" width="7.28515625" style="29" customWidth="1"/>
    <col min="12545" max="12546" width="7.28515625" style="29" bestFit="1" customWidth="1"/>
    <col min="12547" max="12549" width="7.28515625" style="29" customWidth="1"/>
    <col min="12550" max="12555" width="0" style="29" hidden="1" customWidth="1"/>
    <col min="12556" max="12556" width="9.7109375" style="29" customWidth="1"/>
    <col min="12557" max="12558" width="11.42578125" style="29"/>
    <col min="12559" max="12559" width="12.42578125" style="29" bestFit="1" customWidth="1"/>
    <col min="12560" max="12795" width="11.42578125" style="29"/>
    <col min="12796" max="12796" width="18.140625" style="29" customWidth="1"/>
    <col min="12797" max="12797" width="7.85546875" style="29" bestFit="1" customWidth="1"/>
    <col min="12798" max="12798" width="7.28515625" style="29" bestFit="1" customWidth="1"/>
    <col min="12799" max="12800" width="7.28515625" style="29" customWidth="1"/>
    <col min="12801" max="12802" width="7.28515625" style="29" bestFit="1" customWidth="1"/>
    <col min="12803" max="12805" width="7.28515625" style="29" customWidth="1"/>
    <col min="12806" max="12811" width="0" style="29" hidden="1" customWidth="1"/>
    <col min="12812" max="12812" width="9.7109375" style="29" customWidth="1"/>
    <col min="12813" max="12814" width="11.42578125" style="29"/>
    <col min="12815" max="12815" width="12.42578125" style="29" bestFit="1" customWidth="1"/>
    <col min="12816" max="13051" width="11.42578125" style="29"/>
    <col min="13052" max="13052" width="18.140625" style="29" customWidth="1"/>
    <col min="13053" max="13053" width="7.85546875" style="29" bestFit="1" customWidth="1"/>
    <col min="13054" max="13054" width="7.28515625" style="29" bestFit="1" customWidth="1"/>
    <col min="13055" max="13056" width="7.28515625" style="29" customWidth="1"/>
    <col min="13057" max="13058" width="7.28515625" style="29" bestFit="1" customWidth="1"/>
    <col min="13059" max="13061" width="7.28515625" style="29" customWidth="1"/>
    <col min="13062" max="13067" width="0" style="29" hidden="1" customWidth="1"/>
    <col min="13068" max="13068" width="9.7109375" style="29" customWidth="1"/>
    <col min="13069" max="13070" width="11.42578125" style="29"/>
    <col min="13071" max="13071" width="12.42578125" style="29" bestFit="1" customWidth="1"/>
    <col min="13072" max="13307" width="11.42578125" style="29"/>
    <col min="13308" max="13308" width="18.140625" style="29" customWidth="1"/>
    <col min="13309" max="13309" width="7.85546875" style="29" bestFit="1" customWidth="1"/>
    <col min="13310" max="13310" width="7.28515625" style="29" bestFit="1" customWidth="1"/>
    <col min="13311" max="13312" width="7.28515625" style="29" customWidth="1"/>
    <col min="13313" max="13314" width="7.28515625" style="29" bestFit="1" customWidth="1"/>
    <col min="13315" max="13317" width="7.28515625" style="29" customWidth="1"/>
    <col min="13318" max="13323" width="0" style="29" hidden="1" customWidth="1"/>
    <col min="13324" max="13324" width="9.7109375" style="29" customWidth="1"/>
    <col min="13325" max="13326" width="11.42578125" style="29"/>
    <col min="13327" max="13327" width="12.42578125" style="29" bestFit="1" customWidth="1"/>
    <col min="13328" max="13563" width="11.42578125" style="29"/>
    <col min="13564" max="13564" width="18.140625" style="29" customWidth="1"/>
    <col min="13565" max="13565" width="7.85546875" style="29" bestFit="1" customWidth="1"/>
    <col min="13566" max="13566" width="7.28515625" style="29" bestFit="1" customWidth="1"/>
    <col min="13567" max="13568" width="7.28515625" style="29" customWidth="1"/>
    <col min="13569" max="13570" width="7.28515625" style="29" bestFit="1" customWidth="1"/>
    <col min="13571" max="13573" width="7.28515625" style="29" customWidth="1"/>
    <col min="13574" max="13579" width="0" style="29" hidden="1" customWidth="1"/>
    <col min="13580" max="13580" width="9.7109375" style="29" customWidth="1"/>
    <col min="13581" max="13582" width="11.42578125" style="29"/>
    <col min="13583" max="13583" width="12.42578125" style="29" bestFit="1" customWidth="1"/>
    <col min="13584" max="13819" width="11.42578125" style="29"/>
    <col min="13820" max="13820" width="18.140625" style="29" customWidth="1"/>
    <col min="13821" max="13821" width="7.85546875" style="29" bestFit="1" customWidth="1"/>
    <col min="13822" max="13822" width="7.28515625" style="29" bestFit="1" customWidth="1"/>
    <col min="13823" max="13824" width="7.28515625" style="29" customWidth="1"/>
    <col min="13825" max="13826" width="7.28515625" style="29" bestFit="1" customWidth="1"/>
    <col min="13827" max="13829" width="7.28515625" style="29" customWidth="1"/>
    <col min="13830" max="13835" width="0" style="29" hidden="1" customWidth="1"/>
    <col min="13836" max="13836" width="9.7109375" style="29" customWidth="1"/>
    <col min="13837" max="13838" width="11.42578125" style="29"/>
    <col min="13839" max="13839" width="12.42578125" style="29" bestFit="1" customWidth="1"/>
    <col min="13840" max="14075" width="11.42578125" style="29"/>
    <col min="14076" max="14076" width="18.140625" style="29" customWidth="1"/>
    <col min="14077" max="14077" width="7.85546875" style="29" bestFit="1" customWidth="1"/>
    <col min="14078" max="14078" width="7.28515625" style="29" bestFit="1" customWidth="1"/>
    <col min="14079" max="14080" width="7.28515625" style="29" customWidth="1"/>
    <col min="14081" max="14082" width="7.28515625" style="29" bestFit="1" customWidth="1"/>
    <col min="14083" max="14085" width="7.28515625" style="29" customWidth="1"/>
    <col min="14086" max="14091" width="0" style="29" hidden="1" customWidth="1"/>
    <col min="14092" max="14092" width="9.7109375" style="29" customWidth="1"/>
    <col min="14093" max="14094" width="11.42578125" style="29"/>
    <col min="14095" max="14095" width="12.42578125" style="29" bestFit="1" customWidth="1"/>
    <col min="14096" max="14331" width="11.42578125" style="29"/>
    <col min="14332" max="14332" width="18.140625" style="29" customWidth="1"/>
    <col min="14333" max="14333" width="7.85546875" style="29" bestFit="1" customWidth="1"/>
    <col min="14334" max="14334" width="7.28515625" style="29" bestFit="1" customWidth="1"/>
    <col min="14335" max="14336" width="7.28515625" style="29" customWidth="1"/>
    <col min="14337" max="14338" width="7.28515625" style="29" bestFit="1" customWidth="1"/>
    <col min="14339" max="14341" width="7.28515625" style="29" customWidth="1"/>
    <col min="14342" max="14347" width="0" style="29" hidden="1" customWidth="1"/>
    <col min="14348" max="14348" width="9.7109375" style="29" customWidth="1"/>
    <col min="14349" max="14350" width="11.42578125" style="29"/>
    <col min="14351" max="14351" width="12.42578125" style="29" bestFit="1" customWidth="1"/>
    <col min="14352" max="14587" width="11.42578125" style="29"/>
    <col min="14588" max="14588" width="18.140625" style="29" customWidth="1"/>
    <col min="14589" max="14589" width="7.85546875" style="29" bestFit="1" customWidth="1"/>
    <col min="14590" max="14590" width="7.28515625" style="29" bestFit="1" customWidth="1"/>
    <col min="14591" max="14592" width="7.28515625" style="29" customWidth="1"/>
    <col min="14593" max="14594" width="7.28515625" style="29" bestFit="1" customWidth="1"/>
    <col min="14595" max="14597" width="7.28515625" style="29" customWidth="1"/>
    <col min="14598" max="14603" width="0" style="29" hidden="1" customWidth="1"/>
    <col min="14604" max="14604" width="9.7109375" style="29" customWidth="1"/>
    <col min="14605" max="14606" width="11.42578125" style="29"/>
    <col min="14607" max="14607" width="12.42578125" style="29" bestFit="1" customWidth="1"/>
    <col min="14608" max="14843" width="11.42578125" style="29"/>
    <col min="14844" max="14844" width="18.140625" style="29" customWidth="1"/>
    <col min="14845" max="14845" width="7.85546875" style="29" bestFit="1" customWidth="1"/>
    <col min="14846" max="14846" width="7.28515625" style="29" bestFit="1" customWidth="1"/>
    <col min="14847" max="14848" width="7.28515625" style="29" customWidth="1"/>
    <col min="14849" max="14850" width="7.28515625" style="29" bestFit="1" customWidth="1"/>
    <col min="14851" max="14853" width="7.28515625" style="29" customWidth="1"/>
    <col min="14854" max="14859" width="0" style="29" hidden="1" customWidth="1"/>
    <col min="14860" max="14860" width="9.7109375" style="29" customWidth="1"/>
    <col min="14861" max="14862" width="11.42578125" style="29"/>
    <col min="14863" max="14863" width="12.42578125" style="29" bestFit="1" customWidth="1"/>
    <col min="14864" max="15099" width="11.42578125" style="29"/>
    <col min="15100" max="15100" width="18.140625" style="29" customWidth="1"/>
    <col min="15101" max="15101" width="7.85546875" style="29" bestFit="1" customWidth="1"/>
    <col min="15102" max="15102" width="7.28515625" style="29" bestFit="1" customWidth="1"/>
    <col min="15103" max="15104" width="7.28515625" style="29" customWidth="1"/>
    <col min="15105" max="15106" width="7.28515625" style="29" bestFit="1" customWidth="1"/>
    <col min="15107" max="15109" width="7.28515625" style="29" customWidth="1"/>
    <col min="15110" max="15115" width="0" style="29" hidden="1" customWidth="1"/>
    <col min="15116" max="15116" width="9.7109375" style="29" customWidth="1"/>
    <col min="15117" max="15118" width="11.42578125" style="29"/>
    <col min="15119" max="15119" width="12.42578125" style="29" bestFit="1" customWidth="1"/>
    <col min="15120" max="15355" width="11.42578125" style="29"/>
    <col min="15356" max="15356" width="18.140625" style="29" customWidth="1"/>
    <col min="15357" max="15357" width="7.85546875" style="29" bestFit="1" customWidth="1"/>
    <col min="15358" max="15358" width="7.28515625" style="29" bestFit="1" customWidth="1"/>
    <col min="15359" max="15360" width="7.28515625" style="29" customWidth="1"/>
    <col min="15361" max="15362" width="7.28515625" style="29" bestFit="1" customWidth="1"/>
    <col min="15363" max="15365" width="7.28515625" style="29" customWidth="1"/>
    <col min="15366" max="15371" width="0" style="29" hidden="1" customWidth="1"/>
    <col min="15372" max="15372" width="9.7109375" style="29" customWidth="1"/>
    <col min="15373" max="15374" width="11.42578125" style="29"/>
    <col min="15375" max="15375" width="12.42578125" style="29" bestFit="1" customWidth="1"/>
    <col min="15376" max="15611" width="11.42578125" style="29"/>
    <col min="15612" max="15612" width="18.140625" style="29" customWidth="1"/>
    <col min="15613" max="15613" width="7.85546875" style="29" bestFit="1" customWidth="1"/>
    <col min="15614" max="15614" width="7.28515625" style="29" bestFit="1" customWidth="1"/>
    <col min="15615" max="15616" width="7.28515625" style="29" customWidth="1"/>
    <col min="15617" max="15618" width="7.28515625" style="29" bestFit="1" customWidth="1"/>
    <col min="15619" max="15621" width="7.28515625" style="29" customWidth="1"/>
    <col min="15622" max="15627" width="0" style="29" hidden="1" customWidth="1"/>
    <col min="15628" max="15628" width="9.7109375" style="29" customWidth="1"/>
    <col min="15629" max="15630" width="11.42578125" style="29"/>
    <col min="15631" max="15631" width="12.42578125" style="29" bestFit="1" customWidth="1"/>
    <col min="15632" max="15867" width="11.42578125" style="29"/>
    <col min="15868" max="15868" width="18.140625" style="29" customWidth="1"/>
    <col min="15869" max="15869" width="7.85546875" style="29" bestFit="1" customWidth="1"/>
    <col min="15870" max="15870" width="7.28515625" style="29" bestFit="1" customWidth="1"/>
    <col min="15871" max="15872" width="7.28515625" style="29" customWidth="1"/>
    <col min="15873" max="15874" width="7.28515625" style="29" bestFit="1" customWidth="1"/>
    <col min="15875" max="15877" width="7.28515625" style="29" customWidth="1"/>
    <col min="15878" max="15883" width="0" style="29" hidden="1" customWidth="1"/>
    <col min="15884" max="15884" width="9.7109375" style="29" customWidth="1"/>
    <col min="15885" max="15886" width="11.42578125" style="29"/>
    <col min="15887" max="15887" width="12.42578125" style="29" bestFit="1" customWidth="1"/>
    <col min="15888" max="16123" width="11.42578125" style="29"/>
    <col min="16124" max="16124" width="18.140625" style="29" customWidth="1"/>
    <col min="16125" max="16125" width="7.85546875" style="29" bestFit="1" customWidth="1"/>
    <col min="16126" max="16126" width="7.28515625" style="29" bestFit="1" customWidth="1"/>
    <col min="16127" max="16128" width="7.28515625" style="29" customWidth="1"/>
    <col min="16129" max="16130" width="7.28515625" style="29" bestFit="1" customWidth="1"/>
    <col min="16131" max="16133" width="7.28515625" style="29" customWidth="1"/>
    <col min="16134" max="16139" width="0" style="29" hidden="1" customWidth="1"/>
    <col min="16140" max="16140" width="9.7109375" style="29" customWidth="1"/>
    <col min="16141" max="16142" width="11.42578125" style="29"/>
    <col min="16143" max="16143" width="12.42578125" style="29" bestFit="1" customWidth="1"/>
    <col min="16144" max="16384" width="11.42578125" style="29"/>
  </cols>
  <sheetData>
    <row r="1" spans="1:17" s="30" customFormat="1" x14ac:dyDescent="0.2">
      <c r="B1" s="42"/>
      <c r="C1" s="42"/>
      <c r="D1" s="42"/>
      <c r="E1" s="42"/>
      <c r="F1" s="42"/>
      <c r="G1" s="42"/>
      <c r="H1" s="42"/>
      <c r="I1" s="42"/>
      <c r="J1" s="42"/>
      <c r="K1" s="42"/>
      <c r="L1" s="42"/>
    </row>
    <row r="2" spans="1:17" s="30" customFormat="1" x14ac:dyDescent="0.2">
      <c r="A2" s="50" t="s">
        <v>101</v>
      </c>
      <c r="B2" s="42"/>
      <c r="C2" s="42"/>
      <c r="D2" s="42"/>
      <c r="E2" s="42"/>
      <c r="F2" s="42"/>
      <c r="G2" s="42"/>
      <c r="H2" s="42"/>
      <c r="I2" s="42"/>
      <c r="K2" s="42"/>
      <c r="L2" s="42"/>
    </row>
    <row r="3" spans="1:17" s="30" customFormat="1" ht="15" x14ac:dyDescent="0.25">
      <c r="A3" s="50" t="s">
        <v>102</v>
      </c>
      <c r="B3" s="42"/>
      <c r="C3" s="42"/>
      <c r="D3" s="42"/>
      <c r="E3" s="42"/>
      <c r="F3" s="42"/>
      <c r="G3" s="42"/>
      <c r="H3" s="42"/>
      <c r="I3" s="42"/>
      <c r="J3" s="107"/>
      <c r="K3" s="42"/>
      <c r="L3" s="42"/>
    </row>
    <row r="4" spans="1:17" s="30" customFormat="1" x14ac:dyDescent="0.2">
      <c r="B4" s="42"/>
      <c r="C4" s="42"/>
      <c r="D4" s="42"/>
      <c r="E4" s="42"/>
      <c r="F4" s="42"/>
      <c r="G4" s="42"/>
      <c r="H4" s="42"/>
      <c r="I4" s="42"/>
      <c r="J4" s="42"/>
      <c r="K4" s="42"/>
      <c r="L4" s="42"/>
    </row>
    <row r="5" spans="1:17" s="30" customFormat="1" ht="12.75" x14ac:dyDescent="0.2">
      <c r="B5" s="360" t="s">
        <v>86</v>
      </c>
      <c r="C5" s="360"/>
      <c r="D5" s="360"/>
      <c r="E5" s="360"/>
      <c r="F5" s="360"/>
      <c r="G5" s="360"/>
      <c r="H5" s="360"/>
      <c r="I5" s="360"/>
      <c r="J5" s="360"/>
      <c r="K5" s="360"/>
      <c r="M5" s="134" t="s">
        <v>572</v>
      </c>
      <c r="O5" s="108"/>
    </row>
    <row r="6" spans="1:17" s="30" customFormat="1" ht="12.75" x14ac:dyDescent="0.2">
      <c r="B6" s="376" t="str">
        <f>'Solicitudes Regiones'!$B$6:$R$6</f>
        <v>Acumuladas de julio de 2008 a noviembre de 2020</v>
      </c>
      <c r="C6" s="376"/>
      <c r="D6" s="376"/>
      <c r="E6" s="376"/>
      <c r="F6" s="376"/>
      <c r="G6" s="376"/>
      <c r="H6" s="376"/>
      <c r="I6" s="376"/>
      <c r="J6" s="376"/>
      <c r="K6" s="376"/>
      <c r="L6" s="59"/>
    </row>
    <row r="7" spans="1:17" s="33" customFormat="1" x14ac:dyDescent="0.2">
      <c r="B7" s="31"/>
      <c r="C7" s="32"/>
      <c r="D7" s="32"/>
      <c r="E7" s="32"/>
      <c r="F7" s="32"/>
      <c r="G7" s="32"/>
      <c r="H7" s="32"/>
      <c r="I7" s="32"/>
      <c r="J7" s="32"/>
      <c r="K7" s="32"/>
      <c r="L7" s="32"/>
    </row>
    <row r="8" spans="1:17" ht="15" customHeight="1" x14ac:dyDescent="0.2">
      <c r="B8" s="390" t="s">
        <v>55</v>
      </c>
      <c r="C8" s="390"/>
      <c r="D8" s="390"/>
      <c r="E8" s="390"/>
      <c r="F8" s="390"/>
      <c r="G8" s="390"/>
      <c r="H8" s="390"/>
      <c r="I8" s="390"/>
      <c r="J8" s="390"/>
      <c r="K8" s="390"/>
      <c r="L8" s="390"/>
      <c r="M8" s="390"/>
    </row>
    <row r="9" spans="1:17" ht="20.25" customHeight="1" x14ac:dyDescent="0.2">
      <c r="B9" s="390" t="s">
        <v>56</v>
      </c>
      <c r="C9" s="388" t="s">
        <v>2</v>
      </c>
      <c r="D9" s="391"/>
      <c r="E9" s="391"/>
      <c r="F9" s="391"/>
      <c r="G9" s="391"/>
      <c r="H9" s="391"/>
      <c r="I9" s="391"/>
      <c r="J9" s="391"/>
      <c r="K9" s="389"/>
      <c r="L9" s="388"/>
      <c r="M9" s="389"/>
    </row>
    <row r="10" spans="1:17" ht="24" x14ac:dyDescent="0.2">
      <c r="B10" s="390"/>
      <c r="C10" s="26" t="s">
        <v>57</v>
      </c>
      <c r="D10" s="26" t="s">
        <v>58</v>
      </c>
      <c r="E10" s="26" t="s">
        <v>59</v>
      </c>
      <c r="F10" s="26" t="s">
        <v>60</v>
      </c>
      <c r="G10" s="26" t="s">
        <v>8</v>
      </c>
      <c r="H10" s="26" t="s">
        <v>61</v>
      </c>
      <c r="I10" s="26" t="s">
        <v>62</v>
      </c>
      <c r="J10" s="26" t="s">
        <v>63</v>
      </c>
      <c r="K10" s="282" t="s">
        <v>31</v>
      </c>
      <c r="L10" s="282" t="s">
        <v>593</v>
      </c>
      <c r="M10" s="282" t="s">
        <v>596</v>
      </c>
    </row>
    <row r="11" spans="1:17" x14ac:dyDescent="0.2">
      <c r="B11" s="23" t="s">
        <v>200</v>
      </c>
      <c r="C11" s="21">
        <v>5886</v>
      </c>
      <c r="D11" s="21">
        <v>3270</v>
      </c>
      <c r="E11" s="21">
        <f>C11+D11</f>
        <v>9156</v>
      </c>
      <c r="F11" s="22">
        <f>E11/$E$44</f>
        <v>0.22127700710522499</v>
      </c>
      <c r="G11" s="21">
        <v>21031</v>
      </c>
      <c r="H11" s="21">
        <v>1716</v>
      </c>
      <c r="I11" s="21">
        <f>G11+H11</f>
        <v>22747</v>
      </c>
      <c r="J11" s="22">
        <f>I11/$I$44</f>
        <v>0.23402744912446757</v>
      </c>
      <c r="K11" s="21">
        <f t="shared" ref="K11:K43" si="0">E11+I11</f>
        <v>31903</v>
      </c>
      <c r="L11" s="21">
        <v>9</v>
      </c>
      <c r="M11" s="331">
        <f>K11+L11</f>
        <v>31912</v>
      </c>
      <c r="Q11" s="34"/>
    </row>
    <row r="12" spans="1:17" x14ac:dyDescent="0.2">
      <c r="B12" s="23" t="s">
        <v>201</v>
      </c>
      <c r="C12" s="21">
        <v>615</v>
      </c>
      <c r="D12" s="21">
        <v>333</v>
      </c>
      <c r="E12" s="21">
        <f t="shared" ref="E12:E43" si="1">C12+D12</f>
        <v>948</v>
      </c>
      <c r="F12" s="22">
        <f t="shared" ref="F12:F43" si="2">E12/$E$44</f>
        <v>2.29107255063077E-2</v>
      </c>
      <c r="G12" s="21">
        <v>2142</v>
      </c>
      <c r="H12" s="21">
        <v>132</v>
      </c>
      <c r="I12" s="21">
        <f t="shared" ref="I12:I43" si="3">G12+H12</f>
        <v>2274</v>
      </c>
      <c r="J12" s="22">
        <f t="shared" ref="J12:J43" si="4">I12/$I$44</f>
        <v>2.3395543118171155E-2</v>
      </c>
      <c r="K12" s="21">
        <f t="shared" si="0"/>
        <v>3222</v>
      </c>
      <c r="L12" s="21">
        <v>0</v>
      </c>
      <c r="M12" s="331">
        <f t="shared" ref="M12:M44" si="5">K12+L12</f>
        <v>3222</v>
      </c>
      <c r="Q12" s="34"/>
    </row>
    <row r="13" spans="1:17" x14ac:dyDescent="0.2">
      <c r="B13" s="23" t="s">
        <v>202</v>
      </c>
      <c r="C13" s="21">
        <v>782</v>
      </c>
      <c r="D13" s="21">
        <v>372</v>
      </c>
      <c r="E13" s="21">
        <f t="shared" si="1"/>
        <v>1154</v>
      </c>
      <c r="F13" s="22">
        <f t="shared" si="2"/>
        <v>2.7889216491855575E-2</v>
      </c>
      <c r="G13" s="21">
        <v>2846</v>
      </c>
      <c r="H13" s="21">
        <v>193</v>
      </c>
      <c r="I13" s="21">
        <f t="shared" si="3"/>
        <v>3039</v>
      </c>
      <c r="J13" s="22">
        <f t="shared" si="4"/>
        <v>3.1266075433650897E-2</v>
      </c>
      <c r="K13" s="21">
        <f t="shared" si="0"/>
        <v>4193</v>
      </c>
      <c r="L13" s="21">
        <v>1</v>
      </c>
      <c r="M13" s="331">
        <f t="shared" si="5"/>
        <v>4194</v>
      </c>
      <c r="Q13" s="34"/>
    </row>
    <row r="14" spans="1:17" x14ac:dyDescent="0.2">
      <c r="B14" s="23" t="s">
        <v>203</v>
      </c>
      <c r="C14" s="21">
        <v>757</v>
      </c>
      <c r="D14" s="21">
        <v>458</v>
      </c>
      <c r="E14" s="21">
        <f t="shared" si="1"/>
        <v>1215</v>
      </c>
      <c r="F14" s="22">
        <f t="shared" si="2"/>
        <v>2.9363429841944996E-2</v>
      </c>
      <c r="G14" s="21">
        <v>2294</v>
      </c>
      <c r="H14" s="21">
        <v>142</v>
      </c>
      <c r="I14" s="21">
        <f t="shared" si="3"/>
        <v>2436</v>
      </c>
      <c r="J14" s="22">
        <f t="shared" si="4"/>
        <v>2.5062244079096279E-2</v>
      </c>
      <c r="K14" s="21">
        <f t="shared" si="0"/>
        <v>3651</v>
      </c>
      <c r="L14" s="21">
        <v>0</v>
      </c>
      <c r="M14" s="331">
        <f t="shared" si="5"/>
        <v>3651</v>
      </c>
      <c r="Q14" s="34"/>
    </row>
    <row r="15" spans="1:17" x14ac:dyDescent="0.2">
      <c r="B15" s="23" t="s">
        <v>204</v>
      </c>
      <c r="C15" s="21">
        <v>531</v>
      </c>
      <c r="D15" s="21">
        <v>335</v>
      </c>
      <c r="E15" s="21">
        <f t="shared" si="1"/>
        <v>866</v>
      </c>
      <c r="F15" s="22">
        <f t="shared" si="2"/>
        <v>2.0928996084876021E-2</v>
      </c>
      <c r="G15" s="21">
        <v>2437</v>
      </c>
      <c r="H15" s="21">
        <v>151</v>
      </c>
      <c r="I15" s="21">
        <f t="shared" si="3"/>
        <v>2588</v>
      </c>
      <c r="J15" s="22">
        <f t="shared" si="4"/>
        <v>2.6626062264655651E-2</v>
      </c>
      <c r="K15" s="21">
        <f t="shared" si="0"/>
        <v>3454</v>
      </c>
      <c r="L15" s="21">
        <v>0</v>
      </c>
      <c r="M15" s="331">
        <f t="shared" si="5"/>
        <v>3454</v>
      </c>
      <c r="Q15" s="34"/>
    </row>
    <row r="16" spans="1:17" x14ac:dyDescent="0.2">
      <c r="B16" s="23" t="s">
        <v>205</v>
      </c>
      <c r="C16" s="21">
        <v>237</v>
      </c>
      <c r="D16" s="21">
        <v>156</v>
      </c>
      <c r="E16" s="21">
        <f t="shared" si="1"/>
        <v>393</v>
      </c>
      <c r="F16" s="22">
        <f t="shared" si="2"/>
        <v>9.4978007636908508E-3</v>
      </c>
      <c r="G16" s="21">
        <v>620</v>
      </c>
      <c r="H16" s="21">
        <v>34</v>
      </c>
      <c r="I16" s="21">
        <f t="shared" si="3"/>
        <v>654</v>
      </c>
      <c r="J16" s="22">
        <f t="shared" si="4"/>
        <v>6.7285335089199367E-3</v>
      </c>
      <c r="K16" s="21">
        <f t="shared" si="0"/>
        <v>1047</v>
      </c>
      <c r="L16" s="21">
        <v>0</v>
      </c>
      <c r="M16" s="331">
        <f t="shared" si="5"/>
        <v>1047</v>
      </c>
      <c r="Q16" s="34"/>
    </row>
    <row r="17" spans="2:17" x14ac:dyDescent="0.2">
      <c r="B17" s="23" t="s">
        <v>206</v>
      </c>
      <c r="C17" s="21">
        <v>278</v>
      </c>
      <c r="D17" s="21">
        <v>207</v>
      </c>
      <c r="E17" s="21">
        <f t="shared" si="1"/>
        <v>485</v>
      </c>
      <c r="F17" s="22">
        <f t="shared" si="2"/>
        <v>1.1721204504809318E-2</v>
      </c>
      <c r="G17" s="21">
        <v>799</v>
      </c>
      <c r="H17" s="21">
        <v>48</v>
      </c>
      <c r="I17" s="21">
        <f t="shared" si="3"/>
        <v>847</v>
      </c>
      <c r="J17" s="22">
        <f t="shared" si="4"/>
        <v>8.714171073478879E-3</v>
      </c>
      <c r="K17" s="21">
        <f t="shared" si="0"/>
        <v>1332</v>
      </c>
      <c r="L17" s="21">
        <v>0</v>
      </c>
      <c r="M17" s="331">
        <f t="shared" si="5"/>
        <v>1332</v>
      </c>
      <c r="Q17" s="34"/>
    </row>
    <row r="18" spans="2:17" x14ac:dyDescent="0.2">
      <c r="B18" s="23" t="s">
        <v>207</v>
      </c>
      <c r="C18" s="21">
        <v>601</v>
      </c>
      <c r="D18" s="21">
        <v>421</v>
      </c>
      <c r="E18" s="21">
        <f t="shared" si="1"/>
        <v>1022</v>
      </c>
      <c r="F18" s="22">
        <f t="shared" si="2"/>
        <v>2.4699115471989948E-2</v>
      </c>
      <c r="G18" s="21">
        <v>1957</v>
      </c>
      <c r="H18" s="21">
        <v>107</v>
      </c>
      <c r="I18" s="21">
        <f t="shared" si="3"/>
        <v>2064</v>
      </c>
      <c r="J18" s="22">
        <f t="shared" si="4"/>
        <v>2.1235004835490442E-2</v>
      </c>
      <c r="K18" s="21">
        <f t="shared" si="0"/>
        <v>3086</v>
      </c>
      <c r="L18" s="21">
        <v>1</v>
      </c>
      <c r="M18" s="331">
        <f t="shared" si="5"/>
        <v>3087</v>
      </c>
      <c r="Q18" s="34"/>
    </row>
    <row r="19" spans="2:17" x14ac:dyDescent="0.2">
      <c r="B19" s="23" t="s">
        <v>208</v>
      </c>
      <c r="C19" s="21">
        <v>444</v>
      </c>
      <c r="D19" s="21">
        <v>241</v>
      </c>
      <c r="E19" s="21">
        <f t="shared" si="1"/>
        <v>685</v>
      </c>
      <c r="F19" s="22">
        <f t="shared" si="2"/>
        <v>1.6554690898545121E-2</v>
      </c>
      <c r="G19" s="21">
        <v>1433</v>
      </c>
      <c r="H19" s="21">
        <v>92</v>
      </c>
      <c r="I19" s="21">
        <f t="shared" si="3"/>
        <v>1525</v>
      </c>
      <c r="J19" s="22">
        <f t="shared" si="4"/>
        <v>1.568962324327661E-2</v>
      </c>
      <c r="K19" s="21">
        <f t="shared" si="0"/>
        <v>2210</v>
      </c>
      <c r="L19" s="21">
        <v>2</v>
      </c>
      <c r="M19" s="331">
        <f t="shared" si="5"/>
        <v>2212</v>
      </c>
      <c r="Q19" s="34"/>
    </row>
    <row r="20" spans="2:17" x14ac:dyDescent="0.2">
      <c r="B20" s="23" t="s">
        <v>209</v>
      </c>
      <c r="C20" s="21">
        <v>244</v>
      </c>
      <c r="D20" s="21">
        <v>213</v>
      </c>
      <c r="E20" s="21">
        <f t="shared" si="1"/>
        <v>457</v>
      </c>
      <c r="F20" s="22">
        <f t="shared" si="2"/>
        <v>1.1044516409686306E-2</v>
      </c>
      <c r="G20" s="21">
        <v>1012</v>
      </c>
      <c r="H20" s="21">
        <v>73</v>
      </c>
      <c r="I20" s="21">
        <f t="shared" si="3"/>
        <v>1085</v>
      </c>
      <c r="J20" s="22">
        <f t="shared" si="4"/>
        <v>1.1162781127183687E-2</v>
      </c>
      <c r="K20" s="21">
        <f t="shared" si="0"/>
        <v>1542</v>
      </c>
      <c r="L20" s="21">
        <v>0</v>
      </c>
      <c r="M20" s="331">
        <f t="shared" si="5"/>
        <v>1542</v>
      </c>
      <c r="Q20" s="34"/>
    </row>
    <row r="21" spans="2:17" x14ac:dyDescent="0.2">
      <c r="B21" s="23" t="s">
        <v>210</v>
      </c>
      <c r="C21" s="21">
        <v>1203</v>
      </c>
      <c r="D21" s="21">
        <v>746</v>
      </c>
      <c r="E21" s="21">
        <f t="shared" si="1"/>
        <v>1949</v>
      </c>
      <c r="F21" s="22">
        <f t="shared" si="2"/>
        <v>4.7102324906955387E-2</v>
      </c>
      <c r="G21" s="21">
        <v>4585</v>
      </c>
      <c r="H21" s="21">
        <v>297</v>
      </c>
      <c r="I21" s="21">
        <f t="shared" si="3"/>
        <v>4882</v>
      </c>
      <c r="J21" s="22">
        <f t="shared" si="4"/>
        <v>5.02273709335583E-2</v>
      </c>
      <c r="K21" s="21">
        <f t="shared" si="0"/>
        <v>6831</v>
      </c>
      <c r="L21" s="21">
        <v>1</v>
      </c>
      <c r="M21" s="331">
        <f t="shared" si="5"/>
        <v>6832</v>
      </c>
      <c r="Q21" s="34"/>
    </row>
    <row r="22" spans="2:17" x14ac:dyDescent="0.2">
      <c r="B22" s="23" t="s">
        <v>211</v>
      </c>
      <c r="C22" s="21">
        <v>288</v>
      </c>
      <c r="D22" s="21">
        <v>232</v>
      </c>
      <c r="E22" s="21">
        <f t="shared" si="1"/>
        <v>520</v>
      </c>
      <c r="F22" s="22">
        <f t="shared" si="2"/>
        <v>1.2567064623713084E-2</v>
      </c>
      <c r="G22" s="21">
        <v>1175</v>
      </c>
      <c r="H22" s="21">
        <v>105</v>
      </c>
      <c r="I22" s="21">
        <f t="shared" si="3"/>
        <v>1280</v>
      </c>
      <c r="J22" s="22">
        <f t="shared" si="4"/>
        <v>1.3168995246815779E-2</v>
      </c>
      <c r="K22" s="21">
        <f t="shared" si="0"/>
        <v>1800</v>
      </c>
      <c r="L22" s="21">
        <v>0</v>
      </c>
      <c r="M22" s="331">
        <f t="shared" si="5"/>
        <v>1800</v>
      </c>
      <c r="Q22" s="34"/>
    </row>
    <row r="23" spans="2:17" x14ac:dyDescent="0.2">
      <c r="B23" s="23" t="s">
        <v>212</v>
      </c>
      <c r="C23" s="21">
        <v>875</v>
      </c>
      <c r="D23" s="21">
        <v>516</v>
      </c>
      <c r="E23" s="21">
        <f t="shared" si="1"/>
        <v>1391</v>
      </c>
      <c r="F23" s="22">
        <f t="shared" si="2"/>
        <v>3.3616897868432499E-2</v>
      </c>
      <c r="G23" s="21">
        <v>2617</v>
      </c>
      <c r="H23" s="21">
        <v>112</v>
      </c>
      <c r="I23" s="21">
        <f t="shared" si="3"/>
        <v>2729</v>
      </c>
      <c r="J23" s="22">
        <f t="shared" si="4"/>
        <v>2.8076709397312702E-2</v>
      </c>
      <c r="K23" s="21">
        <f t="shared" si="0"/>
        <v>4120</v>
      </c>
      <c r="L23" s="21">
        <v>0</v>
      </c>
      <c r="M23" s="331">
        <f t="shared" si="5"/>
        <v>4120</v>
      </c>
      <c r="Q23" s="34"/>
    </row>
    <row r="24" spans="2:17" x14ac:dyDescent="0.2">
      <c r="B24" s="23" t="s">
        <v>213</v>
      </c>
      <c r="C24" s="21">
        <v>644</v>
      </c>
      <c r="D24" s="21">
        <v>486</v>
      </c>
      <c r="E24" s="21">
        <f t="shared" si="1"/>
        <v>1130</v>
      </c>
      <c r="F24" s="22">
        <f t="shared" si="2"/>
        <v>2.7309198124607279E-2</v>
      </c>
      <c r="G24" s="21">
        <v>2587</v>
      </c>
      <c r="H24" s="21">
        <v>174</v>
      </c>
      <c r="I24" s="21">
        <f t="shared" si="3"/>
        <v>2761</v>
      </c>
      <c r="J24" s="22">
        <f t="shared" si="4"/>
        <v>2.8405934278483095E-2</v>
      </c>
      <c r="K24" s="21">
        <f t="shared" si="0"/>
        <v>3891</v>
      </c>
      <c r="L24" s="21">
        <v>0</v>
      </c>
      <c r="M24" s="331">
        <f t="shared" si="5"/>
        <v>3891</v>
      </c>
      <c r="Q24" s="34"/>
    </row>
    <row r="25" spans="2:17" x14ac:dyDescent="0.2">
      <c r="B25" s="23" t="s">
        <v>214</v>
      </c>
      <c r="C25" s="21">
        <v>482</v>
      </c>
      <c r="D25" s="21">
        <v>269</v>
      </c>
      <c r="E25" s="21">
        <f t="shared" si="1"/>
        <v>751</v>
      </c>
      <c r="F25" s="22">
        <f t="shared" si="2"/>
        <v>1.8149741408477936E-2</v>
      </c>
      <c r="G25" s="21">
        <v>1785</v>
      </c>
      <c r="H25" s="21">
        <v>71</v>
      </c>
      <c r="I25" s="21">
        <f t="shared" si="3"/>
        <v>1856</v>
      </c>
      <c r="J25" s="22">
        <f t="shared" si="4"/>
        <v>1.9095043107882879E-2</v>
      </c>
      <c r="K25" s="21">
        <f t="shared" si="0"/>
        <v>2607</v>
      </c>
      <c r="L25" s="21">
        <v>0</v>
      </c>
      <c r="M25" s="331">
        <f t="shared" si="5"/>
        <v>2607</v>
      </c>
      <c r="Q25" s="34"/>
    </row>
    <row r="26" spans="2:17" x14ac:dyDescent="0.2">
      <c r="B26" s="23" t="s">
        <v>215</v>
      </c>
      <c r="C26" s="21">
        <v>456</v>
      </c>
      <c r="D26" s="21">
        <v>290</v>
      </c>
      <c r="E26" s="21">
        <f t="shared" si="1"/>
        <v>746</v>
      </c>
      <c r="F26" s="22">
        <f t="shared" si="2"/>
        <v>1.8028904248634538E-2</v>
      </c>
      <c r="G26" s="21">
        <v>1395</v>
      </c>
      <c r="H26" s="21">
        <v>86</v>
      </c>
      <c r="I26" s="21">
        <f t="shared" si="3"/>
        <v>1481</v>
      </c>
      <c r="J26" s="22">
        <f t="shared" si="4"/>
        <v>1.5236939031667318E-2</v>
      </c>
      <c r="K26" s="21">
        <f t="shared" si="0"/>
        <v>2227</v>
      </c>
      <c r="L26" s="21">
        <v>0</v>
      </c>
      <c r="M26" s="331">
        <f t="shared" si="5"/>
        <v>2227</v>
      </c>
      <c r="Q26" s="34"/>
    </row>
    <row r="27" spans="2:17" x14ac:dyDescent="0.2">
      <c r="B27" s="23" t="s">
        <v>216</v>
      </c>
      <c r="C27" s="21">
        <v>1649</v>
      </c>
      <c r="D27" s="21">
        <v>1049</v>
      </c>
      <c r="E27" s="21">
        <f t="shared" si="1"/>
        <v>2698</v>
      </c>
      <c r="F27" s="22">
        <f t="shared" si="2"/>
        <v>6.5203731451495966E-2</v>
      </c>
      <c r="G27" s="21">
        <v>6396</v>
      </c>
      <c r="H27" s="21">
        <v>463</v>
      </c>
      <c r="I27" s="21">
        <f t="shared" si="3"/>
        <v>6859</v>
      </c>
      <c r="J27" s="22">
        <f t="shared" si="4"/>
        <v>7.0567295623366735E-2</v>
      </c>
      <c r="K27" s="21">
        <f t="shared" si="0"/>
        <v>9557</v>
      </c>
      <c r="L27" s="21">
        <v>1</v>
      </c>
      <c r="M27" s="331">
        <f t="shared" si="5"/>
        <v>9558</v>
      </c>
      <c r="Q27" s="34"/>
    </row>
    <row r="28" spans="2:17" x14ac:dyDescent="0.2">
      <c r="B28" s="23" t="s">
        <v>217</v>
      </c>
      <c r="C28" s="21">
        <v>279</v>
      </c>
      <c r="D28" s="21">
        <v>159</v>
      </c>
      <c r="E28" s="21">
        <f t="shared" si="1"/>
        <v>438</v>
      </c>
      <c r="F28" s="22">
        <f t="shared" si="2"/>
        <v>1.0585335202281406E-2</v>
      </c>
      <c r="G28" s="21">
        <v>981</v>
      </c>
      <c r="H28" s="21">
        <v>29</v>
      </c>
      <c r="I28" s="21">
        <f t="shared" si="3"/>
        <v>1010</v>
      </c>
      <c r="J28" s="22">
        <f t="shared" si="4"/>
        <v>1.0391160311940574E-2</v>
      </c>
      <c r="K28" s="21">
        <f t="shared" si="0"/>
        <v>1448</v>
      </c>
      <c r="L28" s="21">
        <v>0</v>
      </c>
      <c r="M28" s="331">
        <f t="shared" si="5"/>
        <v>1448</v>
      </c>
      <c r="Q28" s="34"/>
    </row>
    <row r="29" spans="2:17" x14ac:dyDescent="0.2">
      <c r="B29" s="23" t="s">
        <v>218</v>
      </c>
      <c r="C29" s="21">
        <v>394</v>
      </c>
      <c r="D29" s="21">
        <v>210</v>
      </c>
      <c r="E29" s="21">
        <f t="shared" si="1"/>
        <v>604</v>
      </c>
      <c r="F29" s="22">
        <f t="shared" si="2"/>
        <v>1.4597128909082121E-2</v>
      </c>
      <c r="G29" s="21">
        <v>648</v>
      </c>
      <c r="H29" s="21">
        <v>41</v>
      </c>
      <c r="I29" s="21">
        <f t="shared" si="3"/>
        <v>689</v>
      </c>
      <c r="J29" s="22">
        <f t="shared" si="4"/>
        <v>7.0886232227000559E-3</v>
      </c>
      <c r="K29" s="21">
        <f t="shared" si="0"/>
        <v>1293</v>
      </c>
      <c r="L29" s="21">
        <v>0</v>
      </c>
      <c r="M29" s="331">
        <f t="shared" si="5"/>
        <v>1293</v>
      </c>
      <c r="Q29" s="34"/>
    </row>
    <row r="30" spans="2:17" x14ac:dyDescent="0.2">
      <c r="B30" s="23" t="s">
        <v>219</v>
      </c>
      <c r="C30" s="21">
        <v>1115</v>
      </c>
      <c r="D30" s="21">
        <v>824</v>
      </c>
      <c r="E30" s="21">
        <f t="shared" si="1"/>
        <v>1939</v>
      </c>
      <c r="F30" s="22">
        <f t="shared" si="2"/>
        <v>4.6860650587268599E-2</v>
      </c>
      <c r="G30" s="21">
        <v>3837</v>
      </c>
      <c r="H30" s="21">
        <v>224</v>
      </c>
      <c r="I30" s="21">
        <f t="shared" si="3"/>
        <v>4061</v>
      </c>
      <c r="J30" s="22">
        <f t="shared" si="4"/>
        <v>4.1780695076030369E-2</v>
      </c>
      <c r="K30" s="21">
        <f t="shared" si="0"/>
        <v>6000</v>
      </c>
      <c r="L30" s="21">
        <v>0</v>
      </c>
      <c r="M30" s="331">
        <f t="shared" si="5"/>
        <v>6000</v>
      </c>
      <c r="Q30" s="34"/>
    </row>
    <row r="31" spans="2:17" x14ac:dyDescent="0.2">
      <c r="B31" s="23" t="s">
        <v>220</v>
      </c>
      <c r="C31" s="21">
        <v>300</v>
      </c>
      <c r="D31" s="21">
        <v>199</v>
      </c>
      <c r="E31" s="21">
        <f t="shared" si="1"/>
        <v>499</v>
      </c>
      <c r="F31" s="22">
        <f t="shared" si="2"/>
        <v>1.2059548552370824E-2</v>
      </c>
      <c r="G31" s="21">
        <v>732</v>
      </c>
      <c r="H31" s="21">
        <v>62</v>
      </c>
      <c r="I31" s="21">
        <f t="shared" si="3"/>
        <v>794</v>
      </c>
      <c r="J31" s="22">
        <f t="shared" si="4"/>
        <v>8.1688923640404129E-3</v>
      </c>
      <c r="K31" s="21">
        <f t="shared" si="0"/>
        <v>1293</v>
      </c>
      <c r="L31" s="21">
        <v>0</v>
      </c>
      <c r="M31" s="331">
        <f t="shared" si="5"/>
        <v>1293</v>
      </c>
      <c r="Q31" s="34"/>
    </row>
    <row r="32" spans="2:17" x14ac:dyDescent="0.2">
      <c r="B32" s="23" t="s">
        <v>221</v>
      </c>
      <c r="C32" s="21">
        <v>572</v>
      </c>
      <c r="D32" s="21">
        <v>339</v>
      </c>
      <c r="E32" s="21">
        <f t="shared" si="1"/>
        <v>911</v>
      </c>
      <c r="F32" s="22">
        <f t="shared" si="2"/>
        <v>2.2016530523466575E-2</v>
      </c>
      <c r="G32" s="21">
        <v>1957</v>
      </c>
      <c r="H32" s="21">
        <v>109</v>
      </c>
      <c r="I32" s="21">
        <f t="shared" si="3"/>
        <v>2066</v>
      </c>
      <c r="J32" s="22">
        <f t="shared" si="4"/>
        <v>2.1255581390563591E-2</v>
      </c>
      <c r="K32" s="21">
        <f t="shared" si="0"/>
        <v>2977</v>
      </c>
      <c r="L32" s="21">
        <v>0</v>
      </c>
      <c r="M32" s="331">
        <f t="shared" si="5"/>
        <v>2977</v>
      </c>
      <c r="Q32" s="34"/>
    </row>
    <row r="33" spans="2:17" x14ac:dyDescent="0.2">
      <c r="B33" s="23" t="s">
        <v>222</v>
      </c>
      <c r="C33" s="21">
        <v>801</v>
      </c>
      <c r="D33" s="21">
        <v>543</v>
      </c>
      <c r="E33" s="21">
        <f t="shared" si="1"/>
        <v>1344</v>
      </c>
      <c r="F33" s="22">
        <f t="shared" si="2"/>
        <v>3.2481028565904589E-2</v>
      </c>
      <c r="G33" s="21">
        <v>2551</v>
      </c>
      <c r="H33" s="21">
        <v>206</v>
      </c>
      <c r="I33" s="21">
        <f t="shared" si="3"/>
        <v>2757</v>
      </c>
      <c r="J33" s="22">
        <f t="shared" si="4"/>
        <v>2.8364781168336798E-2</v>
      </c>
      <c r="K33" s="21">
        <f t="shared" si="0"/>
        <v>4101</v>
      </c>
      <c r="L33" s="21">
        <v>1</v>
      </c>
      <c r="M33" s="331">
        <f t="shared" si="5"/>
        <v>4102</v>
      </c>
      <c r="Q33" s="34"/>
    </row>
    <row r="34" spans="2:17" x14ac:dyDescent="0.2">
      <c r="B34" s="23" t="s">
        <v>223</v>
      </c>
      <c r="C34" s="21">
        <v>333</v>
      </c>
      <c r="D34" s="21">
        <v>163</v>
      </c>
      <c r="E34" s="21">
        <f t="shared" si="1"/>
        <v>496</v>
      </c>
      <c r="F34" s="22">
        <f t="shared" si="2"/>
        <v>1.1987046256464788E-2</v>
      </c>
      <c r="G34" s="21">
        <v>1261</v>
      </c>
      <c r="H34" s="21">
        <v>87</v>
      </c>
      <c r="I34" s="21">
        <f t="shared" si="3"/>
        <v>1348</v>
      </c>
      <c r="J34" s="22">
        <f t="shared" si="4"/>
        <v>1.3868598119302866E-2</v>
      </c>
      <c r="K34" s="21">
        <f t="shared" si="0"/>
        <v>1844</v>
      </c>
      <c r="L34" s="21">
        <v>0</v>
      </c>
      <c r="M34" s="331">
        <f t="shared" si="5"/>
        <v>1844</v>
      </c>
      <c r="Q34" s="34"/>
    </row>
    <row r="35" spans="2:17" x14ac:dyDescent="0.2">
      <c r="B35" s="23" t="s">
        <v>224</v>
      </c>
      <c r="C35" s="21">
        <v>517</v>
      </c>
      <c r="D35" s="21">
        <v>303</v>
      </c>
      <c r="E35" s="21">
        <f t="shared" si="1"/>
        <v>820</v>
      </c>
      <c r="F35" s="22">
        <f t="shared" si="2"/>
        <v>1.9817294214316786E-2</v>
      </c>
      <c r="G35" s="21">
        <v>1487</v>
      </c>
      <c r="H35" s="21">
        <v>102</v>
      </c>
      <c r="I35" s="21">
        <f t="shared" si="3"/>
        <v>1589</v>
      </c>
      <c r="J35" s="22">
        <f t="shared" si="4"/>
        <v>1.63480730056174E-2</v>
      </c>
      <c r="K35" s="21">
        <f t="shared" si="0"/>
        <v>2409</v>
      </c>
      <c r="L35" s="21">
        <v>0</v>
      </c>
      <c r="M35" s="331">
        <f t="shared" si="5"/>
        <v>2409</v>
      </c>
      <c r="Q35" s="34"/>
    </row>
    <row r="36" spans="2:17" x14ac:dyDescent="0.2">
      <c r="B36" s="23" t="s">
        <v>225</v>
      </c>
      <c r="C36" s="21">
        <v>1816</v>
      </c>
      <c r="D36" s="21">
        <v>992</v>
      </c>
      <c r="E36" s="21">
        <f t="shared" si="1"/>
        <v>2808</v>
      </c>
      <c r="F36" s="22">
        <f t="shared" si="2"/>
        <v>6.7862148968050651E-2</v>
      </c>
      <c r="G36" s="21">
        <v>7773</v>
      </c>
      <c r="H36" s="21">
        <v>445</v>
      </c>
      <c r="I36" s="21">
        <f t="shared" si="3"/>
        <v>8218</v>
      </c>
      <c r="J36" s="22">
        <f t="shared" si="4"/>
        <v>8.4549064795571921E-2</v>
      </c>
      <c r="K36" s="21">
        <f t="shared" si="0"/>
        <v>11026</v>
      </c>
      <c r="L36" s="21">
        <v>1</v>
      </c>
      <c r="M36" s="331">
        <f t="shared" si="5"/>
        <v>11027</v>
      </c>
      <c r="Q36" s="34"/>
    </row>
    <row r="37" spans="2:17" x14ac:dyDescent="0.2">
      <c r="B37" s="23" t="s">
        <v>226</v>
      </c>
      <c r="C37" s="21">
        <v>429</v>
      </c>
      <c r="D37" s="21">
        <v>312</v>
      </c>
      <c r="E37" s="21">
        <f t="shared" si="1"/>
        <v>741</v>
      </c>
      <c r="F37" s="22">
        <f t="shared" si="2"/>
        <v>1.7908067088791144E-2</v>
      </c>
      <c r="G37" s="21">
        <v>1987</v>
      </c>
      <c r="H37" s="21">
        <v>140</v>
      </c>
      <c r="I37" s="21">
        <f t="shared" si="3"/>
        <v>2127</v>
      </c>
      <c r="J37" s="22">
        <f t="shared" si="4"/>
        <v>2.1883166320294658E-2</v>
      </c>
      <c r="K37" s="21">
        <f t="shared" si="0"/>
        <v>2868</v>
      </c>
      <c r="L37" s="21">
        <v>0</v>
      </c>
      <c r="M37" s="331">
        <f t="shared" si="5"/>
        <v>2868</v>
      </c>
      <c r="Q37" s="34"/>
    </row>
    <row r="38" spans="2:17" x14ac:dyDescent="0.2">
      <c r="B38" s="23" t="s">
        <v>227</v>
      </c>
      <c r="C38" s="21">
        <v>362</v>
      </c>
      <c r="D38" s="21">
        <v>304</v>
      </c>
      <c r="E38" s="21">
        <f t="shared" si="1"/>
        <v>666</v>
      </c>
      <c r="F38" s="22">
        <f t="shared" si="2"/>
        <v>1.6095509691140219E-2</v>
      </c>
      <c r="G38" s="21">
        <v>1376</v>
      </c>
      <c r="H38" s="21">
        <v>54</v>
      </c>
      <c r="I38" s="21">
        <f t="shared" si="3"/>
        <v>1430</v>
      </c>
      <c r="J38" s="22">
        <f t="shared" si="4"/>
        <v>1.4712236877302002E-2</v>
      </c>
      <c r="K38" s="21">
        <f t="shared" si="0"/>
        <v>2096</v>
      </c>
      <c r="L38" s="21">
        <v>0</v>
      </c>
      <c r="M38" s="331">
        <f t="shared" si="5"/>
        <v>2096</v>
      </c>
      <c r="Q38" s="34"/>
    </row>
    <row r="39" spans="2:17" x14ac:dyDescent="0.2">
      <c r="B39" s="23" t="s">
        <v>228</v>
      </c>
      <c r="C39" s="21">
        <v>314</v>
      </c>
      <c r="D39" s="21">
        <v>208</v>
      </c>
      <c r="E39" s="21">
        <f t="shared" si="1"/>
        <v>522</v>
      </c>
      <c r="F39" s="22">
        <f t="shared" si="2"/>
        <v>1.2615399487650442E-2</v>
      </c>
      <c r="G39" s="21">
        <v>930</v>
      </c>
      <c r="H39" s="21">
        <v>38</v>
      </c>
      <c r="I39" s="21">
        <f t="shared" si="3"/>
        <v>968</v>
      </c>
      <c r="J39" s="22">
        <f t="shared" si="4"/>
        <v>9.9590526554044316E-3</v>
      </c>
      <c r="K39" s="21">
        <f t="shared" si="0"/>
        <v>1490</v>
      </c>
      <c r="L39" s="21">
        <v>0</v>
      </c>
      <c r="M39" s="331">
        <f t="shared" si="5"/>
        <v>1490</v>
      </c>
      <c r="Q39" s="34"/>
    </row>
    <row r="40" spans="2:17" x14ac:dyDescent="0.2">
      <c r="B40" s="23" t="s">
        <v>229</v>
      </c>
      <c r="C40" s="21">
        <v>177</v>
      </c>
      <c r="D40" s="21">
        <v>101</v>
      </c>
      <c r="E40" s="21">
        <f t="shared" si="1"/>
        <v>278</v>
      </c>
      <c r="F40" s="22">
        <f t="shared" si="2"/>
        <v>6.7185460872927639E-3</v>
      </c>
      <c r="G40" s="21">
        <v>531</v>
      </c>
      <c r="H40" s="21">
        <v>20</v>
      </c>
      <c r="I40" s="21">
        <f t="shared" si="3"/>
        <v>551</v>
      </c>
      <c r="J40" s="22">
        <f t="shared" si="4"/>
        <v>5.6688409226527299E-3</v>
      </c>
      <c r="K40" s="21">
        <f t="shared" si="0"/>
        <v>829</v>
      </c>
      <c r="L40" s="21">
        <v>1</v>
      </c>
      <c r="M40" s="331">
        <f t="shared" si="5"/>
        <v>830</v>
      </c>
      <c r="Q40" s="34"/>
    </row>
    <row r="41" spans="2:17" x14ac:dyDescent="0.2">
      <c r="B41" s="23" t="s">
        <v>230</v>
      </c>
      <c r="C41" s="21">
        <v>1760</v>
      </c>
      <c r="D41" s="21">
        <v>879</v>
      </c>
      <c r="E41" s="21">
        <f t="shared" si="1"/>
        <v>2639</v>
      </c>
      <c r="F41" s="22">
        <f t="shared" si="2"/>
        <v>6.3777852965343898E-2</v>
      </c>
      <c r="G41" s="21">
        <v>5893</v>
      </c>
      <c r="H41" s="21">
        <v>301</v>
      </c>
      <c r="I41" s="21">
        <f t="shared" si="3"/>
        <v>6194</v>
      </c>
      <c r="J41" s="22">
        <f t="shared" si="4"/>
        <v>6.3725591061544476E-2</v>
      </c>
      <c r="K41" s="21">
        <f t="shared" si="0"/>
        <v>8833</v>
      </c>
      <c r="L41" s="21">
        <v>1</v>
      </c>
      <c r="M41" s="331">
        <f t="shared" si="5"/>
        <v>8834</v>
      </c>
      <c r="Q41" s="34"/>
    </row>
    <row r="42" spans="2:17" x14ac:dyDescent="0.2">
      <c r="B42" s="23" t="s">
        <v>231</v>
      </c>
      <c r="C42" s="21">
        <v>517</v>
      </c>
      <c r="D42" s="21">
        <v>344</v>
      </c>
      <c r="E42" s="21">
        <f t="shared" si="1"/>
        <v>861</v>
      </c>
      <c r="F42" s="22">
        <f t="shared" si="2"/>
        <v>2.0808158925032627E-2</v>
      </c>
      <c r="G42" s="21">
        <v>1748</v>
      </c>
      <c r="H42" s="21">
        <v>105</v>
      </c>
      <c r="I42" s="21">
        <f t="shared" si="3"/>
        <v>1853</v>
      </c>
      <c r="J42" s="22">
        <f t="shared" si="4"/>
        <v>1.9064178275273153E-2</v>
      </c>
      <c r="K42" s="21">
        <f t="shared" si="0"/>
        <v>2714</v>
      </c>
      <c r="L42" s="21">
        <v>0</v>
      </c>
      <c r="M42" s="331">
        <f t="shared" si="5"/>
        <v>2714</v>
      </c>
      <c r="Q42" s="34"/>
    </row>
    <row r="43" spans="2:17" x14ac:dyDescent="0.2">
      <c r="B43" s="23" t="s">
        <v>232</v>
      </c>
      <c r="C43" s="21">
        <v>145</v>
      </c>
      <c r="D43" s="21">
        <v>101</v>
      </c>
      <c r="E43" s="21">
        <f t="shared" si="1"/>
        <v>246</v>
      </c>
      <c r="F43" s="22">
        <f t="shared" si="2"/>
        <v>5.9451882642950361E-3</v>
      </c>
      <c r="G43" s="21">
        <v>422</v>
      </c>
      <c r="H43" s="21">
        <v>14</v>
      </c>
      <c r="I43" s="21">
        <f t="shared" si="3"/>
        <v>436</v>
      </c>
      <c r="J43" s="22">
        <f t="shared" si="4"/>
        <v>4.4856890059466244E-3</v>
      </c>
      <c r="K43" s="21">
        <f t="shared" si="0"/>
        <v>682</v>
      </c>
      <c r="L43" s="21">
        <v>0</v>
      </c>
      <c r="M43" s="331">
        <f t="shared" si="5"/>
        <v>682</v>
      </c>
      <c r="Q43" s="34"/>
    </row>
    <row r="44" spans="2:17" x14ac:dyDescent="0.2">
      <c r="B44" s="23" t="s">
        <v>49</v>
      </c>
      <c r="C44" s="21">
        <f>SUM(C11:C43)</f>
        <v>25803</v>
      </c>
      <c r="D44" s="21">
        <f t="shared" ref="D44:G44" si="6">SUM(D11:D43)</f>
        <v>15575</v>
      </c>
      <c r="E44" s="23">
        <f t="shared" ref="E44" si="7">C44+D44</f>
        <v>41378</v>
      </c>
      <c r="F44" s="22">
        <f t="shared" ref="F44" si="8">E44/$E$44</f>
        <v>1</v>
      </c>
      <c r="G44" s="21">
        <f t="shared" si="6"/>
        <v>91225</v>
      </c>
      <c r="H44" s="21">
        <f>SUM(H11:H43)</f>
        <v>5973</v>
      </c>
      <c r="I44" s="23">
        <f t="shared" ref="I44" si="9">G44+H44</f>
        <v>97198</v>
      </c>
      <c r="J44" s="22">
        <f t="shared" ref="J44" si="10">I44/$I$44</f>
        <v>1</v>
      </c>
      <c r="K44" s="21">
        <f t="shared" ref="K44" si="11">E44+I44</f>
        <v>138576</v>
      </c>
      <c r="L44" s="21">
        <f>SUM(L11:L43)</f>
        <v>19</v>
      </c>
      <c r="M44" s="331">
        <f t="shared" si="5"/>
        <v>138595</v>
      </c>
      <c r="Q44" s="34"/>
    </row>
    <row r="45" spans="2:17" ht="25.5" customHeight="1" x14ac:dyDescent="0.2">
      <c r="B45" s="35" t="s">
        <v>64</v>
      </c>
      <c r="C45" s="36">
        <f>+C44/M44</f>
        <v>0.18617554745842202</v>
      </c>
      <c r="D45" s="36">
        <f>+D44/M44</f>
        <v>0.1123777914066164</v>
      </c>
      <c r="E45" s="37">
        <f>+E44/M44</f>
        <v>0.29855333886503843</v>
      </c>
      <c r="F45" s="37"/>
      <c r="G45" s="36">
        <f>+G44/M44</f>
        <v>0.65821277823875324</v>
      </c>
      <c r="H45" s="36">
        <f>+H44/M44</f>
        <v>4.3096792813593562E-2</v>
      </c>
      <c r="I45" s="37">
        <f>+I44/M44</f>
        <v>0.70130957105234681</v>
      </c>
      <c r="J45" s="37"/>
      <c r="K45" s="37">
        <f>+K44/M44</f>
        <v>0.99986290991738513</v>
      </c>
      <c r="L45" s="37">
        <f>+L44/M44</f>
        <v>1.3709008261481294E-4</v>
      </c>
      <c r="M45" s="37">
        <f>K45+L45</f>
        <v>1</v>
      </c>
    </row>
    <row r="46" spans="2:17" x14ac:dyDescent="0.2">
      <c r="B46" s="28"/>
      <c r="C46" s="41"/>
      <c r="D46" s="41"/>
      <c r="E46" s="41"/>
      <c r="F46" s="41"/>
      <c r="G46" s="41"/>
      <c r="H46" s="41"/>
      <c r="I46" s="41"/>
      <c r="J46" s="41"/>
      <c r="K46" s="41"/>
    </row>
    <row r="47" spans="2:17" ht="12.75" x14ac:dyDescent="0.2">
      <c r="B47" s="360" t="s">
        <v>89</v>
      </c>
      <c r="C47" s="360"/>
      <c r="D47" s="360"/>
      <c r="E47" s="360"/>
      <c r="F47" s="360"/>
      <c r="G47" s="360"/>
      <c r="H47" s="360"/>
      <c r="I47" s="360"/>
      <c r="J47" s="360"/>
      <c r="K47" s="360"/>
    </row>
    <row r="48" spans="2:17" ht="12.75" x14ac:dyDescent="0.2">
      <c r="B48" s="376" t="str">
        <f>'Solicitudes Regiones'!$B$6:$R$6</f>
        <v>Acumuladas de julio de 2008 a noviembre de 2020</v>
      </c>
      <c r="C48" s="376"/>
      <c r="D48" s="376"/>
      <c r="E48" s="376"/>
      <c r="F48" s="376"/>
      <c r="G48" s="376"/>
      <c r="H48" s="376"/>
      <c r="I48" s="376"/>
      <c r="J48" s="376"/>
      <c r="K48" s="376"/>
    </row>
    <row r="49" spans="2:13" x14ac:dyDescent="0.2">
      <c r="B49" s="28"/>
      <c r="C49" s="41"/>
      <c r="D49" s="41"/>
      <c r="E49" s="41"/>
      <c r="F49" s="41"/>
      <c r="G49" s="41"/>
      <c r="H49" s="41"/>
      <c r="I49" s="41"/>
      <c r="J49" s="41"/>
      <c r="K49" s="41"/>
    </row>
    <row r="50" spans="2:13" ht="15" customHeight="1" x14ac:dyDescent="0.2">
      <c r="B50" s="390" t="s">
        <v>65</v>
      </c>
      <c r="C50" s="390"/>
      <c r="D50" s="390"/>
      <c r="E50" s="390"/>
      <c r="F50" s="390"/>
      <c r="G50" s="390"/>
      <c r="H50" s="390"/>
      <c r="I50" s="390"/>
      <c r="J50" s="390"/>
      <c r="K50" s="390"/>
      <c r="L50" s="390"/>
      <c r="M50" s="390"/>
    </row>
    <row r="51" spans="2:13" ht="15" customHeight="1" x14ac:dyDescent="0.2">
      <c r="B51" s="393" t="s">
        <v>56</v>
      </c>
      <c r="C51" s="388" t="s">
        <v>2</v>
      </c>
      <c r="D51" s="391"/>
      <c r="E51" s="391"/>
      <c r="F51" s="391"/>
      <c r="G51" s="391"/>
      <c r="H51" s="391"/>
      <c r="I51" s="391"/>
      <c r="J51" s="391"/>
      <c r="K51" s="389"/>
      <c r="L51" s="388"/>
      <c r="M51" s="389"/>
    </row>
    <row r="52" spans="2:13" ht="24" x14ac:dyDescent="0.2">
      <c r="B52" s="390"/>
      <c r="C52" s="26" t="s">
        <v>57</v>
      </c>
      <c r="D52" s="26" t="s">
        <v>58</v>
      </c>
      <c r="E52" s="26" t="s">
        <v>59</v>
      </c>
      <c r="F52" s="26" t="s">
        <v>60</v>
      </c>
      <c r="G52" s="26" t="s">
        <v>8</v>
      </c>
      <c r="H52" s="26" t="s">
        <v>61</v>
      </c>
      <c r="I52" s="26" t="s">
        <v>62</v>
      </c>
      <c r="J52" s="26" t="s">
        <v>63</v>
      </c>
      <c r="K52" s="27" t="s">
        <v>31</v>
      </c>
      <c r="L52" s="282" t="s">
        <v>593</v>
      </c>
      <c r="M52" s="282" t="s">
        <v>596</v>
      </c>
    </row>
    <row r="53" spans="2:13" x14ac:dyDescent="0.2">
      <c r="B53" s="23" t="s">
        <v>200</v>
      </c>
      <c r="C53" s="21">
        <v>4944</v>
      </c>
      <c r="D53" s="21">
        <v>2046</v>
      </c>
      <c r="E53" s="21">
        <f>C53+D53</f>
        <v>6990</v>
      </c>
      <c r="F53" s="22">
        <f>E53/$E$86</f>
        <v>0.227442813913383</v>
      </c>
      <c r="G53" s="21">
        <v>17062</v>
      </c>
      <c r="H53" s="21">
        <v>1446</v>
      </c>
      <c r="I53" s="21">
        <f>G53+H53</f>
        <v>18508</v>
      </c>
      <c r="J53" s="22">
        <f>I53/$I$86</f>
        <v>0.22382933436532507</v>
      </c>
      <c r="K53" s="21">
        <f t="shared" ref="K53:K85" si="12">E53+I53</f>
        <v>25498</v>
      </c>
      <c r="L53" s="21">
        <v>0</v>
      </c>
      <c r="M53" s="331">
        <f>K53+L53</f>
        <v>25498</v>
      </c>
    </row>
    <row r="54" spans="2:13" x14ac:dyDescent="0.2">
      <c r="B54" s="23" t="s">
        <v>201</v>
      </c>
      <c r="C54" s="21">
        <v>543</v>
      </c>
      <c r="D54" s="21">
        <v>181</v>
      </c>
      <c r="E54" s="21">
        <f t="shared" ref="E54:E85" si="13">C54+D54</f>
        <v>724</v>
      </c>
      <c r="F54" s="22">
        <f t="shared" ref="F54:F85" si="14">E54/$E$86</f>
        <v>2.355773923795269E-2</v>
      </c>
      <c r="G54" s="21">
        <v>1908</v>
      </c>
      <c r="H54" s="21">
        <v>102</v>
      </c>
      <c r="I54" s="21">
        <f t="shared" ref="I54:I85" si="15">G54+H54</f>
        <v>2010</v>
      </c>
      <c r="J54" s="22">
        <f t="shared" ref="J54:J85" si="16">I54/$I$86</f>
        <v>2.4308243034055727E-2</v>
      </c>
      <c r="K54" s="21">
        <f t="shared" si="12"/>
        <v>2734</v>
      </c>
      <c r="L54" s="21">
        <v>0</v>
      </c>
      <c r="M54" s="331">
        <f t="shared" ref="M54:M86" si="17">K54+L54</f>
        <v>2734</v>
      </c>
    </row>
    <row r="55" spans="2:13" x14ac:dyDescent="0.2">
      <c r="B55" s="23" t="s">
        <v>202</v>
      </c>
      <c r="C55" s="21">
        <v>664</v>
      </c>
      <c r="D55" s="21">
        <v>244</v>
      </c>
      <c r="E55" s="21">
        <f t="shared" si="13"/>
        <v>908</v>
      </c>
      <c r="F55" s="22">
        <f t="shared" si="14"/>
        <v>2.9544788989034589E-2</v>
      </c>
      <c r="G55" s="21">
        <v>2421</v>
      </c>
      <c r="H55" s="21">
        <v>158</v>
      </c>
      <c r="I55" s="21">
        <f t="shared" si="15"/>
        <v>2579</v>
      </c>
      <c r="J55" s="22">
        <f t="shared" si="16"/>
        <v>3.1189531733746129E-2</v>
      </c>
      <c r="K55" s="21">
        <f t="shared" si="12"/>
        <v>3487</v>
      </c>
      <c r="L55" s="21">
        <v>1</v>
      </c>
      <c r="M55" s="331">
        <f t="shared" si="17"/>
        <v>3488</v>
      </c>
    </row>
    <row r="56" spans="2:13" x14ac:dyDescent="0.2">
      <c r="B56" s="23" t="s">
        <v>203</v>
      </c>
      <c r="C56" s="21">
        <v>683</v>
      </c>
      <c r="D56" s="21">
        <v>216</v>
      </c>
      <c r="E56" s="21">
        <f t="shared" si="13"/>
        <v>899</v>
      </c>
      <c r="F56" s="22">
        <f t="shared" si="14"/>
        <v>2.9251944164253408E-2</v>
      </c>
      <c r="G56" s="21">
        <v>2030</v>
      </c>
      <c r="H56" s="21">
        <v>121</v>
      </c>
      <c r="I56" s="21">
        <f t="shared" si="15"/>
        <v>2151</v>
      </c>
      <c r="J56" s="22">
        <f t="shared" si="16"/>
        <v>2.6013448142414859E-2</v>
      </c>
      <c r="K56" s="21">
        <f t="shared" si="12"/>
        <v>3050</v>
      </c>
      <c r="L56" s="21">
        <v>0</v>
      </c>
      <c r="M56" s="331">
        <f t="shared" si="17"/>
        <v>3050</v>
      </c>
    </row>
    <row r="57" spans="2:13" x14ac:dyDescent="0.2">
      <c r="B57" s="23" t="s">
        <v>204</v>
      </c>
      <c r="C57" s="21">
        <v>446</v>
      </c>
      <c r="D57" s="21">
        <v>198</v>
      </c>
      <c r="E57" s="21">
        <f t="shared" si="13"/>
        <v>644</v>
      </c>
      <c r="F57" s="22">
        <f t="shared" si="14"/>
        <v>2.0954674128786648E-2</v>
      </c>
      <c r="G57" s="21">
        <v>1996</v>
      </c>
      <c r="H57" s="21">
        <v>110</v>
      </c>
      <c r="I57" s="21">
        <f t="shared" si="15"/>
        <v>2106</v>
      </c>
      <c r="J57" s="22">
        <f t="shared" si="16"/>
        <v>2.546923374613003E-2</v>
      </c>
      <c r="K57" s="21">
        <f t="shared" si="12"/>
        <v>2750</v>
      </c>
      <c r="L57" s="21">
        <v>0</v>
      </c>
      <c r="M57" s="331">
        <f t="shared" si="17"/>
        <v>2750</v>
      </c>
    </row>
    <row r="58" spans="2:13" x14ac:dyDescent="0.2">
      <c r="B58" s="23" t="s">
        <v>205</v>
      </c>
      <c r="C58" s="21">
        <v>213</v>
      </c>
      <c r="D58" s="21">
        <v>62</v>
      </c>
      <c r="E58" s="21">
        <f t="shared" si="13"/>
        <v>275</v>
      </c>
      <c r="F58" s="22">
        <f t="shared" si="14"/>
        <v>8.9480363127582736E-3</v>
      </c>
      <c r="G58" s="21">
        <v>560</v>
      </c>
      <c r="H58" s="21">
        <v>23</v>
      </c>
      <c r="I58" s="21">
        <f t="shared" si="15"/>
        <v>583</v>
      </c>
      <c r="J58" s="22">
        <f t="shared" si="16"/>
        <v>7.0505998452012383E-3</v>
      </c>
      <c r="K58" s="21">
        <f t="shared" si="12"/>
        <v>858</v>
      </c>
      <c r="L58" s="21">
        <v>0</v>
      </c>
      <c r="M58" s="331">
        <f t="shared" si="17"/>
        <v>858</v>
      </c>
    </row>
    <row r="59" spans="2:13" x14ac:dyDescent="0.2">
      <c r="B59" s="23" t="s">
        <v>206</v>
      </c>
      <c r="C59" s="21">
        <v>264</v>
      </c>
      <c r="D59" s="21">
        <v>92</v>
      </c>
      <c r="E59" s="21">
        <f t="shared" si="13"/>
        <v>356</v>
      </c>
      <c r="F59" s="22">
        <f t="shared" si="14"/>
        <v>1.1583639735788891E-2</v>
      </c>
      <c r="G59" s="21">
        <v>731</v>
      </c>
      <c r="H59" s="21">
        <v>42</v>
      </c>
      <c r="I59" s="21">
        <f t="shared" si="15"/>
        <v>773</v>
      </c>
      <c r="J59" s="22">
        <f t="shared" si="16"/>
        <v>9.3483939628482976E-3</v>
      </c>
      <c r="K59" s="21">
        <f t="shared" si="12"/>
        <v>1129</v>
      </c>
      <c r="L59" s="21">
        <v>0</v>
      </c>
      <c r="M59" s="331">
        <f t="shared" si="17"/>
        <v>1129</v>
      </c>
    </row>
    <row r="60" spans="2:13" x14ac:dyDescent="0.2">
      <c r="B60" s="23" t="s">
        <v>207</v>
      </c>
      <c r="C60" s="21">
        <v>529</v>
      </c>
      <c r="D60" s="21">
        <v>183</v>
      </c>
      <c r="E60" s="21">
        <f t="shared" si="13"/>
        <v>712</v>
      </c>
      <c r="F60" s="22">
        <f t="shared" si="14"/>
        <v>2.3167279471577783E-2</v>
      </c>
      <c r="G60" s="21">
        <v>1691</v>
      </c>
      <c r="H60" s="21">
        <v>93</v>
      </c>
      <c r="I60" s="21">
        <f t="shared" si="15"/>
        <v>1784</v>
      </c>
      <c r="J60" s="22">
        <f t="shared" si="16"/>
        <v>2.1575077399380804E-2</v>
      </c>
      <c r="K60" s="21">
        <f t="shared" si="12"/>
        <v>2496</v>
      </c>
      <c r="L60" s="21">
        <v>0</v>
      </c>
      <c r="M60" s="331">
        <f t="shared" si="17"/>
        <v>2496</v>
      </c>
    </row>
    <row r="61" spans="2:13" x14ac:dyDescent="0.2">
      <c r="B61" s="23" t="s">
        <v>208</v>
      </c>
      <c r="C61" s="21">
        <v>359</v>
      </c>
      <c r="D61" s="21">
        <v>113</v>
      </c>
      <c r="E61" s="21">
        <f t="shared" si="13"/>
        <v>472</v>
      </c>
      <c r="F61" s="22">
        <f t="shared" si="14"/>
        <v>1.5358084144079654E-2</v>
      </c>
      <c r="G61" s="21">
        <v>1216</v>
      </c>
      <c r="H61" s="21">
        <v>74</v>
      </c>
      <c r="I61" s="21">
        <f t="shared" si="15"/>
        <v>1290</v>
      </c>
      <c r="J61" s="22">
        <f t="shared" si="16"/>
        <v>1.5600812693498452E-2</v>
      </c>
      <c r="K61" s="21">
        <f t="shared" si="12"/>
        <v>1762</v>
      </c>
      <c r="L61" s="21">
        <v>0</v>
      </c>
      <c r="M61" s="331">
        <f t="shared" si="17"/>
        <v>1762</v>
      </c>
    </row>
    <row r="62" spans="2:13" x14ac:dyDescent="0.2">
      <c r="B62" s="23" t="s">
        <v>209</v>
      </c>
      <c r="C62" s="21">
        <v>224</v>
      </c>
      <c r="D62" s="21">
        <v>91</v>
      </c>
      <c r="E62" s="21">
        <f t="shared" si="13"/>
        <v>315</v>
      </c>
      <c r="F62" s="22">
        <f t="shared" si="14"/>
        <v>1.0249568867341295E-2</v>
      </c>
      <c r="G62" s="21">
        <v>893</v>
      </c>
      <c r="H62" s="21">
        <v>56</v>
      </c>
      <c r="I62" s="21">
        <f t="shared" si="15"/>
        <v>949</v>
      </c>
      <c r="J62" s="22">
        <f t="shared" si="16"/>
        <v>1.1476876934984521E-2</v>
      </c>
      <c r="K62" s="21">
        <f t="shared" si="12"/>
        <v>1264</v>
      </c>
      <c r="L62" s="21">
        <v>0</v>
      </c>
      <c r="M62" s="331">
        <f t="shared" si="17"/>
        <v>1264</v>
      </c>
    </row>
    <row r="63" spans="2:13" x14ac:dyDescent="0.2">
      <c r="B63" s="23" t="s">
        <v>210</v>
      </c>
      <c r="C63" s="21">
        <v>1062</v>
      </c>
      <c r="D63" s="21">
        <v>369</v>
      </c>
      <c r="E63" s="21">
        <f t="shared" si="13"/>
        <v>1431</v>
      </c>
      <c r="F63" s="22">
        <f t="shared" si="14"/>
        <v>4.6562327140207596E-2</v>
      </c>
      <c r="G63" s="21">
        <v>3988</v>
      </c>
      <c r="H63" s="21">
        <v>243</v>
      </c>
      <c r="I63" s="21">
        <f t="shared" si="15"/>
        <v>4231</v>
      </c>
      <c r="J63" s="22">
        <f t="shared" si="16"/>
        <v>5.1168246904024765E-2</v>
      </c>
      <c r="K63" s="21">
        <f t="shared" si="12"/>
        <v>5662</v>
      </c>
      <c r="L63" s="21">
        <v>0</v>
      </c>
      <c r="M63" s="331">
        <f t="shared" si="17"/>
        <v>5662</v>
      </c>
    </row>
    <row r="64" spans="2:13" x14ac:dyDescent="0.2">
      <c r="B64" s="23" t="s">
        <v>211</v>
      </c>
      <c r="C64" s="21">
        <v>250</v>
      </c>
      <c r="D64" s="21">
        <v>111</v>
      </c>
      <c r="E64" s="21">
        <f t="shared" si="13"/>
        <v>361</v>
      </c>
      <c r="F64" s="22">
        <f t="shared" si="14"/>
        <v>1.174633130511177E-2</v>
      </c>
      <c r="G64" s="21">
        <v>1053</v>
      </c>
      <c r="H64" s="21">
        <v>84</v>
      </c>
      <c r="I64" s="21">
        <f t="shared" si="15"/>
        <v>1137</v>
      </c>
      <c r="J64" s="22">
        <f t="shared" si="16"/>
        <v>1.375048374613003E-2</v>
      </c>
      <c r="K64" s="21">
        <f t="shared" si="12"/>
        <v>1498</v>
      </c>
      <c r="L64" s="21">
        <v>0</v>
      </c>
      <c r="M64" s="331">
        <f t="shared" si="17"/>
        <v>1498</v>
      </c>
    </row>
    <row r="65" spans="2:13" x14ac:dyDescent="0.2">
      <c r="B65" s="23" t="s">
        <v>212</v>
      </c>
      <c r="C65" s="21">
        <v>773</v>
      </c>
      <c r="D65" s="21">
        <v>243</v>
      </c>
      <c r="E65" s="21">
        <f t="shared" si="13"/>
        <v>1016</v>
      </c>
      <c r="F65" s="22">
        <f t="shared" si="14"/>
        <v>3.3058926886408747E-2</v>
      </c>
      <c r="G65" s="21">
        <v>2350</v>
      </c>
      <c r="H65" s="21">
        <v>88</v>
      </c>
      <c r="I65" s="21">
        <f t="shared" si="15"/>
        <v>2438</v>
      </c>
      <c r="J65" s="22">
        <f t="shared" si="16"/>
        <v>2.9484326625386997E-2</v>
      </c>
      <c r="K65" s="21">
        <f t="shared" si="12"/>
        <v>3454</v>
      </c>
      <c r="L65" s="21">
        <v>0</v>
      </c>
      <c r="M65" s="331">
        <f t="shared" si="17"/>
        <v>3454</v>
      </c>
    </row>
    <row r="66" spans="2:13" x14ac:dyDescent="0.2">
      <c r="B66" s="23" t="s">
        <v>213</v>
      </c>
      <c r="C66" s="21">
        <v>555</v>
      </c>
      <c r="D66" s="21">
        <v>255</v>
      </c>
      <c r="E66" s="21">
        <f t="shared" si="13"/>
        <v>810</v>
      </c>
      <c r="F66" s="22">
        <f t="shared" si="14"/>
        <v>2.6356034230306184E-2</v>
      </c>
      <c r="G66" s="21">
        <v>2142</v>
      </c>
      <c r="H66" s="21">
        <v>141</v>
      </c>
      <c r="I66" s="21">
        <f t="shared" si="15"/>
        <v>2283</v>
      </c>
      <c r="J66" s="22">
        <f t="shared" si="16"/>
        <v>2.7609810371517027E-2</v>
      </c>
      <c r="K66" s="21">
        <f t="shared" si="12"/>
        <v>3093</v>
      </c>
      <c r="L66" s="21">
        <v>0</v>
      </c>
      <c r="M66" s="331">
        <f t="shared" si="17"/>
        <v>3093</v>
      </c>
    </row>
    <row r="67" spans="2:13" x14ac:dyDescent="0.2">
      <c r="B67" s="23" t="s">
        <v>214</v>
      </c>
      <c r="C67" s="21">
        <v>446</v>
      </c>
      <c r="D67" s="21">
        <v>136</v>
      </c>
      <c r="E67" s="21">
        <f t="shared" si="13"/>
        <v>582</v>
      </c>
      <c r="F67" s="22">
        <f t="shared" si="14"/>
        <v>1.8937298669182964E-2</v>
      </c>
      <c r="G67" s="21">
        <v>1612</v>
      </c>
      <c r="H67" s="21">
        <v>57</v>
      </c>
      <c r="I67" s="21">
        <f t="shared" si="15"/>
        <v>1669</v>
      </c>
      <c r="J67" s="22">
        <f t="shared" si="16"/>
        <v>2.0184307275541796E-2</v>
      </c>
      <c r="K67" s="21">
        <f t="shared" si="12"/>
        <v>2251</v>
      </c>
      <c r="L67" s="21">
        <v>0</v>
      </c>
      <c r="M67" s="331">
        <f t="shared" si="17"/>
        <v>2251</v>
      </c>
    </row>
    <row r="68" spans="2:13" x14ac:dyDescent="0.2">
      <c r="B68" s="23" t="s">
        <v>215</v>
      </c>
      <c r="C68" s="21">
        <v>395</v>
      </c>
      <c r="D68" s="21">
        <v>151</v>
      </c>
      <c r="E68" s="21">
        <f t="shared" si="13"/>
        <v>546</v>
      </c>
      <c r="F68" s="22">
        <f t="shared" si="14"/>
        <v>1.7765919370058243E-2</v>
      </c>
      <c r="G68" s="21">
        <v>1211</v>
      </c>
      <c r="H68" s="21">
        <v>78</v>
      </c>
      <c r="I68" s="21">
        <f t="shared" si="15"/>
        <v>1289</v>
      </c>
      <c r="J68" s="22">
        <f t="shared" si="16"/>
        <v>1.5588719040247678E-2</v>
      </c>
      <c r="K68" s="21">
        <f t="shared" si="12"/>
        <v>1835</v>
      </c>
      <c r="L68" s="21">
        <v>0</v>
      </c>
      <c r="M68" s="331">
        <f t="shared" si="17"/>
        <v>1835</v>
      </c>
    </row>
    <row r="69" spans="2:13" x14ac:dyDescent="0.2">
      <c r="B69" s="23" t="s">
        <v>216</v>
      </c>
      <c r="C69" s="21">
        <v>1403</v>
      </c>
      <c r="D69" s="21">
        <v>588</v>
      </c>
      <c r="E69" s="21">
        <f t="shared" si="13"/>
        <v>1991</v>
      </c>
      <c r="F69" s="22">
        <f t="shared" si="14"/>
        <v>6.4783782904369897E-2</v>
      </c>
      <c r="G69" s="21">
        <v>5439</v>
      </c>
      <c r="H69" s="21">
        <v>349</v>
      </c>
      <c r="I69" s="21">
        <f t="shared" si="15"/>
        <v>5788</v>
      </c>
      <c r="J69" s="22">
        <f t="shared" si="16"/>
        <v>6.9998065015479879E-2</v>
      </c>
      <c r="K69" s="21">
        <f t="shared" si="12"/>
        <v>7779</v>
      </c>
      <c r="L69" s="21">
        <v>0</v>
      </c>
      <c r="M69" s="331">
        <f t="shared" si="17"/>
        <v>7779</v>
      </c>
    </row>
    <row r="70" spans="2:13" x14ac:dyDescent="0.2">
      <c r="B70" s="23" t="s">
        <v>217</v>
      </c>
      <c r="C70" s="21">
        <v>249</v>
      </c>
      <c r="D70" s="21">
        <v>73</v>
      </c>
      <c r="E70" s="21">
        <f t="shared" si="13"/>
        <v>322</v>
      </c>
      <c r="F70" s="22">
        <f t="shared" si="14"/>
        <v>1.0477337064393324E-2</v>
      </c>
      <c r="G70" s="21">
        <v>885</v>
      </c>
      <c r="H70" s="21">
        <v>23</v>
      </c>
      <c r="I70" s="21">
        <f t="shared" si="15"/>
        <v>908</v>
      </c>
      <c r="J70" s="22">
        <f t="shared" si="16"/>
        <v>1.0981037151702787E-2</v>
      </c>
      <c r="K70" s="21">
        <f t="shared" si="12"/>
        <v>1230</v>
      </c>
      <c r="L70" s="21">
        <v>0</v>
      </c>
      <c r="M70" s="331">
        <f t="shared" si="17"/>
        <v>1230</v>
      </c>
    </row>
    <row r="71" spans="2:13" x14ac:dyDescent="0.2">
      <c r="B71" s="23" t="s">
        <v>218</v>
      </c>
      <c r="C71" s="21">
        <v>358</v>
      </c>
      <c r="D71" s="21">
        <v>92</v>
      </c>
      <c r="E71" s="21">
        <f t="shared" si="13"/>
        <v>450</v>
      </c>
      <c r="F71" s="22">
        <f t="shared" si="14"/>
        <v>1.4642241239058992E-2</v>
      </c>
      <c r="G71" s="21">
        <v>570</v>
      </c>
      <c r="H71" s="21">
        <v>33</v>
      </c>
      <c r="I71" s="21">
        <f t="shared" si="15"/>
        <v>603</v>
      </c>
      <c r="J71" s="22">
        <f t="shared" si="16"/>
        <v>7.2924729102167183E-3</v>
      </c>
      <c r="K71" s="21">
        <f t="shared" si="12"/>
        <v>1053</v>
      </c>
      <c r="L71" s="21">
        <v>0</v>
      </c>
      <c r="M71" s="331">
        <f t="shared" si="17"/>
        <v>1053</v>
      </c>
    </row>
    <row r="72" spans="2:13" x14ac:dyDescent="0.2">
      <c r="B72" s="23" t="s">
        <v>219</v>
      </c>
      <c r="C72" s="21">
        <v>945</v>
      </c>
      <c r="D72" s="21">
        <v>385</v>
      </c>
      <c r="E72" s="21">
        <f t="shared" si="13"/>
        <v>1330</v>
      </c>
      <c r="F72" s="22">
        <f t="shared" si="14"/>
        <v>4.3275957439885465E-2</v>
      </c>
      <c r="G72" s="21">
        <v>3260</v>
      </c>
      <c r="H72" s="21">
        <v>182</v>
      </c>
      <c r="I72" s="21">
        <f t="shared" si="15"/>
        <v>3442</v>
      </c>
      <c r="J72" s="22">
        <f t="shared" si="16"/>
        <v>4.1626354489164089E-2</v>
      </c>
      <c r="K72" s="21">
        <f t="shared" si="12"/>
        <v>4772</v>
      </c>
      <c r="L72" s="21">
        <v>0</v>
      </c>
      <c r="M72" s="331">
        <f t="shared" si="17"/>
        <v>4772</v>
      </c>
    </row>
    <row r="73" spans="2:13" x14ac:dyDescent="0.2">
      <c r="B73" s="23" t="s">
        <v>220</v>
      </c>
      <c r="C73" s="21">
        <v>268</v>
      </c>
      <c r="D73" s="21">
        <v>103</v>
      </c>
      <c r="E73" s="21">
        <f t="shared" si="13"/>
        <v>371</v>
      </c>
      <c r="F73" s="22">
        <f t="shared" si="14"/>
        <v>1.2071714443757525E-2</v>
      </c>
      <c r="G73" s="21">
        <v>653</v>
      </c>
      <c r="H73" s="21">
        <v>53</v>
      </c>
      <c r="I73" s="21">
        <f t="shared" si="15"/>
        <v>706</v>
      </c>
      <c r="J73" s="22">
        <f t="shared" si="16"/>
        <v>8.5381191950464393E-3</v>
      </c>
      <c r="K73" s="21">
        <f t="shared" si="12"/>
        <v>1077</v>
      </c>
      <c r="L73" s="21">
        <v>0</v>
      </c>
      <c r="M73" s="331">
        <f t="shared" si="17"/>
        <v>1077</v>
      </c>
    </row>
    <row r="74" spans="2:13" x14ac:dyDescent="0.2">
      <c r="B74" s="23" t="s">
        <v>221</v>
      </c>
      <c r="C74" s="21">
        <v>487</v>
      </c>
      <c r="D74" s="21">
        <v>165</v>
      </c>
      <c r="E74" s="21">
        <f t="shared" si="13"/>
        <v>652</v>
      </c>
      <c r="F74" s="22">
        <f t="shared" si="14"/>
        <v>2.121498063970325E-2</v>
      </c>
      <c r="G74" s="21">
        <v>1709</v>
      </c>
      <c r="H74" s="21">
        <v>90</v>
      </c>
      <c r="I74" s="21">
        <f t="shared" si="15"/>
        <v>1799</v>
      </c>
      <c r="J74" s="22">
        <f t="shared" si="16"/>
        <v>2.1756482198142416E-2</v>
      </c>
      <c r="K74" s="21">
        <f t="shared" si="12"/>
        <v>2451</v>
      </c>
      <c r="L74" s="21">
        <v>0</v>
      </c>
      <c r="M74" s="331">
        <f t="shared" si="17"/>
        <v>2451</v>
      </c>
    </row>
    <row r="75" spans="2:13" x14ac:dyDescent="0.2">
      <c r="B75" s="23" t="s">
        <v>222</v>
      </c>
      <c r="C75" s="21">
        <v>696</v>
      </c>
      <c r="D75" s="21">
        <v>250</v>
      </c>
      <c r="E75" s="21">
        <f t="shared" si="13"/>
        <v>946</v>
      </c>
      <c r="F75" s="22">
        <f t="shared" si="14"/>
        <v>3.0781244915888458E-2</v>
      </c>
      <c r="G75" s="21">
        <v>2220</v>
      </c>
      <c r="H75" s="21">
        <v>154</v>
      </c>
      <c r="I75" s="21">
        <f t="shared" si="15"/>
        <v>2374</v>
      </c>
      <c r="J75" s="22">
        <f t="shared" si="16"/>
        <v>2.871033281733746E-2</v>
      </c>
      <c r="K75" s="21">
        <f t="shared" si="12"/>
        <v>3320</v>
      </c>
      <c r="L75" s="21">
        <v>0</v>
      </c>
      <c r="M75" s="331">
        <f t="shared" si="17"/>
        <v>3320</v>
      </c>
    </row>
    <row r="76" spans="2:13" x14ac:dyDescent="0.2">
      <c r="B76" s="23" t="s">
        <v>223</v>
      </c>
      <c r="C76" s="21">
        <v>279</v>
      </c>
      <c r="D76" s="21">
        <v>90</v>
      </c>
      <c r="E76" s="21">
        <f t="shared" si="13"/>
        <v>369</v>
      </c>
      <c r="F76" s="22">
        <f t="shared" si="14"/>
        <v>1.2006637816028374E-2</v>
      </c>
      <c r="G76" s="21">
        <v>1049</v>
      </c>
      <c r="H76" s="21">
        <v>69</v>
      </c>
      <c r="I76" s="21">
        <f t="shared" si="15"/>
        <v>1118</v>
      </c>
      <c r="J76" s="22">
        <f t="shared" si="16"/>
        <v>1.3520704334365325E-2</v>
      </c>
      <c r="K76" s="21">
        <f t="shared" si="12"/>
        <v>1487</v>
      </c>
      <c r="L76" s="21">
        <v>0</v>
      </c>
      <c r="M76" s="331">
        <f t="shared" si="17"/>
        <v>1487</v>
      </c>
    </row>
    <row r="77" spans="2:13" x14ac:dyDescent="0.2">
      <c r="B77" s="23" t="s">
        <v>224</v>
      </c>
      <c r="C77" s="21">
        <v>459</v>
      </c>
      <c r="D77" s="21">
        <v>167</v>
      </c>
      <c r="E77" s="21">
        <f t="shared" si="13"/>
        <v>626</v>
      </c>
      <c r="F77" s="22">
        <f t="shared" si="14"/>
        <v>2.0368984479224285E-2</v>
      </c>
      <c r="G77" s="21">
        <v>1292</v>
      </c>
      <c r="H77" s="21">
        <v>82</v>
      </c>
      <c r="I77" s="21">
        <f t="shared" si="15"/>
        <v>1374</v>
      </c>
      <c r="J77" s="22">
        <f t="shared" si="16"/>
        <v>1.6616679566563469E-2</v>
      </c>
      <c r="K77" s="21">
        <f t="shared" si="12"/>
        <v>2000</v>
      </c>
      <c r="L77" s="21">
        <v>0</v>
      </c>
      <c r="M77" s="331">
        <f t="shared" si="17"/>
        <v>2000</v>
      </c>
    </row>
    <row r="78" spans="2:13" x14ac:dyDescent="0.2">
      <c r="B78" s="23" t="s">
        <v>225</v>
      </c>
      <c r="C78" s="21">
        <v>1634</v>
      </c>
      <c r="D78" s="21">
        <v>570</v>
      </c>
      <c r="E78" s="21">
        <f t="shared" si="13"/>
        <v>2204</v>
      </c>
      <c r="F78" s="22">
        <f t="shared" si="14"/>
        <v>7.171444375752449E-2</v>
      </c>
      <c r="G78" s="21">
        <v>6588</v>
      </c>
      <c r="H78" s="21">
        <v>377</v>
      </c>
      <c r="I78" s="21">
        <f t="shared" si="15"/>
        <v>6965</v>
      </c>
      <c r="J78" s="22">
        <f t="shared" si="16"/>
        <v>8.4232294891640871E-2</v>
      </c>
      <c r="K78" s="21">
        <f t="shared" si="12"/>
        <v>9169</v>
      </c>
      <c r="L78" s="21">
        <v>0</v>
      </c>
      <c r="M78" s="331">
        <f t="shared" si="17"/>
        <v>9169</v>
      </c>
    </row>
    <row r="79" spans="2:13" x14ac:dyDescent="0.2">
      <c r="B79" s="23" t="s">
        <v>226</v>
      </c>
      <c r="C79" s="21">
        <v>372</v>
      </c>
      <c r="D79" s="21">
        <v>166</v>
      </c>
      <c r="E79" s="21">
        <f t="shared" si="13"/>
        <v>538</v>
      </c>
      <c r="F79" s="22">
        <f t="shared" si="14"/>
        <v>1.750561285914164E-2</v>
      </c>
      <c r="G79" s="21">
        <v>1716</v>
      </c>
      <c r="H79" s="21">
        <v>118</v>
      </c>
      <c r="I79" s="21">
        <f t="shared" si="15"/>
        <v>1834</v>
      </c>
      <c r="J79" s="22">
        <f t="shared" si="16"/>
        <v>2.2179760061919504E-2</v>
      </c>
      <c r="K79" s="21">
        <f t="shared" si="12"/>
        <v>2372</v>
      </c>
      <c r="L79" s="21">
        <v>0</v>
      </c>
      <c r="M79" s="331">
        <f t="shared" si="17"/>
        <v>2372</v>
      </c>
    </row>
    <row r="80" spans="2:13" x14ac:dyDescent="0.2">
      <c r="B80" s="23" t="s">
        <v>227</v>
      </c>
      <c r="C80" s="21">
        <v>329</v>
      </c>
      <c r="D80" s="21">
        <v>124</v>
      </c>
      <c r="E80" s="21">
        <f t="shared" si="13"/>
        <v>453</v>
      </c>
      <c r="F80" s="22">
        <f t="shared" si="14"/>
        <v>1.4739856180652719E-2</v>
      </c>
      <c r="G80" s="21">
        <v>1207</v>
      </c>
      <c r="H80" s="21">
        <v>40</v>
      </c>
      <c r="I80" s="21">
        <f t="shared" si="15"/>
        <v>1247</v>
      </c>
      <c r="J80" s="22">
        <f t="shared" si="16"/>
        <v>1.5080785603715171E-2</v>
      </c>
      <c r="K80" s="21">
        <f t="shared" si="12"/>
        <v>1700</v>
      </c>
      <c r="L80" s="21">
        <v>0</v>
      </c>
      <c r="M80" s="331">
        <f t="shared" si="17"/>
        <v>1700</v>
      </c>
    </row>
    <row r="81" spans="2:13" x14ac:dyDescent="0.2">
      <c r="B81" s="23" t="s">
        <v>228</v>
      </c>
      <c r="C81" s="21">
        <v>282</v>
      </c>
      <c r="D81" s="21">
        <v>100</v>
      </c>
      <c r="E81" s="21">
        <f t="shared" si="13"/>
        <v>382</v>
      </c>
      <c r="F81" s="22">
        <f t="shared" si="14"/>
        <v>1.2429635896267855E-2</v>
      </c>
      <c r="G81" s="21">
        <v>846</v>
      </c>
      <c r="H81" s="21">
        <v>31</v>
      </c>
      <c r="I81" s="21">
        <f t="shared" si="15"/>
        <v>877</v>
      </c>
      <c r="J81" s="22">
        <f t="shared" si="16"/>
        <v>1.0606133900928792E-2</v>
      </c>
      <c r="K81" s="21">
        <f t="shared" si="12"/>
        <v>1259</v>
      </c>
      <c r="L81" s="21">
        <v>0</v>
      </c>
      <c r="M81" s="331">
        <f t="shared" si="17"/>
        <v>1259</v>
      </c>
    </row>
    <row r="82" spans="2:13" x14ac:dyDescent="0.2">
      <c r="B82" s="23" t="s">
        <v>229</v>
      </c>
      <c r="C82" s="21">
        <v>159</v>
      </c>
      <c r="D82" s="21">
        <v>39</v>
      </c>
      <c r="E82" s="21">
        <f t="shared" si="13"/>
        <v>198</v>
      </c>
      <c r="F82" s="22">
        <f t="shared" si="14"/>
        <v>6.4425861451859563E-3</v>
      </c>
      <c r="G82" s="21">
        <v>465</v>
      </c>
      <c r="H82" s="21">
        <v>15</v>
      </c>
      <c r="I82" s="21">
        <f t="shared" si="15"/>
        <v>480</v>
      </c>
      <c r="J82" s="22">
        <f t="shared" si="16"/>
        <v>5.8049535603715173E-3</v>
      </c>
      <c r="K82" s="21">
        <f t="shared" si="12"/>
        <v>678</v>
      </c>
      <c r="L82" s="21">
        <v>0</v>
      </c>
      <c r="M82" s="331">
        <f t="shared" si="17"/>
        <v>678</v>
      </c>
    </row>
    <row r="83" spans="2:13" x14ac:dyDescent="0.2">
      <c r="B83" s="23" t="s">
        <v>230</v>
      </c>
      <c r="C83" s="21">
        <v>1588</v>
      </c>
      <c r="D83" s="21">
        <v>477</v>
      </c>
      <c r="E83" s="21">
        <f t="shared" si="13"/>
        <v>2065</v>
      </c>
      <c r="F83" s="22">
        <f t="shared" si="14"/>
        <v>6.7191618130348491E-2</v>
      </c>
      <c r="G83" s="21">
        <v>5116</v>
      </c>
      <c r="H83" s="21">
        <v>236</v>
      </c>
      <c r="I83" s="21">
        <f t="shared" si="15"/>
        <v>5352</v>
      </c>
      <c r="J83" s="22">
        <f t="shared" si="16"/>
        <v>6.4725232198142413E-2</v>
      </c>
      <c r="K83" s="21">
        <f t="shared" si="12"/>
        <v>7417</v>
      </c>
      <c r="L83" s="21">
        <v>0</v>
      </c>
      <c r="M83" s="331">
        <f t="shared" si="17"/>
        <v>7417</v>
      </c>
    </row>
    <row r="84" spans="2:13" x14ac:dyDescent="0.2">
      <c r="B84" s="23" t="s">
        <v>231</v>
      </c>
      <c r="C84" s="21">
        <v>464</v>
      </c>
      <c r="D84" s="21">
        <v>156</v>
      </c>
      <c r="E84" s="21">
        <f t="shared" si="13"/>
        <v>620</v>
      </c>
      <c r="F84" s="22">
        <f t="shared" si="14"/>
        <v>2.0173754596036833E-2</v>
      </c>
      <c r="G84" s="21">
        <v>1558</v>
      </c>
      <c r="H84" s="21">
        <v>93</v>
      </c>
      <c r="I84" s="21">
        <f t="shared" si="15"/>
        <v>1651</v>
      </c>
      <c r="J84" s="22">
        <f t="shared" si="16"/>
        <v>1.9966621517027865E-2</v>
      </c>
      <c r="K84" s="21">
        <f t="shared" si="12"/>
        <v>2271</v>
      </c>
      <c r="L84" s="21">
        <v>0</v>
      </c>
      <c r="M84" s="331">
        <f t="shared" si="17"/>
        <v>2271</v>
      </c>
    </row>
    <row r="85" spans="2:13" x14ac:dyDescent="0.2">
      <c r="B85" s="23" t="s">
        <v>232</v>
      </c>
      <c r="C85" s="21">
        <v>136</v>
      </c>
      <c r="D85" s="21">
        <v>39</v>
      </c>
      <c r="E85" s="21">
        <f t="shared" si="13"/>
        <v>175</v>
      </c>
      <c r="F85" s="22">
        <f t="shared" si="14"/>
        <v>5.6942049263007189E-3</v>
      </c>
      <c r="G85" s="21">
        <v>378</v>
      </c>
      <c r="H85" s="21">
        <v>12</v>
      </c>
      <c r="I85" s="21">
        <f t="shared" si="15"/>
        <v>390</v>
      </c>
      <c r="J85" s="22">
        <f t="shared" si="16"/>
        <v>4.7165247678018574E-3</v>
      </c>
      <c r="K85" s="21">
        <f t="shared" si="12"/>
        <v>565</v>
      </c>
      <c r="L85" s="21">
        <v>0</v>
      </c>
      <c r="M85" s="331">
        <f t="shared" si="17"/>
        <v>565</v>
      </c>
    </row>
    <row r="86" spans="2:13" x14ac:dyDescent="0.2">
      <c r="B86" s="23" t="s">
        <v>49</v>
      </c>
      <c r="C86" s="21">
        <f t="shared" ref="C86:H86" si="18">SUM(C53:C85)</f>
        <v>22458</v>
      </c>
      <c r="D86" s="21">
        <f t="shared" si="18"/>
        <v>8275</v>
      </c>
      <c r="E86" s="23">
        <f t="shared" ref="E86" si="19">C86+D86</f>
        <v>30733</v>
      </c>
      <c r="F86" s="22">
        <f t="shared" ref="F86" si="20">E86/$E$86</f>
        <v>1</v>
      </c>
      <c r="G86" s="21">
        <f t="shared" si="18"/>
        <v>77815</v>
      </c>
      <c r="H86" s="21">
        <f t="shared" si="18"/>
        <v>4873</v>
      </c>
      <c r="I86" s="23">
        <f t="shared" ref="I86" si="21">G86+H86</f>
        <v>82688</v>
      </c>
      <c r="J86" s="22">
        <f t="shared" ref="J86" si="22">I86/$I$86</f>
        <v>1</v>
      </c>
      <c r="K86" s="23">
        <f t="shared" ref="K86" si="23">E86+I86</f>
        <v>113421</v>
      </c>
      <c r="L86" s="21">
        <f t="shared" ref="L86" si="24">SUM(L53:L85)</f>
        <v>1</v>
      </c>
      <c r="M86" s="332">
        <f t="shared" si="17"/>
        <v>113422</v>
      </c>
    </row>
    <row r="87" spans="2:13" ht="24" x14ac:dyDescent="0.2">
      <c r="B87" s="35" t="s">
        <v>66</v>
      </c>
      <c r="C87" s="36">
        <f>+C86/M86</f>
        <v>0.19800391458447214</v>
      </c>
      <c r="D87" s="36">
        <f>+D86/M86</f>
        <v>7.2957627268078501E-2</v>
      </c>
      <c r="E87" s="37">
        <f>+E86/M86</f>
        <v>0.27096154185255067</v>
      </c>
      <c r="F87" s="37"/>
      <c r="G87" s="36">
        <f>+G86/M86</f>
        <v>0.68606619527075874</v>
      </c>
      <c r="H87" s="36">
        <f>+H86/M86</f>
        <v>4.296344624499656E-2</v>
      </c>
      <c r="I87" s="37">
        <f>+I86/M86</f>
        <v>0.72902964151575533</v>
      </c>
      <c r="J87" s="37"/>
      <c r="K87" s="37">
        <f>+K86/M86</f>
        <v>0.99999118336830595</v>
      </c>
      <c r="L87" s="37">
        <f>+L86/M86</f>
        <v>8.8166316940276137E-6</v>
      </c>
      <c r="M87" s="37">
        <f>K87+L87</f>
        <v>1</v>
      </c>
    </row>
    <row r="88" spans="2:13" x14ac:dyDescent="0.2">
      <c r="B88" s="28" t="s">
        <v>129</v>
      </c>
    </row>
    <row r="89" spans="2:13" x14ac:dyDescent="0.2">
      <c r="B89" s="28" t="s">
        <v>130</v>
      </c>
    </row>
  </sheetData>
  <mergeCells count="12">
    <mergeCell ref="L51:M51"/>
    <mergeCell ref="B50:M50"/>
    <mergeCell ref="B6:K6"/>
    <mergeCell ref="B5:K5"/>
    <mergeCell ref="B47:K47"/>
    <mergeCell ref="B48:K48"/>
    <mergeCell ref="B8:M8"/>
    <mergeCell ref="L9:M9"/>
    <mergeCell ref="B51:B52"/>
    <mergeCell ref="C51:K51"/>
    <mergeCell ref="B9:B10"/>
    <mergeCell ref="C9:K9"/>
  </mergeCells>
  <hyperlinks>
    <hyperlink ref="M5" location="'Índice Pensiones Solidarias'!A1" display="Volver Sistema de Pensiones Solidadias" xr:uid="{00000000-0004-0000-0D00-000000000000}"/>
  </hyperlinks>
  <pageMargins left="0.74803149606299213" right="0.74803149606299213" top="0.98425196850393704" bottom="0.98425196850393704" header="0" footer="0"/>
  <pageSetup scale="83" fitToHeight="2" orientation="portrait" r:id="rId1"/>
  <headerFooter alignWithMargins="0"/>
  <rowBreaks count="1" manualBreakCount="1">
    <brk id="50" min="1" max="1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25"/>
  <dimension ref="A1:P83"/>
  <sheetViews>
    <sheetView showGridLines="0" zoomScaleNormal="100" workbookViewId="0"/>
  </sheetViews>
  <sheetFormatPr baseColWidth="10" defaultRowHeight="12" x14ac:dyDescent="0.2"/>
  <cols>
    <col min="1" max="1" width="6" style="29" customWidth="1"/>
    <col min="2" max="2" width="18.140625" style="29" customWidth="1"/>
    <col min="3" max="3" width="7.85546875" style="29" bestFit="1" customWidth="1"/>
    <col min="4" max="4" width="7.28515625" style="29" bestFit="1" customWidth="1"/>
    <col min="5" max="6" width="7.28515625" style="29" customWidth="1"/>
    <col min="7" max="8" width="7.28515625" style="29" bestFit="1" customWidth="1"/>
    <col min="9" max="11" width="7.28515625" style="29" customWidth="1"/>
    <col min="12" max="12" width="9.7109375" style="29" customWidth="1"/>
    <col min="13" max="251" width="11.42578125" style="29"/>
    <col min="252" max="252" width="18.140625" style="29" customWidth="1"/>
    <col min="253" max="253" width="7.85546875" style="29" bestFit="1" customWidth="1"/>
    <col min="254" max="254" width="7.28515625" style="29" bestFit="1" customWidth="1"/>
    <col min="255" max="256" width="7.28515625" style="29" customWidth="1"/>
    <col min="257" max="258" width="7.28515625" style="29" bestFit="1" customWidth="1"/>
    <col min="259" max="261" width="7.28515625" style="29" customWidth="1"/>
    <col min="262" max="267" width="0" style="29" hidden="1" customWidth="1"/>
    <col min="268" max="268" width="9.7109375" style="29" customWidth="1"/>
    <col min="269" max="507" width="11.42578125" style="29"/>
    <col min="508" max="508" width="18.140625" style="29" customWidth="1"/>
    <col min="509" max="509" width="7.85546875" style="29" bestFit="1" customWidth="1"/>
    <col min="510" max="510" width="7.28515625" style="29" bestFit="1" customWidth="1"/>
    <col min="511" max="512" width="7.28515625" style="29" customWidth="1"/>
    <col min="513" max="514" width="7.28515625" style="29" bestFit="1" customWidth="1"/>
    <col min="515" max="517" width="7.28515625" style="29" customWidth="1"/>
    <col min="518" max="523" width="0" style="29" hidden="1" customWidth="1"/>
    <col min="524" max="524" width="9.7109375" style="29" customWidth="1"/>
    <col min="525" max="763" width="11.42578125" style="29"/>
    <col min="764" max="764" width="18.140625" style="29" customWidth="1"/>
    <col min="765" max="765" width="7.85546875" style="29" bestFit="1" customWidth="1"/>
    <col min="766" max="766" width="7.28515625" style="29" bestFit="1" customWidth="1"/>
    <col min="767" max="768" width="7.28515625" style="29" customWidth="1"/>
    <col min="769" max="770" width="7.28515625" style="29" bestFit="1" customWidth="1"/>
    <col min="771" max="773" width="7.28515625" style="29" customWidth="1"/>
    <col min="774" max="779" width="0" style="29" hidden="1" customWidth="1"/>
    <col min="780" max="780" width="9.7109375" style="29" customWidth="1"/>
    <col min="781" max="1019" width="11.42578125" style="29"/>
    <col min="1020" max="1020" width="18.140625" style="29" customWidth="1"/>
    <col min="1021" max="1021" width="7.85546875" style="29" bestFit="1" customWidth="1"/>
    <col min="1022" max="1022" width="7.28515625" style="29" bestFit="1" customWidth="1"/>
    <col min="1023" max="1024" width="7.28515625" style="29" customWidth="1"/>
    <col min="1025" max="1026" width="7.28515625" style="29" bestFit="1" customWidth="1"/>
    <col min="1027" max="1029" width="7.28515625" style="29" customWidth="1"/>
    <col min="1030" max="1035" width="0" style="29" hidden="1" customWidth="1"/>
    <col min="1036" max="1036" width="9.7109375" style="29" customWidth="1"/>
    <col min="1037" max="1275" width="11.42578125" style="29"/>
    <col min="1276" max="1276" width="18.140625" style="29" customWidth="1"/>
    <col min="1277" max="1277" width="7.85546875" style="29" bestFit="1" customWidth="1"/>
    <col min="1278" max="1278" width="7.28515625" style="29" bestFit="1" customWidth="1"/>
    <col min="1279" max="1280" width="7.28515625" style="29" customWidth="1"/>
    <col min="1281" max="1282" width="7.28515625" style="29" bestFit="1" customWidth="1"/>
    <col min="1283" max="1285" width="7.28515625" style="29" customWidth="1"/>
    <col min="1286" max="1291" width="0" style="29" hidden="1" customWidth="1"/>
    <col min="1292" max="1292" width="9.7109375" style="29" customWidth="1"/>
    <col min="1293" max="1531" width="11.42578125" style="29"/>
    <col min="1532" max="1532" width="18.140625" style="29" customWidth="1"/>
    <col min="1533" max="1533" width="7.85546875" style="29" bestFit="1" customWidth="1"/>
    <col min="1534" max="1534" width="7.28515625" style="29" bestFit="1" customWidth="1"/>
    <col min="1535" max="1536" width="7.28515625" style="29" customWidth="1"/>
    <col min="1537" max="1538" width="7.28515625" style="29" bestFit="1" customWidth="1"/>
    <col min="1539" max="1541" width="7.28515625" style="29" customWidth="1"/>
    <col min="1542" max="1547" width="0" style="29" hidden="1" customWidth="1"/>
    <col min="1548" max="1548" width="9.7109375" style="29" customWidth="1"/>
    <col min="1549" max="1787" width="11.42578125" style="29"/>
    <col min="1788" max="1788" width="18.140625" style="29" customWidth="1"/>
    <col min="1789" max="1789" width="7.85546875" style="29" bestFit="1" customWidth="1"/>
    <col min="1790" max="1790" width="7.28515625" style="29" bestFit="1" customWidth="1"/>
    <col min="1791" max="1792" width="7.28515625" style="29" customWidth="1"/>
    <col min="1793" max="1794" width="7.28515625" style="29" bestFit="1" customWidth="1"/>
    <col min="1795" max="1797" width="7.28515625" style="29" customWidth="1"/>
    <col min="1798" max="1803" width="0" style="29" hidden="1" customWidth="1"/>
    <col min="1804" max="1804" width="9.7109375" style="29" customWidth="1"/>
    <col min="1805" max="2043" width="11.42578125" style="29"/>
    <col min="2044" max="2044" width="18.140625" style="29" customWidth="1"/>
    <col min="2045" max="2045" width="7.85546875" style="29" bestFit="1" customWidth="1"/>
    <col min="2046" max="2046" width="7.28515625" style="29" bestFit="1" customWidth="1"/>
    <col min="2047" max="2048" width="7.28515625" style="29" customWidth="1"/>
    <col min="2049" max="2050" width="7.28515625" style="29" bestFit="1" customWidth="1"/>
    <col min="2051" max="2053" width="7.28515625" style="29" customWidth="1"/>
    <col min="2054" max="2059" width="0" style="29" hidden="1" customWidth="1"/>
    <col min="2060" max="2060" width="9.7109375" style="29" customWidth="1"/>
    <col min="2061" max="2299" width="11.42578125" style="29"/>
    <col min="2300" max="2300" width="18.140625" style="29" customWidth="1"/>
    <col min="2301" max="2301" width="7.85546875" style="29" bestFit="1" customWidth="1"/>
    <col min="2302" max="2302" width="7.28515625" style="29" bestFit="1" customWidth="1"/>
    <col min="2303" max="2304" width="7.28515625" style="29" customWidth="1"/>
    <col min="2305" max="2306" width="7.28515625" style="29" bestFit="1" customWidth="1"/>
    <col min="2307" max="2309" width="7.28515625" style="29" customWidth="1"/>
    <col min="2310" max="2315" width="0" style="29" hidden="1" customWidth="1"/>
    <col min="2316" max="2316" width="9.7109375" style="29" customWidth="1"/>
    <col min="2317" max="2555" width="11.42578125" style="29"/>
    <col min="2556" max="2556" width="18.140625" style="29" customWidth="1"/>
    <col min="2557" max="2557" width="7.85546875" style="29" bestFit="1" customWidth="1"/>
    <col min="2558" max="2558" width="7.28515625" style="29" bestFit="1" customWidth="1"/>
    <col min="2559" max="2560" width="7.28515625" style="29" customWidth="1"/>
    <col min="2561" max="2562" width="7.28515625" style="29" bestFit="1" customWidth="1"/>
    <col min="2563" max="2565" width="7.28515625" style="29" customWidth="1"/>
    <col min="2566" max="2571" width="0" style="29" hidden="1" customWidth="1"/>
    <col min="2572" max="2572" width="9.7109375" style="29" customWidth="1"/>
    <col min="2573" max="2811" width="11.42578125" style="29"/>
    <col min="2812" max="2812" width="18.140625" style="29" customWidth="1"/>
    <col min="2813" max="2813" width="7.85546875" style="29" bestFit="1" customWidth="1"/>
    <col min="2814" max="2814" width="7.28515625" style="29" bestFit="1" customWidth="1"/>
    <col min="2815" max="2816" width="7.28515625" style="29" customWidth="1"/>
    <col min="2817" max="2818" width="7.28515625" style="29" bestFit="1" customWidth="1"/>
    <col min="2819" max="2821" width="7.28515625" style="29" customWidth="1"/>
    <col min="2822" max="2827" width="0" style="29" hidden="1" customWidth="1"/>
    <col min="2828" max="2828" width="9.7109375" style="29" customWidth="1"/>
    <col min="2829" max="3067" width="11.42578125" style="29"/>
    <col min="3068" max="3068" width="18.140625" style="29" customWidth="1"/>
    <col min="3069" max="3069" width="7.85546875" style="29" bestFit="1" customWidth="1"/>
    <col min="3070" max="3070" width="7.28515625" style="29" bestFit="1" customWidth="1"/>
    <col min="3071" max="3072" width="7.28515625" style="29" customWidth="1"/>
    <col min="3073" max="3074" width="7.28515625" style="29" bestFit="1" customWidth="1"/>
    <col min="3075" max="3077" width="7.28515625" style="29" customWidth="1"/>
    <col min="3078" max="3083" width="0" style="29" hidden="1" customWidth="1"/>
    <col min="3084" max="3084" width="9.7109375" style="29" customWidth="1"/>
    <col min="3085" max="3323" width="11.42578125" style="29"/>
    <col min="3324" max="3324" width="18.140625" style="29" customWidth="1"/>
    <col min="3325" max="3325" width="7.85546875" style="29" bestFit="1" customWidth="1"/>
    <col min="3326" max="3326" width="7.28515625" style="29" bestFit="1" customWidth="1"/>
    <col min="3327" max="3328" width="7.28515625" style="29" customWidth="1"/>
    <col min="3329" max="3330" width="7.28515625" style="29" bestFit="1" customWidth="1"/>
    <col min="3331" max="3333" width="7.28515625" style="29" customWidth="1"/>
    <col min="3334" max="3339" width="0" style="29" hidden="1" customWidth="1"/>
    <col min="3340" max="3340" width="9.7109375" style="29" customWidth="1"/>
    <col min="3341" max="3579" width="11.42578125" style="29"/>
    <col min="3580" max="3580" width="18.140625" style="29" customWidth="1"/>
    <col min="3581" max="3581" width="7.85546875" style="29" bestFit="1" customWidth="1"/>
    <col min="3582" max="3582" width="7.28515625" style="29" bestFit="1" customWidth="1"/>
    <col min="3583" max="3584" width="7.28515625" style="29" customWidth="1"/>
    <col min="3585" max="3586" width="7.28515625" style="29" bestFit="1" customWidth="1"/>
    <col min="3587" max="3589" width="7.28515625" style="29" customWidth="1"/>
    <col min="3590" max="3595" width="0" style="29" hidden="1" customWidth="1"/>
    <col min="3596" max="3596" width="9.7109375" style="29" customWidth="1"/>
    <col min="3597" max="3835" width="11.42578125" style="29"/>
    <col min="3836" max="3836" width="18.140625" style="29" customWidth="1"/>
    <col min="3837" max="3837" width="7.85546875" style="29" bestFit="1" customWidth="1"/>
    <col min="3838" max="3838" width="7.28515625" style="29" bestFit="1" customWidth="1"/>
    <col min="3839" max="3840" width="7.28515625" style="29" customWidth="1"/>
    <col min="3841" max="3842" width="7.28515625" style="29" bestFit="1" customWidth="1"/>
    <col min="3843" max="3845" width="7.28515625" style="29" customWidth="1"/>
    <col min="3846" max="3851" width="0" style="29" hidden="1" customWidth="1"/>
    <col min="3852" max="3852" width="9.7109375" style="29" customWidth="1"/>
    <col min="3853" max="4091" width="11.42578125" style="29"/>
    <col min="4092" max="4092" width="18.140625" style="29" customWidth="1"/>
    <col min="4093" max="4093" width="7.85546875" style="29" bestFit="1" customWidth="1"/>
    <col min="4094" max="4094" width="7.28515625" style="29" bestFit="1" customWidth="1"/>
    <col min="4095" max="4096" width="7.28515625" style="29" customWidth="1"/>
    <col min="4097" max="4098" width="7.28515625" style="29" bestFit="1" customWidth="1"/>
    <col min="4099" max="4101" width="7.28515625" style="29" customWidth="1"/>
    <col min="4102" max="4107" width="0" style="29" hidden="1" customWidth="1"/>
    <col min="4108" max="4108" width="9.7109375" style="29" customWidth="1"/>
    <col min="4109" max="4347" width="11.42578125" style="29"/>
    <col min="4348" max="4348" width="18.140625" style="29" customWidth="1"/>
    <col min="4349" max="4349" width="7.85546875" style="29" bestFit="1" customWidth="1"/>
    <col min="4350" max="4350" width="7.28515625" style="29" bestFit="1" customWidth="1"/>
    <col min="4351" max="4352" width="7.28515625" style="29" customWidth="1"/>
    <col min="4353" max="4354" width="7.28515625" style="29" bestFit="1" customWidth="1"/>
    <col min="4355" max="4357" width="7.28515625" style="29" customWidth="1"/>
    <col min="4358" max="4363" width="0" style="29" hidden="1" customWidth="1"/>
    <col min="4364" max="4364" width="9.7109375" style="29" customWidth="1"/>
    <col min="4365" max="4603" width="11.42578125" style="29"/>
    <col min="4604" max="4604" width="18.140625" style="29" customWidth="1"/>
    <col min="4605" max="4605" width="7.85546875" style="29" bestFit="1" customWidth="1"/>
    <col min="4606" max="4606" width="7.28515625" style="29" bestFit="1" customWidth="1"/>
    <col min="4607" max="4608" width="7.28515625" style="29" customWidth="1"/>
    <col min="4609" max="4610" width="7.28515625" style="29" bestFit="1" customWidth="1"/>
    <col min="4611" max="4613" width="7.28515625" style="29" customWidth="1"/>
    <col min="4614" max="4619" width="0" style="29" hidden="1" customWidth="1"/>
    <col min="4620" max="4620" width="9.7109375" style="29" customWidth="1"/>
    <col min="4621" max="4859" width="11.42578125" style="29"/>
    <col min="4860" max="4860" width="18.140625" style="29" customWidth="1"/>
    <col min="4861" max="4861" width="7.85546875" style="29" bestFit="1" customWidth="1"/>
    <col min="4862" max="4862" width="7.28515625" style="29" bestFit="1" customWidth="1"/>
    <col min="4863" max="4864" width="7.28515625" style="29" customWidth="1"/>
    <col min="4865" max="4866" width="7.28515625" style="29" bestFit="1" customWidth="1"/>
    <col min="4867" max="4869" width="7.28515625" style="29" customWidth="1"/>
    <col min="4870" max="4875" width="0" style="29" hidden="1" customWidth="1"/>
    <col min="4876" max="4876" width="9.7109375" style="29" customWidth="1"/>
    <col min="4877" max="5115" width="11.42578125" style="29"/>
    <col min="5116" max="5116" width="18.140625" style="29" customWidth="1"/>
    <col min="5117" max="5117" width="7.85546875" style="29" bestFit="1" customWidth="1"/>
    <col min="5118" max="5118" width="7.28515625" style="29" bestFit="1" customWidth="1"/>
    <col min="5119" max="5120" width="7.28515625" style="29" customWidth="1"/>
    <col min="5121" max="5122" width="7.28515625" style="29" bestFit="1" customWidth="1"/>
    <col min="5123" max="5125" width="7.28515625" style="29" customWidth="1"/>
    <col min="5126" max="5131" width="0" style="29" hidden="1" customWidth="1"/>
    <col min="5132" max="5132" width="9.7109375" style="29" customWidth="1"/>
    <col min="5133" max="5371" width="11.42578125" style="29"/>
    <col min="5372" max="5372" width="18.140625" style="29" customWidth="1"/>
    <col min="5373" max="5373" width="7.85546875" style="29" bestFit="1" customWidth="1"/>
    <col min="5374" max="5374" width="7.28515625" style="29" bestFit="1" customWidth="1"/>
    <col min="5375" max="5376" width="7.28515625" style="29" customWidth="1"/>
    <col min="5377" max="5378" width="7.28515625" style="29" bestFit="1" customWidth="1"/>
    <col min="5379" max="5381" width="7.28515625" style="29" customWidth="1"/>
    <col min="5382" max="5387" width="0" style="29" hidden="1" customWidth="1"/>
    <col min="5388" max="5388" width="9.7109375" style="29" customWidth="1"/>
    <col min="5389" max="5627" width="11.42578125" style="29"/>
    <col min="5628" max="5628" width="18.140625" style="29" customWidth="1"/>
    <col min="5629" max="5629" width="7.85546875" style="29" bestFit="1" customWidth="1"/>
    <col min="5630" max="5630" width="7.28515625" style="29" bestFit="1" customWidth="1"/>
    <col min="5631" max="5632" width="7.28515625" style="29" customWidth="1"/>
    <col min="5633" max="5634" width="7.28515625" style="29" bestFit="1" customWidth="1"/>
    <col min="5635" max="5637" width="7.28515625" style="29" customWidth="1"/>
    <col min="5638" max="5643" width="0" style="29" hidden="1" customWidth="1"/>
    <col min="5644" max="5644" width="9.7109375" style="29" customWidth="1"/>
    <col min="5645" max="5883" width="11.42578125" style="29"/>
    <col min="5884" max="5884" width="18.140625" style="29" customWidth="1"/>
    <col min="5885" max="5885" width="7.85546875" style="29" bestFit="1" customWidth="1"/>
    <col min="5886" max="5886" width="7.28515625" style="29" bestFit="1" customWidth="1"/>
    <col min="5887" max="5888" width="7.28515625" style="29" customWidth="1"/>
    <col min="5889" max="5890" width="7.28515625" style="29" bestFit="1" customWidth="1"/>
    <col min="5891" max="5893" width="7.28515625" style="29" customWidth="1"/>
    <col min="5894" max="5899" width="0" style="29" hidden="1" customWidth="1"/>
    <col min="5900" max="5900" width="9.7109375" style="29" customWidth="1"/>
    <col min="5901" max="6139" width="11.42578125" style="29"/>
    <col min="6140" max="6140" width="18.140625" style="29" customWidth="1"/>
    <col min="6141" max="6141" width="7.85546875" style="29" bestFit="1" customWidth="1"/>
    <col min="6142" max="6142" width="7.28515625" style="29" bestFit="1" customWidth="1"/>
    <col min="6143" max="6144" width="7.28515625" style="29" customWidth="1"/>
    <col min="6145" max="6146" width="7.28515625" style="29" bestFit="1" customWidth="1"/>
    <col min="6147" max="6149" width="7.28515625" style="29" customWidth="1"/>
    <col min="6150" max="6155" width="0" style="29" hidden="1" customWidth="1"/>
    <col min="6156" max="6156" width="9.7109375" style="29" customWidth="1"/>
    <col min="6157" max="6395" width="11.42578125" style="29"/>
    <col min="6396" max="6396" width="18.140625" style="29" customWidth="1"/>
    <col min="6397" max="6397" width="7.85546875" style="29" bestFit="1" customWidth="1"/>
    <col min="6398" max="6398" width="7.28515625" style="29" bestFit="1" customWidth="1"/>
    <col min="6399" max="6400" width="7.28515625" style="29" customWidth="1"/>
    <col min="6401" max="6402" width="7.28515625" style="29" bestFit="1" customWidth="1"/>
    <col min="6403" max="6405" width="7.28515625" style="29" customWidth="1"/>
    <col min="6406" max="6411" width="0" style="29" hidden="1" customWidth="1"/>
    <col min="6412" max="6412" width="9.7109375" style="29" customWidth="1"/>
    <col min="6413" max="6651" width="11.42578125" style="29"/>
    <col min="6652" max="6652" width="18.140625" style="29" customWidth="1"/>
    <col min="6653" max="6653" width="7.85546875" style="29" bestFit="1" customWidth="1"/>
    <col min="6654" max="6654" width="7.28515625" style="29" bestFit="1" customWidth="1"/>
    <col min="6655" max="6656" width="7.28515625" style="29" customWidth="1"/>
    <col min="6657" max="6658" width="7.28515625" style="29" bestFit="1" customWidth="1"/>
    <col min="6659" max="6661" width="7.28515625" style="29" customWidth="1"/>
    <col min="6662" max="6667" width="0" style="29" hidden="1" customWidth="1"/>
    <col min="6668" max="6668" width="9.7109375" style="29" customWidth="1"/>
    <col min="6669" max="6907" width="11.42578125" style="29"/>
    <col min="6908" max="6908" width="18.140625" style="29" customWidth="1"/>
    <col min="6909" max="6909" width="7.85546875" style="29" bestFit="1" customWidth="1"/>
    <col min="6910" max="6910" width="7.28515625" style="29" bestFit="1" customWidth="1"/>
    <col min="6911" max="6912" width="7.28515625" style="29" customWidth="1"/>
    <col min="6913" max="6914" width="7.28515625" style="29" bestFit="1" customWidth="1"/>
    <col min="6915" max="6917" width="7.28515625" style="29" customWidth="1"/>
    <col min="6918" max="6923" width="0" style="29" hidden="1" customWidth="1"/>
    <col min="6924" max="6924" width="9.7109375" style="29" customWidth="1"/>
    <col min="6925" max="7163" width="11.42578125" style="29"/>
    <col min="7164" max="7164" width="18.140625" style="29" customWidth="1"/>
    <col min="7165" max="7165" width="7.85546875" style="29" bestFit="1" customWidth="1"/>
    <col min="7166" max="7166" width="7.28515625" style="29" bestFit="1" customWidth="1"/>
    <col min="7167" max="7168" width="7.28515625" style="29" customWidth="1"/>
    <col min="7169" max="7170" width="7.28515625" style="29" bestFit="1" customWidth="1"/>
    <col min="7171" max="7173" width="7.28515625" style="29" customWidth="1"/>
    <col min="7174" max="7179" width="0" style="29" hidden="1" customWidth="1"/>
    <col min="7180" max="7180" width="9.7109375" style="29" customWidth="1"/>
    <col min="7181" max="7419" width="11.42578125" style="29"/>
    <col min="7420" max="7420" width="18.140625" style="29" customWidth="1"/>
    <col min="7421" max="7421" width="7.85546875" style="29" bestFit="1" customWidth="1"/>
    <col min="7422" max="7422" width="7.28515625" style="29" bestFit="1" customWidth="1"/>
    <col min="7423" max="7424" width="7.28515625" style="29" customWidth="1"/>
    <col min="7425" max="7426" width="7.28515625" style="29" bestFit="1" customWidth="1"/>
    <col min="7427" max="7429" width="7.28515625" style="29" customWidth="1"/>
    <col min="7430" max="7435" width="0" style="29" hidden="1" customWidth="1"/>
    <col min="7436" max="7436" width="9.7109375" style="29" customWidth="1"/>
    <col min="7437" max="7675" width="11.42578125" style="29"/>
    <col min="7676" max="7676" width="18.140625" style="29" customWidth="1"/>
    <col min="7677" max="7677" width="7.85546875" style="29" bestFit="1" customWidth="1"/>
    <col min="7678" max="7678" width="7.28515625" style="29" bestFit="1" customWidth="1"/>
    <col min="7679" max="7680" width="7.28515625" style="29" customWidth="1"/>
    <col min="7681" max="7682" width="7.28515625" style="29" bestFit="1" customWidth="1"/>
    <col min="7683" max="7685" width="7.28515625" style="29" customWidth="1"/>
    <col min="7686" max="7691" width="0" style="29" hidden="1" customWidth="1"/>
    <col min="7692" max="7692" width="9.7109375" style="29" customWidth="1"/>
    <col min="7693" max="7931" width="11.42578125" style="29"/>
    <col min="7932" max="7932" width="18.140625" style="29" customWidth="1"/>
    <col min="7933" max="7933" width="7.85546875" style="29" bestFit="1" customWidth="1"/>
    <col min="7934" max="7934" width="7.28515625" style="29" bestFit="1" customWidth="1"/>
    <col min="7935" max="7936" width="7.28515625" style="29" customWidth="1"/>
    <col min="7937" max="7938" width="7.28515625" style="29" bestFit="1" customWidth="1"/>
    <col min="7939" max="7941" width="7.28515625" style="29" customWidth="1"/>
    <col min="7942" max="7947" width="0" style="29" hidden="1" customWidth="1"/>
    <col min="7948" max="7948" width="9.7109375" style="29" customWidth="1"/>
    <col min="7949" max="8187" width="11.42578125" style="29"/>
    <col min="8188" max="8188" width="18.140625" style="29" customWidth="1"/>
    <col min="8189" max="8189" width="7.85546875" style="29" bestFit="1" customWidth="1"/>
    <col min="8190" max="8190" width="7.28515625" style="29" bestFit="1" customWidth="1"/>
    <col min="8191" max="8192" width="7.28515625" style="29" customWidth="1"/>
    <col min="8193" max="8194" width="7.28515625" style="29" bestFit="1" customWidth="1"/>
    <col min="8195" max="8197" width="7.28515625" style="29" customWidth="1"/>
    <col min="8198" max="8203" width="0" style="29" hidden="1" customWidth="1"/>
    <col min="8204" max="8204" width="9.7109375" style="29" customWidth="1"/>
    <col min="8205" max="8443" width="11.42578125" style="29"/>
    <col min="8444" max="8444" width="18.140625" style="29" customWidth="1"/>
    <col min="8445" max="8445" width="7.85546875" style="29" bestFit="1" customWidth="1"/>
    <col min="8446" max="8446" width="7.28515625" style="29" bestFit="1" customWidth="1"/>
    <col min="8447" max="8448" width="7.28515625" style="29" customWidth="1"/>
    <col min="8449" max="8450" width="7.28515625" style="29" bestFit="1" customWidth="1"/>
    <col min="8451" max="8453" width="7.28515625" style="29" customWidth="1"/>
    <col min="8454" max="8459" width="0" style="29" hidden="1" customWidth="1"/>
    <col min="8460" max="8460" width="9.7109375" style="29" customWidth="1"/>
    <col min="8461" max="8699" width="11.42578125" style="29"/>
    <col min="8700" max="8700" width="18.140625" style="29" customWidth="1"/>
    <col min="8701" max="8701" width="7.85546875" style="29" bestFit="1" customWidth="1"/>
    <col min="8702" max="8702" width="7.28515625" style="29" bestFit="1" customWidth="1"/>
    <col min="8703" max="8704" width="7.28515625" style="29" customWidth="1"/>
    <col min="8705" max="8706" width="7.28515625" style="29" bestFit="1" customWidth="1"/>
    <col min="8707" max="8709" width="7.28515625" style="29" customWidth="1"/>
    <col min="8710" max="8715" width="0" style="29" hidden="1" customWidth="1"/>
    <col min="8716" max="8716" width="9.7109375" style="29" customWidth="1"/>
    <col min="8717" max="8955" width="11.42578125" style="29"/>
    <col min="8956" max="8956" width="18.140625" style="29" customWidth="1"/>
    <col min="8957" max="8957" width="7.85546875" style="29" bestFit="1" customWidth="1"/>
    <col min="8958" max="8958" width="7.28515625" style="29" bestFit="1" customWidth="1"/>
    <col min="8959" max="8960" width="7.28515625" style="29" customWidth="1"/>
    <col min="8961" max="8962" width="7.28515625" style="29" bestFit="1" customWidth="1"/>
    <col min="8963" max="8965" width="7.28515625" style="29" customWidth="1"/>
    <col min="8966" max="8971" width="0" style="29" hidden="1" customWidth="1"/>
    <col min="8972" max="8972" width="9.7109375" style="29" customWidth="1"/>
    <col min="8973" max="9211" width="11.42578125" style="29"/>
    <col min="9212" max="9212" width="18.140625" style="29" customWidth="1"/>
    <col min="9213" max="9213" width="7.85546875" style="29" bestFit="1" customWidth="1"/>
    <col min="9214" max="9214" width="7.28515625" style="29" bestFit="1" customWidth="1"/>
    <col min="9215" max="9216" width="7.28515625" style="29" customWidth="1"/>
    <col min="9217" max="9218" width="7.28515625" style="29" bestFit="1" customWidth="1"/>
    <col min="9219" max="9221" width="7.28515625" style="29" customWidth="1"/>
    <col min="9222" max="9227" width="0" style="29" hidden="1" customWidth="1"/>
    <col min="9228" max="9228" width="9.7109375" style="29" customWidth="1"/>
    <col min="9229" max="9467" width="11.42578125" style="29"/>
    <col min="9468" max="9468" width="18.140625" style="29" customWidth="1"/>
    <col min="9469" max="9469" width="7.85546875" style="29" bestFit="1" customWidth="1"/>
    <col min="9470" max="9470" width="7.28515625" style="29" bestFit="1" customWidth="1"/>
    <col min="9471" max="9472" width="7.28515625" style="29" customWidth="1"/>
    <col min="9473" max="9474" width="7.28515625" style="29" bestFit="1" customWidth="1"/>
    <col min="9475" max="9477" width="7.28515625" style="29" customWidth="1"/>
    <col min="9478" max="9483" width="0" style="29" hidden="1" customWidth="1"/>
    <col min="9484" max="9484" width="9.7109375" style="29" customWidth="1"/>
    <col min="9485" max="9723" width="11.42578125" style="29"/>
    <col min="9724" max="9724" width="18.140625" style="29" customWidth="1"/>
    <col min="9725" max="9725" width="7.85546875" style="29" bestFit="1" customWidth="1"/>
    <col min="9726" max="9726" width="7.28515625" style="29" bestFit="1" customWidth="1"/>
    <col min="9727" max="9728" width="7.28515625" style="29" customWidth="1"/>
    <col min="9729" max="9730" width="7.28515625" style="29" bestFit="1" customWidth="1"/>
    <col min="9731" max="9733" width="7.28515625" style="29" customWidth="1"/>
    <col min="9734" max="9739" width="0" style="29" hidden="1" customWidth="1"/>
    <col min="9740" max="9740" width="9.7109375" style="29" customWidth="1"/>
    <col min="9741" max="9979" width="11.42578125" style="29"/>
    <col min="9980" max="9980" width="18.140625" style="29" customWidth="1"/>
    <col min="9981" max="9981" width="7.85546875" style="29" bestFit="1" customWidth="1"/>
    <col min="9982" max="9982" width="7.28515625" style="29" bestFit="1" customWidth="1"/>
    <col min="9983" max="9984" width="7.28515625" style="29" customWidth="1"/>
    <col min="9985" max="9986" width="7.28515625" style="29" bestFit="1" customWidth="1"/>
    <col min="9987" max="9989" width="7.28515625" style="29" customWidth="1"/>
    <col min="9990" max="9995" width="0" style="29" hidden="1" customWidth="1"/>
    <col min="9996" max="9996" width="9.7109375" style="29" customWidth="1"/>
    <col min="9997" max="10235" width="11.42578125" style="29"/>
    <col min="10236" max="10236" width="18.140625" style="29" customWidth="1"/>
    <col min="10237" max="10237" width="7.85546875" style="29" bestFit="1" customWidth="1"/>
    <col min="10238" max="10238" width="7.28515625" style="29" bestFit="1" customWidth="1"/>
    <col min="10239" max="10240" width="7.28515625" style="29" customWidth="1"/>
    <col min="10241" max="10242" width="7.28515625" style="29" bestFit="1" customWidth="1"/>
    <col min="10243" max="10245" width="7.28515625" style="29" customWidth="1"/>
    <col min="10246" max="10251" width="0" style="29" hidden="1" customWidth="1"/>
    <col min="10252" max="10252" width="9.7109375" style="29" customWidth="1"/>
    <col min="10253" max="10491" width="11.42578125" style="29"/>
    <col min="10492" max="10492" width="18.140625" style="29" customWidth="1"/>
    <col min="10493" max="10493" width="7.85546875" style="29" bestFit="1" customWidth="1"/>
    <col min="10494" max="10494" width="7.28515625" style="29" bestFit="1" customWidth="1"/>
    <col min="10495" max="10496" width="7.28515625" style="29" customWidth="1"/>
    <col min="10497" max="10498" width="7.28515625" style="29" bestFit="1" customWidth="1"/>
    <col min="10499" max="10501" width="7.28515625" style="29" customWidth="1"/>
    <col min="10502" max="10507" width="0" style="29" hidden="1" customWidth="1"/>
    <col min="10508" max="10508" width="9.7109375" style="29" customWidth="1"/>
    <col min="10509" max="10747" width="11.42578125" style="29"/>
    <col min="10748" max="10748" width="18.140625" style="29" customWidth="1"/>
    <col min="10749" max="10749" width="7.85546875" style="29" bestFit="1" customWidth="1"/>
    <col min="10750" max="10750" width="7.28515625" style="29" bestFit="1" customWidth="1"/>
    <col min="10751" max="10752" width="7.28515625" style="29" customWidth="1"/>
    <col min="10753" max="10754" width="7.28515625" style="29" bestFit="1" customWidth="1"/>
    <col min="10755" max="10757" width="7.28515625" style="29" customWidth="1"/>
    <col min="10758" max="10763" width="0" style="29" hidden="1" customWidth="1"/>
    <col min="10764" max="10764" width="9.7109375" style="29" customWidth="1"/>
    <col min="10765" max="11003" width="11.42578125" style="29"/>
    <col min="11004" max="11004" width="18.140625" style="29" customWidth="1"/>
    <col min="11005" max="11005" width="7.85546875" style="29" bestFit="1" customWidth="1"/>
    <col min="11006" max="11006" width="7.28515625" style="29" bestFit="1" customWidth="1"/>
    <col min="11007" max="11008" width="7.28515625" style="29" customWidth="1"/>
    <col min="11009" max="11010" width="7.28515625" style="29" bestFit="1" customWidth="1"/>
    <col min="11011" max="11013" width="7.28515625" style="29" customWidth="1"/>
    <col min="11014" max="11019" width="0" style="29" hidden="1" customWidth="1"/>
    <col min="11020" max="11020" width="9.7109375" style="29" customWidth="1"/>
    <col min="11021" max="11259" width="11.42578125" style="29"/>
    <col min="11260" max="11260" width="18.140625" style="29" customWidth="1"/>
    <col min="11261" max="11261" width="7.85546875" style="29" bestFit="1" customWidth="1"/>
    <col min="11262" max="11262" width="7.28515625" style="29" bestFit="1" customWidth="1"/>
    <col min="11263" max="11264" width="7.28515625" style="29" customWidth="1"/>
    <col min="11265" max="11266" width="7.28515625" style="29" bestFit="1" customWidth="1"/>
    <col min="11267" max="11269" width="7.28515625" style="29" customWidth="1"/>
    <col min="11270" max="11275" width="0" style="29" hidden="1" customWidth="1"/>
    <col min="11276" max="11276" width="9.7109375" style="29" customWidth="1"/>
    <col min="11277" max="11515" width="11.42578125" style="29"/>
    <col min="11516" max="11516" width="18.140625" style="29" customWidth="1"/>
    <col min="11517" max="11517" width="7.85546875" style="29" bestFit="1" customWidth="1"/>
    <col min="11518" max="11518" width="7.28515625" style="29" bestFit="1" customWidth="1"/>
    <col min="11519" max="11520" width="7.28515625" style="29" customWidth="1"/>
    <col min="11521" max="11522" width="7.28515625" style="29" bestFit="1" customWidth="1"/>
    <col min="11523" max="11525" width="7.28515625" style="29" customWidth="1"/>
    <col min="11526" max="11531" width="0" style="29" hidden="1" customWidth="1"/>
    <col min="11532" max="11532" width="9.7109375" style="29" customWidth="1"/>
    <col min="11533" max="11771" width="11.42578125" style="29"/>
    <col min="11772" max="11772" width="18.140625" style="29" customWidth="1"/>
    <col min="11773" max="11773" width="7.85546875" style="29" bestFit="1" customWidth="1"/>
    <col min="11774" max="11774" width="7.28515625" style="29" bestFit="1" customWidth="1"/>
    <col min="11775" max="11776" width="7.28515625" style="29" customWidth="1"/>
    <col min="11777" max="11778" width="7.28515625" style="29" bestFit="1" customWidth="1"/>
    <col min="11779" max="11781" width="7.28515625" style="29" customWidth="1"/>
    <col min="11782" max="11787" width="0" style="29" hidden="1" customWidth="1"/>
    <col min="11788" max="11788" width="9.7109375" style="29" customWidth="1"/>
    <col min="11789" max="12027" width="11.42578125" style="29"/>
    <col min="12028" max="12028" width="18.140625" style="29" customWidth="1"/>
    <col min="12029" max="12029" width="7.85546875" style="29" bestFit="1" customWidth="1"/>
    <col min="12030" max="12030" width="7.28515625" style="29" bestFit="1" customWidth="1"/>
    <col min="12031" max="12032" width="7.28515625" style="29" customWidth="1"/>
    <col min="12033" max="12034" width="7.28515625" style="29" bestFit="1" customWidth="1"/>
    <col min="12035" max="12037" width="7.28515625" style="29" customWidth="1"/>
    <col min="12038" max="12043" width="0" style="29" hidden="1" customWidth="1"/>
    <col min="12044" max="12044" width="9.7109375" style="29" customWidth="1"/>
    <col min="12045" max="12283" width="11.42578125" style="29"/>
    <col min="12284" max="12284" width="18.140625" style="29" customWidth="1"/>
    <col min="12285" max="12285" width="7.85546875" style="29" bestFit="1" customWidth="1"/>
    <col min="12286" max="12286" width="7.28515625" style="29" bestFit="1" customWidth="1"/>
    <col min="12287" max="12288" width="7.28515625" style="29" customWidth="1"/>
    <col min="12289" max="12290" width="7.28515625" style="29" bestFit="1" customWidth="1"/>
    <col min="12291" max="12293" width="7.28515625" style="29" customWidth="1"/>
    <col min="12294" max="12299" width="0" style="29" hidden="1" customWidth="1"/>
    <col min="12300" max="12300" width="9.7109375" style="29" customWidth="1"/>
    <col min="12301" max="12539" width="11.42578125" style="29"/>
    <col min="12540" max="12540" width="18.140625" style="29" customWidth="1"/>
    <col min="12541" max="12541" width="7.85546875" style="29" bestFit="1" customWidth="1"/>
    <col min="12542" max="12542" width="7.28515625" style="29" bestFit="1" customWidth="1"/>
    <col min="12543" max="12544" width="7.28515625" style="29" customWidth="1"/>
    <col min="12545" max="12546" width="7.28515625" style="29" bestFit="1" customWidth="1"/>
    <col min="12547" max="12549" width="7.28515625" style="29" customWidth="1"/>
    <col min="12550" max="12555" width="0" style="29" hidden="1" customWidth="1"/>
    <col min="12556" max="12556" width="9.7109375" style="29" customWidth="1"/>
    <col min="12557" max="12795" width="11.42578125" style="29"/>
    <col min="12796" max="12796" width="18.140625" style="29" customWidth="1"/>
    <col min="12797" max="12797" width="7.85546875" style="29" bestFit="1" customWidth="1"/>
    <col min="12798" max="12798" width="7.28515625" style="29" bestFit="1" customWidth="1"/>
    <col min="12799" max="12800" width="7.28515625" style="29" customWidth="1"/>
    <col min="12801" max="12802" width="7.28515625" style="29" bestFit="1" customWidth="1"/>
    <col min="12803" max="12805" width="7.28515625" style="29" customWidth="1"/>
    <col min="12806" max="12811" width="0" style="29" hidden="1" customWidth="1"/>
    <col min="12812" max="12812" width="9.7109375" style="29" customWidth="1"/>
    <col min="12813" max="13051" width="11.42578125" style="29"/>
    <col min="13052" max="13052" width="18.140625" style="29" customWidth="1"/>
    <col min="13053" max="13053" width="7.85546875" style="29" bestFit="1" customWidth="1"/>
    <col min="13054" max="13054" width="7.28515625" style="29" bestFit="1" customWidth="1"/>
    <col min="13055" max="13056" width="7.28515625" style="29" customWidth="1"/>
    <col min="13057" max="13058" width="7.28515625" style="29" bestFit="1" customWidth="1"/>
    <col min="13059" max="13061" width="7.28515625" style="29" customWidth="1"/>
    <col min="13062" max="13067" width="0" style="29" hidden="1" customWidth="1"/>
    <col min="13068" max="13068" width="9.7109375" style="29" customWidth="1"/>
    <col min="13069" max="13307" width="11.42578125" style="29"/>
    <col min="13308" max="13308" width="18.140625" style="29" customWidth="1"/>
    <col min="13309" max="13309" width="7.85546875" style="29" bestFit="1" customWidth="1"/>
    <col min="13310" max="13310" width="7.28515625" style="29" bestFit="1" customWidth="1"/>
    <col min="13311" max="13312" width="7.28515625" style="29" customWidth="1"/>
    <col min="13313" max="13314" width="7.28515625" style="29" bestFit="1" customWidth="1"/>
    <col min="13315" max="13317" width="7.28515625" style="29" customWidth="1"/>
    <col min="13318" max="13323" width="0" style="29" hidden="1" customWidth="1"/>
    <col min="13324" max="13324" width="9.7109375" style="29" customWidth="1"/>
    <col min="13325" max="13563" width="11.42578125" style="29"/>
    <col min="13564" max="13564" width="18.140625" style="29" customWidth="1"/>
    <col min="13565" max="13565" width="7.85546875" style="29" bestFit="1" customWidth="1"/>
    <col min="13566" max="13566" width="7.28515625" style="29" bestFit="1" customWidth="1"/>
    <col min="13567" max="13568" width="7.28515625" style="29" customWidth="1"/>
    <col min="13569" max="13570" width="7.28515625" style="29" bestFit="1" customWidth="1"/>
    <col min="13571" max="13573" width="7.28515625" style="29" customWidth="1"/>
    <col min="13574" max="13579" width="0" style="29" hidden="1" customWidth="1"/>
    <col min="13580" max="13580" width="9.7109375" style="29" customWidth="1"/>
    <col min="13581" max="13819" width="11.42578125" style="29"/>
    <col min="13820" max="13820" width="18.140625" style="29" customWidth="1"/>
    <col min="13821" max="13821" width="7.85546875" style="29" bestFit="1" customWidth="1"/>
    <col min="13822" max="13822" width="7.28515625" style="29" bestFit="1" customWidth="1"/>
    <col min="13823" max="13824" width="7.28515625" style="29" customWidth="1"/>
    <col min="13825" max="13826" width="7.28515625" style="29" bestFit="1" customWidth="1"/>
    <col min="13827" max="13829" width="7.28515625" style="29" customWidth="1"/>
    <col min="13830" max="13835" width="0" style="29" hidden="1" customWidth="1"/>
    <col min="13836" max="13836" width="9.7109375" style="29" customWidth="1"/>
    <col min="13837" max="14075" width="11.42578125" style="29"/>
    <col min="14076" max="14076" width="18.140625" style="29" customWidth="1"/>
    <col min="14077" max="14077" width="7.85546875" style="29" bestFit="1" customWidth="1"/>
    <col min="14078" max="14078" width="7.28515625" style="29" bestFit="1" customWidth="1"/>
    <col min="14079" max="14080" width="7.28515625" style="29" customWidth="1"/>
    <col min="14081" max="14082" width="7.28515625" style="29" bestFit="1" customWidth="1"/>
    <col min="14083" max="14085" width="7.28515625" style="29" customWidth="1"/>
    <col min="14086" max="14091" width="0" style="29" hidden="1" customWidth="1"/>
    <col min="14092" max="14092" width="9.7109375" style="29" customWidth="1"/>
    <col min="14093" max="14331" width="11.42578125" style="29"/>
    <col min="14332" max="14332" width="18.140625" style="29" customWidth="1"/>
    <col min="14333" max="14333" width="7.85546875" style="29" bestFit="1" customWidth="1"/>
    <col min="14334" max="14334" width="7.28515625" style="29" bestFit="1" customWidth="1"/>
    <col min="14335" max="14336" width="7.28515625" style="29" customWidth="1"/>
    <col min="14337" max="14338" width="7.28515625" style="29" bestFit="1" customWidth="1"/>
    <col min="14339" max="14341" width="7.28515625" style="29" customWidth="1"/>
    <col min="14342" max="14347" width="0" style="29" hidden="1" customWidth="1"/>
    <col min="14348" max="14348" width="9.7109375" style="29" customWidth="1"/>
    <col min="14349" max="14587" width="11.42578125" style="29"/>
    <col min="14588" max="14588" width="18.140625" style="29" customWidth="1"/>
    <col min="14589" max="14589" width="7.85546875" style="29" bestFit="1" customWidth="1"/>
    <col min="14590" max="14590" width="7.28515625" style="29" bestFit="1" customWidth="1"/>
    <col min="14591" max="14592" width="7.28515625" style="29" customWidth="1"/>
    <col min="14593" max="14594" width="7.28515625" style="29" bestFit="1" customWidth="1"/>
    <col min="14595" max="14597" width="7.28515625" style="29" customWidth="1"/>
    <col min="14598" max="14603" width="0" style="29" hidden="1" customWidth="1"/>
    <col min="14604" max="14604" width="9.7109375" style="29" customWidth="1"/>
    <col min="14605" max="14843" width="11.42578125" style="29"/>
    <col min="14844" max="14844" width="18.140625" style="29" customWidth="1"/>
    <col min="14845" max="14845" width="7.85546875" style="29" bestFit="1" customWidth="1"/>
    <col min="14846" max="14846" width="7.28515625" style="29" bestFit="1" customWidth="1"/>
    <col min="14847" max="14848" width="7.28515625" style="29" customWidth="1"/>
    <col min="14849" max="14850" width="7.28515625" style="29" bestFit="1" customWidth="1"/>
    <col min="14851" max="14853" width="7.28515625" style="29" customWidth="1"/>
    <col min="14854" max="14859" width="0" style="29" hidden="1" customWidth="1"/>
    <col min="14860" max="14860" width="9.7109375" style="29" customWidth="1"/>
    <col min="14861" max="15099" width="11.42578125" style="29"/>
    <col min="15100" max="15100" width="18.140625" style="29" customWidth="1"/>
    <col min="15101" max="15101" width="7.85546875" style="29" bestFit="1" customWidth="1"/>
    <col min="15102" max="15102" width="7.28515625" style="29" bestFit="1" customWidth="1"/>
    <col min="15103" max="15104" width="7.28515625" style="29" customWidth="1"/>
    <col min="15105" max="15106" width="7.28515625" style="29" bestFit="1" customWidth="1"/>
    <col min="15107" max="15109" width="7.28515625" style="29" customWidth="1"/>
    <col min="15110" max="15115" width="0" style="29" hidden="1" customWidth="1"/>
    <col min="15116" max="15116" width="9.7109375" style="29" customWidth="1"/>
    <col min="15117" max="15355" width="11.42578125" style="29"/>
    <col min="15356" max="15356" width="18.140625" style="29" customWidth="1"/>
    <col min="15357" max="15357" width="7.85546875" style="29" bestFit="1" customWidth="1"/>
    <col min="15358" max="15358" width="7.28515625" style="29" bestFit="1" customWidth="1"/>
    <col min="15359" max="15360" width="7.28515625" style="29" customWidth="1"/>
    <col min="15361" max="15362" width="7.28515625" style="29" bestFit="1" customWidth="1"/>
    <col min="15363" max="15365" width="7.28515625" style="29" customWidth="1"/>
    <col min="15366" max="15371" width="0" style="29" hidden="1" customWidth="1"/>
    <col min="15372" max="15372" width="9.7109375" style="29" customWidth="1"/>
    <col min="15373" max="15611" width="11.42578125" style="29"/>
    <col min="15612" max="15612" width="18.140625" style="29" customWidth="1"/>
    <col min="15613" max="15613" width="7.85546875" style="29" bestFit="1" customWidth="1"/>
    <col min="15614" max="15614" width="7.28515625" style="29" bestFit="1" customWidth="1"/>
    <col min="15615" max="15616" width="7.28515625" style="29" customWidth="1"/>
    <col min="15617" max="15618" width="7.28515625" style="29" bestFit="1" customWidth="1"/>
    <col min="15619" max="15621" width="7.28515625" style="29" customWidth="1"/>
    <col min="15622" max="15627" width="0" style="29" hidden="1" customWidth="1"/>
    <col min="15628" max="15628" width="9.7109375" style="29" customWidth="1"/>
    <col min="15629" max="15867" width="11.42578125" style="29"/>
    <col min="15868" max="15868" width="18.140625" style="29" customWidth="1"/>
    <col min="15869" max="15869" width="7.85546875" style="29" bestFit="1" customWidth="1"/>
    <col min="15870" max="15870" width="7.28515625" style="29" bestFit="1" customWidth="1"/>
    <col min="15871" max="15872" width="7.28515625" style="29" customWidth="1"/>
    <col min="15873" max="15874" width="7.28515625" style="29" bestFit="1" customWidth="1"/>
    <col min="15875" max="15877" width="7.28515625" style="29" customWidth="1"/>
    <col min="15878" max="15883" width="0" style="29" hidden="1" customWidth="1"/>
    <col min="15884" max="15884" width="9.7109375" style="29" customWidth="1"/>
    <col min="15885" max="16123" width="11.42578125" style="29"/>
    <col min="16124" max="16124" width="18.140625" style="29" customWidth="1"/>
    <col min="16125" max="16125" width="7.85546875" style="29" bestFit="1" customWidth="1"/>
    <col min="16126" max="16126" width="7.28515625" style="29" bestFit="1" customWidth="1"/>
    <col min="16127" max="16128" width="7.28515625" style="29" customWidth="1"/>
    <col min="16129" max="16130" width="7.28515625" style="29" bestFit="1" customWidth="1"/>
    <col min="16131" max="16133" width="7.28515625" style="29" customWidth="1"/>
    <col min="16134" max="16139" width="0" style="29" hidden="1" customWidth="1"/>
    <col min="16140" max="16140" width="9.7109375" style="29" customWidth="1"/>
    <col min="16141" max="16384" width="11.42578125" style="29"/>
  </cols>
  <sheetData>
    <row r="1" spans="1:16" s="30" customFormat="1" x14ac:dyDescent="0.2"/>
    <row r="2" spans="1:16" s="30" customFormat="1" x14ac:dyDescent="0.2">
      <c r="A2" s="50" t="s">
        <v>101</v>
      </c>
    </row>
    <row r="3" spans="1:16" s="30" customFormat="1" ht="15" x14ac:dyDescent="0.25">
      <c r="A3" s="50" t="s">
        <v>102</v>
      </c>
      <c r="J3" s="107"/>
    </row>
    <row r="4" spans="1:16" s="30" customFormat="1" x14ac:dyDescent="0.2"/>
    <row r="5" spans="1:16" s="30" customFormat="1" ht="12.75" x14ac:dyDescent="0.2">
      <c r="B5" s="360" t="s">
        <v>87</v>
      </c>
      <c r="C5" s="360"/>
      <c r="D5" s="360"/>
      <c r="E5" s="360"/>
      <c r="F5" s="360"/>
      <c r="G5" s="360"/>
      <c r="H5" s="360"/>
      <c r="I5" s="360"/>
      <c r="J5" s="360"/>
      <c r="K5" s="360"/>
      <c r="M5" s="134" t="s">
        <v>572</v>
      </c>
      <c r="O5" s="108"/>
    </row>
    <row r="6" spans="1:16" s="30" customFormat="1" ht="12.75" x14ac:dyDescent="0.2">
      <c r="B6" s="376" t="str">
        <f>'Solicitudes Regiones'!$B$6:$R$6</f>
        <v>Acumuladas de julio de 2008 a noviembre de 2020</v>
      </c>
      <c r="C6" s="376"/>
      <c r="D6" s="376"/>
      <c r="E6" s="376"/>
      <c r="F6" s="376"/>
      <c r="G6" s="376"/>
      <c r="H6" s="376"/>
      <c r="I6" s="376"/>
      <c r="J6" s="376"/>
      <c r="K6" s="376"/>
      <c r="L6" s="59"/>
    </row>
    <row r="7" spans="1:16" s="33" customFormat="1" x14ac:dyDescent="0.2">
      <c r="B7" s="31"/>
      <c r="C7" s="32"/>
      <c r="D7" s="32"/>
      <c r="E7" s="32"/>
      <c r="F7" s="32"/>
      <c r="G7" s="32"/>
      <c r="H7" s="32"/>
      <c r="I7" s="32"/>
      <c r="J7" s="32"/>
      <c r="K7" s="32"/>
      <c r="L7" s="32"/>
    </row>
    <row r="8" spans="1:16" ht="15" customHeight="1" x14ac:dyDescent="0.2">
      <c r="B8" s="390" t="s">
        <v>55</v>
      </c>
      <c r="C8" s="390"/>
      <c r="D8" s="390"/>
      <c r="E8" s="390"/>
      <c r="F8" s="390"/>
      <c r="G8" s="390"/>
      <c r="H8" s="390"/>
      <c r="I8" s="390"/>
      <c r="J8" s="390"/>
      <c r="K8" s="390"/>
      <c r="L8" s="390"/>
      <c r="M8" s="390"/>
    </row>
    <row r="9" spans="1:16" ht="20.25" customHeight="1" x14ac:dyDescent="0.2">
      <c r="B9" s="390" t="s">
        <v>56</v>
      </c>
      <c r="C9" s="388" t="s">
        <v>2</v>
      </c>
      <c r="D9" s="391"/>
      <c r="E9" s="391"/>
      <c r="F9" s="391"/>
      <c r="G9" s="391"/>
      <c r="H9" s="391"/>
      <c r="I9" s="391"/>
      <c r="J9" s="391"/>
      <c r="K9" s="389"/>
      <c r="L9" s="388"/>
      <c r="M9" s="389"/>
    </row>
    <row r="10" spans="1:16" ht="24" x14ac:dyDescent="0.2">
      <c r="B10" s="390"/>
      <c r="C10" s="26" t="s">
        <v>57</v>
      </c>
      <c r="D10" s="26" t="s">
        <v>58</v>
      </c>
      <c r="E10" s="26" t="s">
        <v>59</v>
      </c>
      <c r="F10" s="26" t="s">
        <v>60</v>
      </c>
      <c r="G10" s="26" t="s">
        <v>8</v>
      </c>
      <c r="H10" s="26" t="s">
        <v>61</v>
      </c>
      <c r="I10" s="26" t="s">
        <v>62</v>
      </c>
      <c r="J10" s="26" t="s">
        <v>63</v>
      </c>
      <c r="K10" s="282" t="s">
        <v>31</v>
      </c>
      <c r="L10" s="282" t="s">
        <v>593</v>
      </c>
      <c r="M10" s="282" t="s">
        <v>596</v>
      </c>
    </row>
    <row r="11" spans="1:16" x14ac:dyDescent="0.2">
      <c r="B11" s="21" t="s">
        <v>233</v>
      </c>
      <c r="C11" s="21">
        <v>605</v>
      </c>
      <c r="D11" s="21">
        <v>558</v>
      </c>
      <c r="E11" s="21">
        <f>C11+D11</f>
        <v>1163</v>
      </c>
      <c r="F11" s="22">
        <f>E11/$E$41</f>
        <v>2.0769340667190512E-2</v>
      </c>
      <c r="G11" s="21">
        <v>1255</v>
      </c>
      <c r="H11" s="21">
        <v>102</v>
      </c>
      <c r="I11" s="21">
        <f>G11+H11</f>
        <v>1357</v>
      </c>
      <c r="J11" s="22">
        <f>I11/$I$41</f>
        <v>1.1966384776148359E-2</v>
      </c>
      <c r="K11" s="21">
        <f t="shared" ref="K11:K40" si="0">E11+I11</f>
        <v>2520</v>
      </c>
      <c r="L11" s="21">
        <v>0</v>
      </c>
      <c r="M11" s="21">
        <f>K11+L11</f>
        <v>2520</v>
      </c>
      <c r="P11" s="34"/>
    </row>
    <row r="12" spans="1:16" x14ac:dyDescent="0.2">
      <c r="B12" s="21" t="s">
        <v>234</v>
      </c>
      <c r="C12" s="21">
        <v>371</v>
      </c>
      <c r="D12" s="21">
        <v>165</v>
      </c>
      <c r="E12" s="21">
        <f t="shared" ref="E12:E40" si="1">C12+D12</f>
        <v>536</v>
      </c>
      <c r="F12" s="22">
        <f t="shared" ref="F12:F40" si="2">E12/$E$41</f>
        <v>9.572112293735266E-3</v>
      </c>
      <c r="G12" s="21">
        <v>903</v>
      </c>
      <c r="H12" s="21">
        <v>59</v>
      </c>
      <c r="I12" s="21">
        <f t="shared" ref="I12:I40" si="3">G12+H12</f>
        <v>962</v>
      </c>
      <c r="J12" s="22">
        <f t="shared" ref="J12:J40" si="4">I12/$I$41</f>
        <v>8.4831703424132054E-3</v>
      </c>
      <c r="K12" s="21">
        <f t="shared" si="0"/>
        <v>1498</v>
      </c>
      <c r="L12" s="21">
        <v>0</v>
      </c>
      <c r="M12" s="21">
        <f t="shared" ref="M12:M41" si="5">K12+L12</f>
        <v>1498</v>
      </c>
      <c r="P12" s="34"/>
    </row>
    <row r="13" spans="1:16" x14ac:dyDescent="0.2">
      <c r="B13" s="21" t="s">
        <v>235</v>
      </c>
      <c r="C13" s="21">
        <v>371</v>
      </c>
      <c r="D13" s="21">
        <v>257</v>
      </c>
      <c r="E13" s="21">
        <f t="shared" si="1"/>
        <v>628</v>
      </c>
      <c r="F13" s="22">
        <f t="shared" si="2"/>
        <v>1.1215086791913707E-2</v>
      </c>
      <c r="G13" s="21">
        <v>880</v>
      </c>
      <c r="H13" s="21">
        <v>57</v>
      </c>
      <c r="I13" s="21">
        <f t="shared" si="3"/>
        <v>937</v>
      </c>
      <c r="J13" s="22">
        <f t="shared" si="4"/>
        <v>8.2627137326831326E-3</v>
      </c>
      <c r="K13" s="21">
        <f t="shared" si="0"/>
        <v>1565</v>
      </c>
      <c r="L13" s="21">
        <v>0</v>
      </c>
      <c r="M13" s="21">
        <f t="shared" si="5"/>
        <v>1565</v>
      </c>
      <c r="P13" s="34"/>
    </row>
    <row r="14" spans="1:16" x14ac:dyDescent="0.2">
      <c r="B14" s="21" t="s">
        <v>236</v>
      </c>
      <c r="C14" s="21">
        <v>379</v>
      </c>
      <c r="D14" s="21">
        <v>262</v>
      </c>
      <c r="E14" s="21">
        <f t="shared" si="1"/>
        <v>641</v>
      </c>
      <c r="F14" s="22">
        <f t="shared" si="2"/>
        <v>1.1447246231873705E-2</v>
      </c>
      <c r="G14" s="21">
        <v>578</v>
      </c>
      <c r="H14" s="21">
        <v>49</v>
      </c>
      <c r="I14" s="21">
        <f t="shared" si="3"/>
        <v>627</v>
      </c>
      <c r="J14" s="22">
        <f t="shared" si="4"/>
        <v>5.5290517720302289E-3</v>
      </c>
      <c r="K14" s="21">
        <f t="shared" si="0"/>
        <v>1268</v>
      </c>
      <c r="L14" s="21">
        <v>0</v>
      </c>
      <c r="M14" s="21">
        <f t="shared" si="5"/>
        <v>1268</v>
      </c>
      <c r="P14" s="34"/>
    </row>
    <row r="15" spans="1:16" x14ac:dyDescent="0.2">
      <c r="B15" s="21" t="s">
        <v>237</v>
      </c>
      <c r="C15" s="21">
        <v>283</v>
      </c>
      <c r="D15" s="21">
        <v>167</v>
      </c>
      <c r="E15" s="21">
        <f t="shared" si="1"/>
        <v>450</v>
      </c>
      <c r="F15" s="22">
        <f t="shared" si="2"/>
        <v>8.0362883063075929E-3</v>
      </c>
      <c r="G15" s="21">
        <v>697</v>
      </c>
      <c r="H15" s="21">
        <v>48</v>
      </c>
      <c r="I15" s="21">
        <f t="shared" si="3"/>
        <v>745</v>
      </c>
      <c r="J15" s="22">
        <f t="shared" si="4"/>
        <v>6.5696069699561731E-3</v>
      </c>
      <c r="K15" s="21">
        <f t="shared" si="0"/>
        <v>1195</v>
      </c>
      <c r="L15" s="21">
        <v>0</v>
      </c>
      <c r="M15" s="21">
        <f t="shared" si="5"/>
        <v>1195</v>
      </c>
      <c r="P15" s="34"/>
    </row>
    <row r="16" spans="1:16" x14ac:dyDescent="0.2">
      <c r="B16" s="21" t="s">
        <v>238</v>
      </c>
      <c r="C16" s="21">
        <v>377</v>
      </c>
      <c r="D16" s="21">
        <v>193</v>
      </c>
      <c r="E16" s="21">
        <f t="shared" si="1"/>
        <v>570</v>
      </c>
      <c r="F16" s="22">
        <f t="shared" si="2"/>
        <v>1.0179298521322952E-2</v>
      </c>
      <c r="G16" s="21">
        <v>1449</v>
      </c>
      <c r="H16" s="21">
        <v>75</v>
      </c>
      <c r="I16" s="21">
        <f t="shared" si="3"/>
        <v>1524</v>
      </c>
      <c r="J16" s="22">
        <f t="shared" si="4"/>
        <v>1.3439034929145246E-2</v>
      </c>
      <c r="K16" s="21">
        <f t="shared" si="0"/>
        <v>2094</v>
      </c>
      <c r="L16" s="21">
        <v>0</v>
      </c>
      <c r="M16" s="21">
        <f t="shared" si="5"/>
        <v>2094</v>
      </c>
      <c r="P16" s="34"/>
    </row>
    <row r="17" spans="2:16" x14ac:dyDescent="0.2">
      <c r="B17" s="21" t="s">
        <v>239</v>
      </c>
      <c r="C17" s="21">
        <v>1411</v>
      </c>
      <c r="D17" s="21">
        <v>827</v>
      </c>
      <c r="E17" s="21">
        <f t="shared" si="1"/>
        <v>2238</v>
      </c>
      <c r="F17" s="22">
        <f t="shared" si="2"/>
        <v>3.9967140510036428E-2</v>
      </c>
      <c r="G17" s="21">
        <v>3120</v>
      </c>
      <c r="H17" s="21">
        <v>216</v>
      </c>
      <c r="I17" s="21">
        <f t="shared" si="3"/>
        <v>3336</v>
      </c>
      <c r="J17" s="22">
        <f t="shared" si="4"/>
        <v>2.9417730002380932E-2</v>
      </c>
      <c r="K17" s="21">
        <f t="shared" si="0"/>
        <v>5574</v>
      </c>
      <c r="L17" s="21">
        <v>0</v>
      </c>
      <c r="M17" s="21">
        <f t="shared" si="5"/>
        <v>5574</v>
      </c>
      <c r="P17" s="34"/>
    </row>
    <row r="18" spans="2:16" x14ac:dyDescent="0.2">
      <c r="B18" s="21" t="s">
        <v>240</v>
      </c>
      <c r="C18" s="21">
        <v>723</v>
      </c>
      <c r="D18" s="21">
        <v>400</v>
      </c>
      <c r="E18" s="21">
        <f t="shared" si="1"/>
        <v>1123</v>
      </c>
      <c r="F18" s="22">
        <f t="shared" si="2"/>
        <v>2.005500392885206E-2</v>
      </c>
      <c r="G18" s="21">
        <v>1719</v>
      </c>
      <c r="H18" s="21">
        <v>128</v>
      </c>
      <c r="I18" s="21">
        <f t="shared" si="3"/>
        <v>1847</v>
      </c>
      <c r="J18" s="22">
        <f t="shared" si="4"/>
        <v>1.6287334326857788E-2</v>
      </c>
      <c r="K18" s="21">
        <f t="shared" si="0"/>
        <v>2970</v>
      </c>
      <c r="L18" s="21">
        <v>0</v>
      </c>
      <c r="M18" s="21">
        <f t="shared" si="5"/>
        <v>2970</v>
      </c>
      <c r="P18" s="34"/>
    </row>
    <row r="19" spans="2:16" x14ac:dyDescent="0.2">
      <c r="B19" s="21" t="s">
        <v>241</v>
      </c>
      <c r="C19" s="21">
        <v>181</v>
      </c>
      <c r="D19" s="21">
        <v>209</v>
      </c>
      <c r="E19" s="21">
        <f t="shared" si="1"/>
        <v>390</v>
      </c>
      <c r="F19" s="22">
        <f t="shared" si="2"/>
        <v>6.9647831987999145E-3</v>
      </c>
      <c r="G19" s="21">
        <v>320</v>
      </c>
      <c r="H19" s="21">
        <v>32</v>
      </c>
      <c r="I19" s="21">
        <f t="shared" si="3"/>
        <v>352</v>
      </c>
      <c r="J19" s="22">
        <f t="shared" si="4"/>
        <v>3.1040290649994268E-3</v>
      </c>
      <c r="K19" s="21">
        <f t="shared" si="0"/>
        <v>742</v>
      </c>
      <c r="L19" s="21">
        <v>0</v>
      </c>
      <c r="M19" s="21">
        <f t="shared" si="5"/>
        <v>742</v>
      </c>
      <c r="P19" s="34"/>
    </row>
    <row r="20" spans="2:16" x14ac:dyDescent="0.2">
      <c r="B20" s="21" t="s">
        <v>242</v>
      </c>
      <c r="C20" s="21">
        <v>1632</v>
      </c>
      <c r="D20" s="21">
        <v>961</v>
      </c>
      <c r="E20" s="21">
        <f t="shared" si="1"/>
        <v>2593</v>
      </c>
      <c r="F20" s="22">
        <f t="shared" si="2"/>
        <v>4.6306879062790199E-2</v>
      </c>
      <c r="G20" s="21">
        <v>3977</v>
      </c>
      <c r="H20" s="21">
        <v>331</v>
      </c>
      <c r="I20" s="21">
        <f t="shared" si="3"/>
        <v>4308</v>
      </c>
      <c r="J20" s="22">
        <f t="shared" si="4"/>
        <v>3.7989082988686168E-2</v>
      </c>
      <c r="K20" s="21">
        <f t="shared" si="0"/>
        <v>6901</v>
      </c>
      <c r="L20" s="21">
        <v>1</v>
      </c>
      <c r="M20" s="21">
        <f t="shared" si="5"/>
        <v>6902</v>
      </c>
      <c r="P20" s="34"/>
    </row>
    <row r="21" spans="2:16" x14ac:dyDescent="0.2">
      <c r="B21" s="21" t="s">
        <v>243</v>
      </c>
      <c r="C21" s="21">
        <v>2044</v>
      </c>
      <c r="D21" s="21">
        <v>1110</v>
      </c>
      <c r="E21" s="21">
        <f t="shared" si="1"/>
        <v>3154</v>
      </c>
      <c r="F21" s="22">
        <f t="shared" si="2"/>
        <v>5.6325451817986996E-2</v>
      </c>
      <c r="G21" s="21">
        <v>5894</v>
      </c>
      <c r="H21" s="21">
        <v>333</v>
      </c>
      <c r="I21" s="21">
        <f t="shared" si="3"/>
        <v>6227</v>
      </c>
      <c r="J21" s="22">
        <f t="shared" si="4"/>
        <v>5.4911332351566568E-2</v>
      </c>
      <c r="K21" s="21">
        <f t="shared" si="0"/>
        <v>9381</v>
      </c>
      <c r="L21" s="21">
        <v>5</v>
      </c>
      <c r="M21" s="21">
        <f t="shared" si="5"/>
        <v>9386</v>
      </c>
      <c r="P21" s="34"/>
    </row>
    <row r="22" spans="2:16" x14ac:dyDescent="0.2">
      <c r="B22" s="21" t="s">
        <v>244</v>
      </c>
      <c r="C22" s="21">
        <v>1179</v>
      </c>
      <c r="D22" s="21">
        <v>577</v>
      </c>
      <c r="E22" s="21">
        <f t="shared" si="1"/>
        <v>1756</v>
      </c>
      <c r="F22" s="22">
        <f t="shared" si="2"/>
        <v>3.1359382813058077E-2</v>
      </c>
      <c r="G22" s="21">
        <v>5007</v>
      </c>
      <c r="H22" s="21">
        <v>233</v>
      </c>
      <c r="I22" s="21">
        <f t="shared" si="3"/>
        <v>5240</v>
      </c>
      <c r="J22" s="22">
        <f t="shared" si="4"/>
        <v>4.6207705399423288E-2</v>
      </c>
      <c r="K22" s="21">
        <f t="shared" si="0"/>
        <v>6996</v>
      </c>
      <c r="L22" s="21">
        <v>1</v>
      </c>
      <c r="M22" s="21">
        <f t="shared" si="5"/>
        <v>6997</v>
      </c>
      <c r="P22" s="34"/>
    </row>
    <row r="23" spans="2:16" x14ac:dyDescent="0.2">
      <c r="B23" s="21" t="s">
        <v>245</v>
      </c>
      <c r="C23" s="21">
        <v>335</v>
      </c>
      <c r="D23" s="21">
        <v>171</v>
      </c>
      <c r="E23" s="21">
        <f t="shared" si="1"/>
        <v>506</v>
      </c>
      <c r="F23" s="22">
        <f t="shared" si="2"/>
        <v>9.0363597399814276E-3</v>
      </c>
      <c r="G23" s="21">
        <v>1089</v>
      </c>
      <c r="H23" s="21">
        <v>60</v>
      </c>
      <c r="I23" s="21">
        <f t="shared" si="3"/>
        <v>1149</v>
      </c>
      <c r="J23" s="22">
        <f t="shared" si="4"/>
        <v>1.0132185783194152E-2</v>
      </c>
      <c r="K23" s="21">
        <f t="shared" si="0"/>
        <v>1655</v>
      </c>
      <c r="L23" s="21">
        <v>0</v>
      </c>
      <c r="M23" s="21">
        <f t="shared" si="5"/>
        <v>1655</v>
      </c>
      <c r="P23" s="34"/>
    </row>
    <row r="24" spans="2:16" x14ac:dyDescent="0.2">
      <c r="B24" s="21" t="s">
        <v>246</v>
      </c>
      <c r="C24" s="21">
        <v>980</v>
      </c>
      <c r="D24" s="21">
        <v>594</v>
      </c>
      <c r="E24" s="21">
        <f t="shared" si="1"/>
        <v>1574</v>
      </c>
      <c r="F24" s="22">
        <f t="shared" si="2"/>
        <v>2.8109150653618114E-2</v>
      </c>
      <c r="G24" s="21">
        <v>3103</v>
      </c>
      <c r="H24" s="21">
        <v>158</v>
      </c>
      <c r="I24" s="21">
        <f t="shared" si="3"/>
        <v>3261</v>
      </c>
      <c r="J24" s="22">
        <f t="shared" si="4"/>
        <v>2.8756360173190713E-2</v>
      </c>
      <c r="K24" s="21">
        <f t="shared" si="0"/>
        <v>4835</v>
      </c>
      <c r="L24" s="21">
        <v>0</v>
      </c>
      <c r="M24" s="21">
        <f t="shared" si="5"/>
        <v>4835</v>
      </c>
      <c r="P24" s="34"/>
    </row>
    <row r="25" spans="2:16" x14ac:dyDescent="0.2">
      <c r="B25" s="21" t="s">
        <v>247</v>
      </c>
      <c r="C25" s="21">
        <v>224</v>
      </c>
      <c r="D25" s="21">
        <v>121</v>
      </c>
      <c r="E25" s="21">
        <f t="shared" si="1"/>
        <v>345</v>
      </c>
      <c r="F25" s="22">
        <f t="shared" si="2"/>
        <v>6.1611543681691552E-3</v>
      </c>
      <c r="G25" s="21">
        <v>390</v>
      </c>
      <c r="H25" s="21">
        <v>28</v>
      </c>
      <c r="I25" s="21">
        <f t="shared" si="3"/>
        <v>418</v>
      </c>
      <c r="J25" s="22">
        <f t="shared" si="4"/>
        <v>3.6860345146868191E-3</v>
      </c>
      <c r="K25" s="21">
        <f t="shared" si="0"/>
        <v>763</v>
      </c>
      <c r="L25" s="21">
        <v>0</v>
      </c>
      <c r="M25" s="21">
        <f t="shared" si="5"/>
        <v>763</v>
      </c>
      <c r="P25" s="34"/>
    </row>
    <row r="26" spans="2:16" x14ac:dyDescent="0.2">
      <c r="B26" s="21" t="s">
        <v>248</v>
      </c>
      <c r="C26" s="21">
        <v>3319</v>
      </c>
      <c r="D26" s="21">
        <v>1424</v>
      </c>
      <c r="E26" s="21">
        <f t="shared" si="1"/>
        <v>4743</v>
      </c>
      <c r="F26" s="22">
        <f t="shared" si="2"/>
        <v>8.4702478748482038E-2</v>
      </c>
      <c r="G26" s="21">
        <v>9889</v>
      </c>
      <c r="H26" s="21">
        <v>622</v>
      </c>
      <c r="I26" s="21">
        <f t="shared" si="3"/>
        <v>10511</v>
      </c>
      <c r="J26" s="22">
        <f t="shared" si="4"/>
        <v>9.2688776994911862E-2</v>
      </c>
      <c r="K26" s="21">
        <f t="shared" si="0"/>
        <v>15254</v>
      </c>
      <c r="L26" s="21">
        <v>1</v>
      </c>
      <c r="M26" s="21">
        <f t="shared" si="5"/>
        <v>15255</v>
      </c>
      <c r="P26" s="34"/>
    </row>
    <row r="27" spans="2:16" x14ac:dyDescent="0.2">
      <c r="B27" s="21" t="s">
        <v>249</v>
      </c>
      <c r="C27" s="21">
        <v>891</v>
      </c>
      <c r="D27" s="21">
        <v>653</v>
      </c>
      <c r="E27" s="21">
        <f t="shared" si="1"/>
        <v>1544</v>
      </c>
      <c r="F27" s="22">
        <f t="shared" si="2"/>
        <v>2.7573398099864276E-2</v>
      </c>
      <c r="G27" s="21">
        <v>2174</v>
      </c>
      <c r="H27" s="21">
        <v>151</v>
      </c>
      <c r="I27" s="21">
        <f t="shared" si="3"/>
        <v>2325</v>
      </c>
      <c r="J27" s="22">
        <f t="shared" si="4"/>
        <v>2.0502464704896781E-2</v>
      </c>
      <c r="K27" s="21">
        <f t="shared" si="0"/>
        <v>3869</v>
      </c>
      <c r="L27" s="21">
        <v>0</v>
      </c>
      <c r="M27" s="21">
        <f t="shared" si="5"/>
        <v>3869</v>
      </c>
      <c r="P27" s="34"/>
    </row>
    <row r="28" spans="2:16" x14ac:dyDescent="0.2">
      <c r="B28" s="21" t="s">
        <v>250</v>
      </c>
      <c r="C28" s="21">
        <v>637</v>
      </c>
      <c r="D28" s="21">
        <v>383</v>
      </c>
      <c r="E28" s="21">
        <f t="shared" si="1"/>
        <v>1020</v>
      </c>
      <c r="F28" s="22">
        <f t="shared" si="2"/>
        <v>1.8215586827630546E-2</v>
      </c>
      <c r="G28" s="21">
        <v>1893</v>
      </c>
      <c r="H28" s="21">
        <v>94</v>
      </c>
      <c r="I28" s="21">
        <f t="shared" si="3"/>
        <v>1987</v>
      </c>
      <c r="J28" s="22">
        <f t="shared" si="4"/>
        <v>1.7521891341346196E-2</v>
      </c>
      <c r="K28" s="21">
        <f t="shared" si="0"/>
        <v>3007</v>
      </c>
      <c r="L28" s="21">
        <v>1</v>
      </c>
      <c r="M28" s="21">
        <f t="shared" si="5"/>
        <v>3008</v>
      </c>
      <c r="P28" s="34"/>
    </row>
    <row r="29" spans="2:16" x14ac:dyDescent="0.2">
      <c r="B29" s="21" t="s">
        <v>251</v>
      </c>
      <c r="C29" s="21">
        <v>6912</v>
      </c>
      <c r="D29" s="21">
        <v>3839</v>
      </c>
      <c r="E29" s="21">
        <f t="shared" si="1"/>
        <v>10751</v>
      </c>
      <c r="F29" s="22">
        <f t="shared" si="2"/>
        <v>0.19199585684691764</v>
      </c>
      <c r="G29" s="21">
        <v>22140</v>
      </c>
      <c r="H29" s="21">
        <v>1526</v>
      </c>
      <c r="I29" s="21">
        <f t="shared" si="3"/>
        <v>23666</v>
      </c>
      <c r="J29" s="22">
        <f t="shared" si="4"/>
        <v>0.20869304503487623</v>
      </c>
      <c r="K29" s="21">
        <f t="shared" si="0"/>
        <v>34417</v>
      </c>
      <c r="L29" s="21">
        <v>1</v>
      </c>
      <c r="M29" s="21">
        <f t="shared" si="5"/>
        <v>34418</v>
      </c>
      <c r="P29" s="34"/>
    </row>
    <row r="30" spans="2:16" x14ac:dyDescent="0.2">
      <c r="B30" s="21" t="s">
        <v>41</v>
      </c>
      <c r="C30" s="21">
        <v>901</v>
      </c>
      <c r="D30" s="21">
        <v>880</v>
      </c>
      <c r="E30" s="21">
        <f t="shared" si="1"/>
        <v>1781</v>
      </c>
      <c r="F30" s="22">
        <f t="shared" si="2"/>
        <v>3.1805843274519609E-2</v>
      </c>
      <c r="G30" s="21">
        <v>2418</v>
      </c>
      <c r="H30" s="21">
        <v>225</v>
      </c>
      <c r="I30" s="21">
        <f t="shared" si="3"/>
        <v>2643</v>
      </c>
      <c r="J30" s="22">
        <f t="shared" si="4"/>
        <v>2.3306672780663309E-2</v>
      </c>
      <c r="K30" s="21">
        <f t="shared" si="0"/>
        <v>4424</v>
      </c>
      <c r="L30" s="21">
        <v>0</v>
      </c>
      <c r="M30" s="21">
        <f t="shared" si="5"/>
        <v>4424</v>
      </c>
      <c r="P30" s="34"/>
    </row>
    <row r="31" spans="2:16" x14ac:dyDescent="0.2">
      <c r="B31" s="21" t="s">
        <v>252</v>
      </c>
      <c r="C31" s="21">
        <v>304</v>
      </c>
      <c r="D31" s="21">
        <v>248</v>
      </c>
      <c r="E31" s="21">
        <f t="shared" si="1"/>
        <v>552</v>
      </c>
      <c r="F31" s="22">
        <f t="shared" si="2"/>
        <v>9.8578469890706483E-3</v>
      </c>
      <c r="G31" s="21">
        <v>883</v>
      </c>
      <c r="H31" s="21">
        <v>51</v>
      </c>
      <c r="I31" s="21">
        <f t="shared" si="3"/>
        <v>934</v>
      </c>
      <c r="J31" s="22">
        <f t="shared" si="4"/>
        <v>8.2362589395155242E-3</v>
      </c>
      <c r="K31" s="21">
        <f t="shared" si="0"/>
        <v>1486</v>
      </c>
      <c r="L31" s="21">
        <v>0</v>
      </c>
      <c r="M31" s="21">
        <f t="shared" si="5"/>
        <v>1486</v>
      </c>
      <c r="P31" s="34"/>
    </row>
    <row r="32" spans="2:16" x14ac:dyDescent="0.2">
      <c r="B32" s="21" t="s">
        <v>253</v>
      </c>
      <c r="C32" s="21">
        <v>541</v>
      </c>
      <c r="D32" s="21">
        <v>335</v>
      </c>
      <c r="E32" s="21">
        <f t="shared" si="1"/>
        <v>876</v>
      </c>
      <c r="F32" s="22">
        <f t="shared" si="2"/>
        <v>1.5643974569612116E-2</v>
      </c>
      <c r="G32" s="21">
        <v>1445</v>
      </c>
      <c r="H32" s="21">
        <v>78</v>
      </c>
      <c r="I32" s="21">
        <f t="shared" si="3"/>
        <v>1523</v>
      </c>
      <c r="J32" s="22">
        <f t="shared" si="4"/>
        <v>1.3430216664756042E-2</v>
      </c>
      <c r="K32" s="21">
        <f t="shared" si="0"/>
        <v>2399</v>
      </c>
      <c r="L32" s="21">
        <v>0</v>
      </c>
      <c r="M32" s="21">
        <f t="shared" si="5"/>
        <v>2399</v>
      </c>
      <c r="P32" s="34"/>
    </row>
    <row r="33" spans="2:16" x14ac:dyDescent="0.2">
      <c r="B33" s="21" t="s">
        <v>254</v>
      </c>
      <c r="C33" s="21">
        <v>3678</v>
      </c>
      <c r="D33" s="21">
        <v>1553</v>
      </c>
      <c r="E33" s="21">
        <f t="shared" si="1"/>
        <v>5231</v>
      </c>
      <c r="F33" s="22">
        <f t="shared" si="2"/>
        <v>9.3417386956211157E-2</v>
      </c>
      <c r="G33" s="21">
        <v>14915</v>
      </c>
      <c r="H33" s="21">
        <v>870</v>
      </c>
      <c r="I33" s="21">
        <f t="shared" si="3"/>
        <v>15785</v>
      </c>
      <c r="J33" s="22">
        <f t="shared" si="4"/>
        <v>0.13919630338356806</v>
      </c>
      <c r="K33" s="21">
        <f t="shared" si="0"/>
        <v>21016</v>
      </c>
      <c r="L33" s="21">
        <v>6</v>
      </c>
      <c r="M33" s="21">
        <f t="shared" si="5"/>
        <v>21022</v>
      </c>
      <c r="P33" s="34"/>
    </row>
    <row r="34" spans="2:16" x14ac:dyDescent="0.2">
      <c r="B34" s="21" t="s">
        <v>255</v>
      </c>
      <c r="C34" s="21">
        <v>617</v>
      </c>
      <c r="D34" s="21">
        <v>367</v>
      </c>
      <c r="E34" s="21">
        <f t="shared" si="1"/>
        <v>984</v>
      </c>
      <c r="F34" s="22">
        <f t="shared" si="2"/>
        <v>1.7572683763125936E-2</v>
      </c>
      <c r="G34" s="21">
        <v>1931</v>
      </c>
      <c r="H34" s="21">
        <v>107</v>
      </c>
      <c r="I34" s="21">
        <f t="shared" si="3"/>
        <v>2038</v>
      </c>
      <c r="J34" s="22">
        <f t="shared" si="4"/>
        <v>1.7971622825195543E-2</v>
      </c>
      <c r="K34" s="21">
        <f t="shared" si="0"/>
        <v>3022</v>
      </c>
      <c r="L34" s="21">
        <v>0</v>
      </c>
      <c r="M34" s="21">
        <f t="shared" si="5"/>
        <v>3022</v>
      </c>
      <c r="P34" s="34"/>
    </row>
    <row r="35" spans="2:16" x14ac:dyDescent="0.2">
      <c r="B35" s="21" t="s">
        <v>256</v>
      </c>
      <c r="C35" s="21">
        <v>505</v>
      </c>
      <c r="D35" s="21">
        <v>381</v>
      </c>
      <c r="E35" s="21">
        <f t="shared" si="1"/>
        <v>886</v>
      </c>
      <c r="F35" s="22">
        <f t="shared" si="2"/>
        <v>1.582255875419673E-2</v>
      </c>
      <c r="G35" s="21">
        <v>1271</v>
      </c>
      <c r="H35" s="21">
        <v>73</v>
      </c>
      <c r="I35" s="21">
        <f t="shared" si="3"/>
        <v>1344</v>
      </c>
      <c r="J35" s="22">
        <f t="shared" si="4"/>
        <v>1.185174733908872E-2</v>
      </c>
      <c r="K35" s="21">
        <f t="shared" si="0"/>
        <v>2230</v>
      </c>
      <c r="L35" s="21">
        <v>0</v>
      </c>
      <c r="M35" s="21">
        <f t="shared" si="5"/>
        <v>2230</v>
      </c>
      <c r="P35" s="34"/>
    </row>
    <row r="36" spans="2:16" x14ac:dyDescent="0.2">
      <c r="B36" s="21" t="s">
        <v>257</v>
      </c>
      <c r="C36" s="21">
        <v>441</v>
      </c>
      <c r="D36" s="21">
        <v>391</v>
      </c>
      <c r="E36" s="21">
        <f t="shared" si="1"/>
        <v>832</v>
      </c>
      <c r="F36" s="22">
        <f t="shared" si="2"/>
        <v>1.4858204157439818E-2</v>
      </c>
      <c r="G36" s="21">
        <v>960</v>
      </c>
      <c r="H36" s="21">
        <v>86</v>
      </c>
      <c r="I36" s="21">
        <f t="shared" si="3"/>
        <v>1046</v>
      </c>
      <c r="J36" s="22">
        <f t="shared" si="4"/>
        <v>9.2239045511062507E-3</v>
      </c>
      <c r="K36" s="21">
        <f t="shared" si="0"/>
        <v>1878</v>
      </c>
      <c r="L36" s="21">
        <v>0</v>
      </c>
      <c r="M36" s="21">
        <f t="shared" si="5"/>
        <v>1878</v>
      </c>
      <c r="P36" s="34"/>
    </row>
    <row r="37" spans="2:16" x14ac:dyDescent="0.2">
      <c r="B37" s="21" t="s">
        <v>258</v>
      </c>
      <c r="C37" s="21">
        <v>1478</v>
      </c>
      <c r="D37" s="21">
        <v>1301</v>
      </c>
      <c r="E37" s="21">
        <f t="shared" si="1"/>
        <v>2779</v>
      </c>
      <c r="F37" s="22">
        <f t="shared" si="2"/>
        <v>4.9628544896064004E-2</v>
      </c>
      <c r="G37" s="21">
        <v>4247</v>
      </c>
      <c r="H37" s="21">
        <v>255</v>
      </c>
      <c r="I37" s="21">
        <f t="shared" si="3"/>
        <v>4502</v>
      </c>
      <c r="J37" s="22">
        <f t="shared" si="4"/>
        <v>3.969982628019153E-2</v>
      </c>
      <c r="K37" s="21">
        <f t="shared" si="0"/>
        <v>7281</v>
      </c>
      <c r="L37" s="21">
        <v>0</v>
      </c>
      <c r="M37" s="21">
        <f t="shared" si="5"/>
        <v>7281</v>
      </c>
      <c r="P37" s="34"/>
    </row>
    <row r="38" spans="2:16" x14ac:dyDescent="0.2">
      <c r="B38" s="21" t="s">
        <v>259</v>
      </c>
      <c r="C38" s="21">
        <v>1581</v>
      </c>
      <c r="D38" s="21">
        <v>727</v>
      </c>
      <c r="E38" s="21">
        <f t="shared" si="1"/>
        <v>2308</v>
      </c>
      <c r="F38" s="22">
        <f t="shared" si="2"/>
        <v>4.1217229802128726E-2</v>
      </c>
      <c r="G38" s="21">
        <v>5113</v>
      </c>
      <c r="H38" s="21">
        <v>217</v>
      </c>
      <c r="I38" s="21">
        <f t="shared" si="3"/>
        <v>5330</v>
      </c>
      <c r="J38" s="22">
        <f t="shared" si="4"/>
        <v>4.700134919445155E-2</v>
      </c>
      <c r="K38" s="21">
        <f t="shared" si="0"/>
        <v>7638</v>
      </c>
      <c r="L38" s="21">
        <v>3</v>
      </c>
      <c r="M38" s="21">
        <f t="shared" si="5"/>
        <v>7641</v>
      </c>
      <c r="P38" s="34"/>
    </row>
    <row r="39" spans="2:16" x14ac:dyDescent="0.2">
      <c r="B39" s="21" t="s">
        <v>260</v>
      </c>
      <c r="C39" s="21">
        <v>708</v>
      </c>
      <c r="D39" s="21">
        <v>574</v>
      </c>
      <c r="E39" s="21">
        <f t="shared" si="1"/>
        <v>1282</v>
      </c>
      <c r="F39" s="22">
        <f t="shared" si="2"/>
        <v>2.2894492463747411E-2</v>
      </c>
      <c r="G39" s="21">
        <v>2047</v>
      </c>
      <c r="H39" s="21">
        <v>171</v>
      </c>
      <c r="I39" s="21">
        <f t="shared" si="3"/>
        <v>2218</v>
      </c>
      <c r="J39" s="22">
        <f t="shared" si="4"/>
        <v>1.9558910415252071E-2</v>
      </c>
      <c r="K39" s="21">
        <f t="shared" si="0"/>
        <v>3500</v>
      </c>
      <c r="L39" s="21">
        <v>0</v>
      </c>
      <c r="M39" s="21">
        <f t="shared" si="5"/>
        <v>3500</v>
      </c>
      <c r="P39" s="34"/>
    </row>
    <row r="40" spans="2:16" x14ac:dyDescent="0.2">
      <c r="B40" s="21" t="s">
        <v>261</v>
      </c>
      <c r="C40" s="21">
        <v>1710</v>
      </c>
      <c r="D40" s="21">
        <v>1050</v>
      </c>
      <c r="E40" s="21">
        <f t="shared" si="1"/>
        <v>2760</v>
      </c>
      <c r="F40" s="22">
        <f t="shared" si="2"/>
        <v>4.9289234945353241E-2</v>
      </c>
      <c r="G40" s="21">
        <v>4917</v>
      </c>
      <c r="H40" s="21">
        <v>342</v>
      </c>
      <c r="I40" s="21">
        <f t="shared" si="3"/>
        <v>5259</v>
      </c>
      <c r="J40" s="22">
        <f t="shared" si="4"/>
        <v>4.637525242281814E-2</v>
      </c>
      <c r="K40" s="21">
        <f t="shared" si="0"/>
        <v>8019</v>
      </c>
      <c r="L40" s="21">
        <v>3</v>
      </c>
      <c r="M40" s="21">
        <f t="shared" si="5"/>
        <v>8022</v>
      </c>
      <c r="P40" s="34"/>
    </row>
    <row r="41" spans="2:16" x14ac:dyDescent="0.2">
      <c r="B41" s="23" t="s">
        <v>49</v>
      </c>
      <c r="C41" s="21">
        <f t="shared" ref="C41:H41" si="6">SUM(C11:C40)</f>
        <v>35318</v>
      </c>
      <c r="D41" s="21">
        <f t="shared" si="6"/>
        <v>20678</v>
      </c>
      <c r="E41" s="23">
        <f t="shared" ref="E41" si="7">C41+D41</f>
        <v>55996</v>
      </c>
      <c r="F41" s="22">
        <f t="shared" ref="F41" si="8">E41/$E$41</f>
        <v>1</v>
      </c>
      <c r="G41" s="21">
        <f t="shared" si="6"/>
        <v>106624</v>
      </c>
      <c r="H41" s="21">
        <f t="shared" si="6"/>
        <v>6777</v>
      </c>
      <c r="I41" s="23">
        <f t="shared" ref="I41" si="9">G41+H41</f>
        <v>113401</v>
      </c>
      <c r="J41" s="22">
        <f t="shared" ref="J41" si="10">I41/$I$41</f>
        <v>1</v>
      </c>
      <c r="K41" s="23">
        <f t="shared" ref="K41" si="11">E41+I41</f>
        <v>169397</v>
      </c>
      <c r="L41" s="21">
        <f t="shared" ref="L41" si="12">SUM(L11:L40)</f>
        <v>22</v>
      </c>
      <c r="M41" s="23">
        <f t="shared" si="5"/>
        <v>169419</v>
      </c>
      <c r="P41" s="34"/>
    </row>
    <row r="42" spans="2:16" ht="25.5" customHeight="1" x14ac:dyDescent="0.2">
      <c r="B42" s="35" t="s">
        <v>64</v>
      </c>
      <c r="C42" s="36">
        <f>+C41/M41</f>
        <v>0.20846540234566371</v>
      </c>
      <c r="D42" s="36">
        <f>+D41/M41</f>
        <v>0.12205242623318519</v>
      </c>
      <c r="E42" s="37">
        <f>+E41/M41</f>
        <v>0.33051782857884887</v>
      </c>
      <c r="F42" s="37"/>
      <c r="G42" s="36">
        <f>+G41/M41</f>
        <v>0.62935089924978893</v>
      </c>
      <c r="H42" s="36">
        <f>+H41/M41</f>
        <v>4.0001416606165775E-2</v>
      </c>
      <c r="I42" s="37">
        <f>+I41/M41</f>
        <v>0.66935231585595478</v>
      </c>
      <c r="J42" s="37"/>
      <c r="K42" s="37">
        <f>+K41/M41</f>
        <v>0.9998701444348036</v>
      </c>
      <c r="L42" s="37">
        <f>+L41/M41</f>
        <v>1.2985556519634752E-4</v>
      </c>
      <c r="M42" s="37">
        <f>K42+L42</f>
        <v>1</v>
      </c>
    </row>
    <row r="43" spans="2:16" x14ac:dyDescent="0.2">
      <c r="B43" s="28"/>
      <c r="C43" s="41"/>
      <c r="D43" s="41"/>
      <c r="E43" s="41"/>
      <c r="F43" s="41"/>
      <c r="G43" s="41"/>
      <c r="H43" s="41"/>
      <c r="I43" s="41"/>
      <c r="J43" s="41"/>
      <c r="K43" s="41"/>
    </row>
    <row r="44" spans="2:16" ht="12.75" x14ac:dyDescent="0.2">
      <c r="B44" s="360" t="s">
        <v>88</v>
      </c>
      <c r="C44" s="360"/>
      <c r="D44" s="360"/>
      <c r="E44" s="360"/>
      <c r="F44" s="360"/>
      <c r="G44" s="360"/>
      <c r="H44" s="360"/>
      <c r="I44" s="360"/>
      <c r="J44" s="360"/>
      <c r="K44" s="360"/>
    </row>
    <row r="45" spans="2:16" ht="12.75" x14ac:dyDescent="0.2">
      <c r="B45" s="376" t="str">
        <f>'Solicitudes Regiones'!$B$6:$R$6</f>
        <v>Acumuladas de julio de 2008 a noviembre de 2020</v>
      </c>
      <c r="C45" s="376"/>
      <c r="D45" s="376"/>
      <c r="E45" s="376"/>
      <c r="F45" s="376"/>
      <c r="G45" s="376"/>
      <c r="H45" s="376"/>
      <c r="I45" s="376"/>
      <c r="J45" s="376"/>
      <c r="K45" s="376"/>
    </row>
    <row r="47" spans="2:16" ht="15" customHeight="1" x14ac:dyDescent="0.2">
      <c r="B47" s="390" t="s">
        <v>65</v>
      </c>
      <c r="C47" s="390"/>
      <c r="D47" s="390"/>
      <c r="E47" s="390"/>
      <c r="F47" s="390"/>
      <c r="G47" s="390"/>
      <c r="H47" s="390"/>
      <c r="I47" s="390"/>
      <c r="J47" s="390"/>
      <c r="K47" s="390"/>
      <c r="L47" s="390"/>
      <c r="M47" s="390"/>
    </row>
    <row r="48" spans="2:16" ht="21" customHeight="1" x14ac:dyDescent="0.2">
      <c r="B48" s="390" t="s">
        <v>56</v>
      </c>
      <c r="C48" s="388" t="s">
        <v>2</v>
      </c>
      <c r="D48" s="391"/>
      <c r="E48" s="391"/>
      <c r="F48" s="391"/>
      <c r="G48" s="391"/>
      <c r="H48" s="391"/>
      <c r="I48" s="391"/>
      <c r="J48" s="391"/>
      <c r="K48" s="389"/>
      <c r="L48" s="388"/>
      <c r="M48" s="389"/>
    </row>
    <row r="49" spans="2:13" ht="24" x14ac:dyDescent="0.2">
      <c r="B49" s="390"/>
      <c r="C49" s="26" t="s">
        <v>57</v>
      </c>
      <c r="D49" s="26" t="s">
        <v>58</v>
      </c>
      <c r="E49" s="26" t="s">
        <v>59</v>
      </c>
      <c r="F49" s="26" t="s">
        <v>60</v>
      </c>
      <c r="G49" s="26" t="s">
        <v>8</v>
      </c>
      <c r="H49" s="26" t="s">
        <v>61</v>
      </c>
      <c r="I49" s="26" t="s">
        <v>62</v>
      </c>
      <c r="J49" s="26" t="s">
        <v>63</v>
      </c>
      <c r="K49" s="73" t="s">
        <v>31</v>
      </c>
      <c r="L49" s="282" t="s">
        <v>593</v>
      </c>
      <c r="M49" s="282" t="s">
        <v>596</v>
      </c>
    </row>
    <row r="50" spans="2:13" x14ac:dyDescent="0.2">
      <c r="B50" s="21" t="s">
        <v>233</v>
      </c>
      <c r="C50" s="21">
        <v>580</v>
      </c>
      <c r="D50" s="21">
        <v>207</v>
      </c>
      <c r="E50" s="21">
        <f t="shared" ref="E50:E79" si="13">C50+D50</f>
        <v>787</v>
      </c>
      <c r="F50" s="22">
        <f>E50/$E$80</f>
        <v>1.8153299656309827E-2</v>
      </c>
      <c r="G50" s="21">
        <v>1116</v>
      </c>
      <c r="H50" s="21">
        <v>72</v>
      </c>
      <c r="I50" s="21">
        <f>G50+H50</f>
        <v>1188</v>
      </c>
      <c r="J50" s="22">
        <f>I50/$I$80</f>
        <v>1.205247085797766E-2</v>
      </c>
      <c r="K50" s="21">
        <f t="shared" ref="K50:K79" si="14">E50+I50</f>
        <v>1975</v>
      </c>
      <c r="L50" s="21">
        <v>0</v>
      </c>
      <c r="M50" s="21">
        <f>K50+L50</f>
        <v>1975</v>
      </c>
    </row>
    <row r="51" spans="2:13" x14ac:dyDescent="0.2">
      <c r="B51" s="21" t="s">
        <v>234</v>
      </c>
      <c r="C51" s="21">
        <v>331</v>
      </c>
      <c r="D51" s="21">
        <v>91</v>
      </c>
      <c r="E51" s="21">
        <f t="shared" si="13"/>
        <v>422</v>
      </c>
      <c r="F51" s="22">
        <f t="shared" ref="F51:F79" si="15">E51/$E$80</f>
        <v>9.7340437801305569E-3</v>
      </c>
      <c r="G51" s="21">
        <v>784</v>
      </c>
      <c r="H51" s="21">
        <v>47</v>
      </c>
      <c r="I51" s="21">
        <f t="shared" ref="I51:I79" si="16">G51+H51</f>
        <v>831</v>
      </c>
      <c r="J51" s="22">
        <f t="shared" ref="J51:J79" si="17">I51/$I$80</f>
        <v>8.4306424940904338E-3</v>
      </c>
      <c r="K51" s="21">
        <f t="shared" si="14"/>
        <v>1253</v>
      </c>
      <c r="L51" s="21">
        <v>0</v>
      </c>
      <c r="M51" s="21">
        <f t="shared" ref="M51:M80" si="18">K51+L51</f>
        <v>1253</v>
      </c>
    </row>
    <row r="52" spans="2:13" x14ac:dyDescent="0.2">
      <c r="B52" s="21" t="s">
        <v>235</v>
      </c>
      <c r="C52" s="21">
        <v>320</v>
      </c>
      <c r="D52" s="21">
        <v>106</v>
      </c>
      <c r="E52" s="21">
        <f t="shared" si="13"/>
        <v>426</v>
      </c>
      <c r="F52" s="22">
        <f t="shared" si="15"/>
        <v>9.8263095979516987E-3</v>
      </c>
      <c r="G52" s="21">
        <v>764</v>
      </c>
      <c r="H52" s="21">
        <v>45</v>
      </c>
      <c r="I52" s="21">
        <f t="shared" si="16"/>
        <v>809</v>
      </c>
      <c r="J52" s="22">
        <f t="shared" si="17"/>
        <v>8.2074485893130697E-3</v>
      </c>
      <c r="K52" s="21">
        <f t="shared" si="14"/>
        <v>1235</v>
      </c>
      <c r="L52" s="21">
        <v>0</v>
      </c>
      <c r="M52" s="21">
        <f t="shared" si="18"/>
        <v>1235</v>
      </c>
    </row>
    <row r="53" spans="2:13" x14ac:dyDescent="0.2">
      <c r="B53" s="21" t="s">
        <v>236</v>
      </c>
      <c r="C53" s="21">
        <v>352</v>
      </c>
      <c r="D53" s="21">
        <v>120</v>
      </c>
      <c r="E53" s="21">
        <f t="shared" si="13"/>
        <v>472</v>
      </c>
      <c r="F53" s="22">
        <f t="shared" si="15"/>
        <v>1.0887366502894839E-2</v>
      </c>
      <c r="G53" s="21">
        <v>499</v>
      </c>
      <c r="H53" s="21">
        <v>32</v>
      </c>
      <c r="I53" s="21">
        <f t="shared" si="16"/>
        <v>531</v>
      </c>
      <c r="J53" s="22">
        <f t="shared" si="17"/>
        <v>5.3870892471263787E-3</v>
      </c>
      <c r="K53" s="21">
        <f t="shared" si="14"/>
        <v>1003</v>
      </c>
      <c r="L53" s="21">
        <v>0</v>
      </c>
      <c r="M53" s="21">
        <f t="shared" si="18"/>
        <v>1003</v>
      </c>
    </row>
    <row r="54" spans="2:13" x14ac:dyDescent="0.2">
      <c r="B54" s="21" t="s">
        <v>237</v>
      </c>
      <c r="C54" s="21">
        <v>263</v>
      </c>
      <c r="D54" s="21">
        <v>91</v>
      </c>
      <c r="E54" s="21">
        <f t="shared" si="13"/>
        <v>354</v>
      </c>
      <c r="F54" s="22">
        <f t="shared" si="15"/>
        <v>8.1655248771711295E-3</v>
      </c>
      <c r="G54" s="21">
        <v>632</v>
      </c>
      <c r="H54" s="21">
        <v>46</v>
      </c>
      <c r="I54" s="21">
        <f t="shared" si="16"/>
        <v>678</v>
      </c>
      <c r="J54" s="22">
        <f t="shared" si="17"/>
        <v>6.8784303381387657E-3</v>
      </c>
      <c r="K54" s="21">
        <f t="shared" si="14"/>
        <v>1032</v>
      </c>
      <c r="L54" s="21">
        <v>0</v>
      </c>
      <c r="M54" s="21">
        <f t="shared" si="18"/>
        <v>1032</v>
      </c>
    </row>
    <row r="55" spans="2:13" x14ac:dyDescent="0.2">
      <c r="B55" s="21" t="s">
        <v>238</v>
      </c>
      <c r="C55" s="21">
        <v>336</v>
      </c>
      <c r="D55" s="21">
        <v>114</v>
      </c>
      <c r="E55" s="21">
        <f t="shared" si="13"/>
        <v>450</v>
      </c>
      <c r="F55" s="22">
        <f t="shared" si="15"/>
        <v>1.0379904504878554E-2</v>
      </c>
      <c r="G55" s="21">
        <v>1301</v>
      </c>
      <c r="H55" s="21">
        <v>65</v>
      </c>
      <c r="I55" s="21">
        <f t="shared" si="16"/>
        <v>1366</v>
      </c>
      <c r="J55" s="22">
        <f t="shared" si="17"/>
        <v>1.3858312451176334E-2</v>
      </c>
      <c r="K55" s="21">
        <f t="shared" si="14"/>
        <v>1816</v>
      </c>
      <c r="L55" s="21">
        <v>0</v>
      </c>
      <c r="M55" s="21">
        <f t="shared" si="18"/>
        <v>1816</v>
      </c>
    </row>
    <row r="56" spans="2:13" x14ac:dyDescent="0.2">
      <c r="B56" s="21" t="s">
        <v>239</v>
      </c>
      <c r="C56" s="21">
        <v>1229</v>
      </c>
      <c r="D56" s="21">
        <v>418</v>
      </c>
      <c r="E56" s="21">
        <f t="shared" si="13"/>
        <v>1647</v>
      </c>
      <c r="F56" s="22">
        <f t="shared" si="15"/>
        <v>3.7990450487855515E-2</v>
      </c>
      <c r="G56" s="21">
        <v>2704</v>
      </c>
      <c r="H56" s="21">
        <v>190</v>
      </c>
      <c r="I56" s="21">
        <f t="shared" si="16"/>
        <v>2894</v>
      </c>
      <c r="J56" s="22">
        <f t="shared" si="17"/>
        <v>2.9360143655713256E-2</v>
      </c>
      <c r="K56" s="21">
        <f t="shared" si="14"/>
        <v>4541</v>
      </c>
      <c r="L56" s="21">
        <v>0</v>
      </c>
      <c r="M56" s="21">
        <f t="shared" si="18"/>
        <v>4541</v>
      </c>
    </row>
    <row r="57" spans="2:13" x14ac:dyDescent="0.2">
      <c r="B57" s="21" t="s">
        <v>240</v>
      </c>
      <c r="C57" s="21">
        <v>646</v>
      </c>
      <c r="D57" s="21">
        <v>222</v>
      </c>
      <c r="E57" s="21">
        <f t="shared" si="13"/>
        <v>868</v>
      </c>
      <c r="F57" s="22">
        <f t="shared" si="15"/>
        <v>2.0021682467187968E-2</v>
      </c>
      <c r="G57" s="21">
        <v>1539</v>
      </c>
      <c r="H57" s="21">
        <v>107</v>
      </c>
      <c r="I57" s="21">
        <f t="shared" si="16"/>
        <v>1646</v>
      </c>
      <c r="J57" s="22">
        <f t="shared" si="17"/>
        <v>1.6698962148342784E-2</v>
      </c>
      <c r="K57" s="21">
        <f t="shared" si="14"/>
        <v>2514</v>
      </c>
      <c r="L57" s="21">
        <v>0</v>
      </c>
      <c r="M57" s="21">
        <f t="shared" si="18"/>
        <v>2514</v>
      </c>
    </row>
    <row r="58" spans="2:13" x14ac:dyDescent="0.2">
      <c r="B58" s="21" t="s">
        <v>241</v>
      </c>
      <c r="C58" s="21">
        <v>177</v>
      </c>
      <c r="D58" s="21">
        <v>84</v>
      </c>
      <c r="E58" s="21">
        <f t="shared" si="13"/>
        <v>261</v>
      </c>
      <c r="F58" s="22">
        <f t="shared" si="15"/>
        <v>6.0203446128295618E-3</v>
      </c>
      <c r="G58" s="21">
        <v>295</v>
      </c>
      <c r="H58" s="21">
        <v>27</v>
      </c>
      <c r="I58" s="21">
        <f t="shared" si="16"/>
        <v>322</v>
      </c>
      <c r="J58" s="22">
        <f t="shared" si="17"/>
        <v>3.2667471517414197E-3</v>
      </c>
      <c r="K58" s="21">
        <f t="shared" si="14"/>
        <v>583</v>
      </c>
      <c r="L58" s="21">
        <v>0</v>
      </c>
      <c r="M58" s="21">
        <f t="shared" si="18"/>
        <v>583</v>
      </c>
    </row>
    <row r="59" spans="2:13" x14ac:dyDescent="0.2">
      <c r="B59" s="21" t="s">
        <v>242</v>
      </c>
      <c r="C59" s="21">
        <v>1470</v>
      </c>
      <c r="D59" s="21">
        <v>520</v>
      </c>
      <c r="E59" s="21">
        <f t="shared" si="13"/>
        <v>1990</v>
      </c>
      <c r="F59" s="22">
        <f t="shared" si="15"/>
        <v>4.5902244366018502E-2</v>
      </c>
      <c r="G59" s="21">
        <v>3559</v>
      </c>
      <c r="H59" s="21">
        <v>241</v>
      </c>
      <c r="I59" s="21">
        <f t="shared" si="16"/>
        <v>3800</v>
      </c>
      <c r="J59" s="22">
        <f t="shared" si="17"/>
        <v>3.8551674461544706E-2</v>
      </c>
      <c r="K59" s="21">
        <f t="shared" si="14"/>
        <v>5790</v>
      </c>
      <c r="L59" s="21">
        <v>0</v>
      </c>
      <c r="M59" s="21">
        <f t="shared" si="18"/>
        <v>5790</v>
      </c>
    </row>
    <row r="60" spans="2:13" x14ac:dyDescent="0.2">
      <c r="B60" s="21" t="s">
        <v>243</v>
      </c>
      <c r="C60" s="21">
        <v>1872</v>
      </c>
      <c r="D60" s="21">
        <v>574</v>
      </c>
      <c r="E60" s="21">
        <f t="shared" si="13"/>
        <v>2446</v>
      </c>
      <c r="F60" s="22">
        <f t="shared" si="15"/>
        <v>5.6420547597628767E-2</v>
      </c>
      <c r="G60" s="21">
        <v>5090</v>
      </c>
      <c r="H60" s="21">
        <v>267</v>
      </c>
      <c r="I60" s="21">
        <f t="shared" si="16"/>
        <v>5357</v>
      </c>
      <c r="J60" s="22">
        <f t="shared" si="17"/>
        <v>5.4347715813288157E-2</v>
      </c>
      <c r="K60" s="21">
        <f t="shared" si="14"/>
        <v>7803</v>
      </c>
      <c r="L60" s="21">
        <v>0</v>
      </c>
      <c r="M60" s="21">
        <f t="shared" si="18"/>
        <v>7803</v>
      </c>
    </row>
    <row r="61" spans="2:13" x14ac:dyDescent="0.2">
      <c r="B61" s="21" t="s">
        <v>244</v>
      </c>
      <c r="C61" s="21">
        <v>1088</v>
      </c>
      <c r="D61" s="21">
        <v>379</v>
      </c>
      <c r="E61" s="21">
        <f t="shared" si="13"/>
        <v>1467</v>
      </c>
      <c r="F61" s="22">
        <f t="shared" si="15"/>
        <v>3.383848868590409E-2</v>
      </c>
      <c r="G61" s="21">
        <v>4389</v>
      </c>
      <c r="H61" s="21">
        <v>196</v>
      </c>
      <c r="I61" s="21">
        <f t="shared" si="16"/>
        <v>4585</v>
      </c>
      <c r="J61" s="22">
        <f t="shared" si="17"/>
        <v>4.6515638791100648E-2</v>
      </c>
      <c r="K61" s="21">
        <f t="shared" si="14"/>
        <v>6052</v>
      </c>
      <c r="L61" s="21">
        <v>0</v>
      </c>
      <c r="M61" s="21">
        <f t="shared" si="18"/>
        <v>6052</v>
      </c>
    </row>
    <row r="62" spans="2:13" x14ac:dyDescent="0.2">
      <c r="B62" s="21" t="s">
        <v>245</v>
      </c>
      <c r="C62" s="21">
        <v>313</v>
      </c>
      <c r="D62" s="21">
        <v>92</v>
      </c>
      <c r="E62" s="21">
        <f t="shared" si="13"/>
        <v>405</v>
      </c>
      <c r="F62" s="22">
        <f t="shared" si="15"/>
        <v>9.3419140543907001E-3</v>
      </c>
      <c r="G62" s="21">
        <v>1001</v>
      </c>
      <c r="H62" s="21">
        <v>52</v>
      </c>
      <c r="I62" s="21">
        <f t="shared" si="16"/>
        <v>1053</v>
      </c>
      <c r="J62" s="22">
        <f t="shared" si="17"/>
        <v>1.0682871896843835E-2</v>
      </c>
      <c r="K62" s="21">
        <f t="shared" si="14"/>
        <v>1458</v>
      </c>
      <c r="L62" s="21">
        <v>0</v>
      </c>
      <c r="M62" s="21">
        <f t="shared" si="18"/>
        <v>1458</v>
      </c>
    </row>
    <row r="63" spans="2:13" x14ac:dyDescent="0.2">
      <c r="B63" s="21" t="s">
        <v>246</v>
      </c>
      <c r="C63" s="21">
        <v>912</v>
      </c>
      <c r="D63" s="21">
        <v>326</v>
      </c>
      <c r="E63" s="21">
        <f t="shared" si="13"/>
        <v>1238</v>
      </c>
      <c r="F63" s="22">
        <f t="shared" si="15"/>
        <v>2.855627061564367E-2</v>
      </c>
      <c r="G63" s="21">
        <v>2818</v>
      </c>
      <c r="H63" s="21">
        <v>131</v>
      </c>
      <c r="I63" s="21">
        <f t="shared" si="16"/>
        <v>2949</v>
      </c>
      <c r="J63" s="22">
        <f t="shared" si="17"/>
        <v>2.9918128417656668E-2</v>
      </c>
      <c r="K63" s="21">
        <f t="shared" si="14"/>
        <v>4187</v>
      </c>
      <c r="L63" s="21">
        <v>0</v>
      </c>
      <c r="M63" s="21">
        <f t="shared" si="18"/>
        <v>4187</v>
      </c>
    </row>
    <row r="64" spans="2:13" x14ac:dyDescent="0.2">
      <c r="B64" s="21" t="s">
        <v>247</v>
      </c>
      <c r="C64" s="21">
        <v>212</v>
      </c>
      <c r="D64" s="21">
        <v>56</v>
      </c>
      <c r="E64" s="21">
        <f t="shared" si="13"/>
        <v>268</v>
      </c>
      <c r="F64" s="22">
        <f t="shared" si="15"/>
        <v>6.1818097940165616E-3</v>
      </c>
      <c r="G64" s="21">
        <v>365</v>
      </c>
      <c r="H64" s="21">
        <v>23</v>
      </c>
      <c r="I64" s="21">
        <f t="shared" si="16"/>
        <v>388</v>
      </c>
      <c r="J64" s="22">
        <f t="shared" si="17"/>
        <v>3.9363288660735117E-3</v>
      </c>
      <c r="K64" s="21">
        <f t="shared" si="14"/>
        <v>656</v>
      </c>
      <c r="L64" s="21">
        <v>0</v>
      </c>
      <c r="M64" s="21">
        <f t="shared" si="18"/>
        <v>656</v>
      </c>
    </row>
    <row r="65" spans="2:13" x14ac:dyDescent="0.2">
      <c r="B65" s="21" t="s">
        <v>248</v>
      </c>
      <c r="C65" s="21">
        <v>2936</v>
      </c>
      <c r="D65" s="21">
        <v>898</v>
      </c>
      <c r="E65" s="21">
        <f t="shared" si="13"/>
        <v>3834</v>
      </c>
      <c r="F65" s="22">
        <f t="shared" si="15"/>
        <v>8.8436786381565283E-2</v>
      </c>
      <c r="G65" s="21">
        <v>8517</v>
      </c>
      <c r="H65" s="21">
        <v>498</v>
      </c>
      <c r="I65" s="21">
        <f t="shared" si="16"/>
        <v>9015</v>
      </c>
      <c r="J65" s="22">
        <f t="shared" si="17"/>
        <v>9.1458775071269871E-2</v>
      </c>
      <c r="K65" s="21">
        <f t="shared" si="14"/>
        <v>12849</v>
      </c>
      <c r="L65" s="21">
        <v>0</v>
      </c>
      <c r="M65" s="21">
        <f t="shared" si="18"/>
        <v>12849</v>
      </c>
    </row>
    <row r="66" spans="2:13" x14ac:dyDescent="0.2">
      <c r="B66" s="21" t="s">
        <v>249</v>
      </c>
      <c r="C66" s="21">
        <v>786</v>
      </c>
      <c r="D66" s="21">
        <v>290</v>
      </c>
      <c r="E66" s="21">
        <f t="shared" si="13"/>
        <v>1076</v>
      </c>
      <c r="F66" s="22">
        <f t="shared" si="15"/>
        <v>2.4819504993887388E-2</v>
      </c>
      <c r="G66" s="21">
        <v>1942</v>
      </c>
      <c r="H66" s="21">
        <v>117</v>
      </c>
      <c r="I66" s="21">
        <f t="shared" si="16"/>
        <v>2059</v>
      </c>
      <c r="J66" s="22">
        <f t="shared" si="17"/>
        <v>2.0888920451663302E-2</v>
      </c>
      <c r="K66" s="21">
        <f t="shared" si="14"/>
        <v>3135</v>
      </c>
      <c r="L66" s="21">
        <v>0</v>
      </c>
      <c r="M66" s="21">
        <f t="shared" si="18"/>
        <v>3135</v>
      </c>
    </row>
    <row r="67" spans="2:13" x14ac:dyDescent="0.2">
      <c r="B67" s="21" t="s">
        <v>250</v>
      </c>
      <c r="C67" s="21">
        <v>546</v>
      </c>
      <c r="D67" s="21">
        <v>191</v>
      </c>
      <c r="E67" s="21">
        <f t="shared" si="13"/>
        <v>737</v>
      </c>
      <c r="F67" s="22">
        <f t="shared" si="15"/>
        <v>1.6999976933545546E-2</v>
      </c>
      <c r="G67" s="21">
        <v>1692</v>
      </c>
      <c r="H67" s="21">
        <v>77</v>
      </c>
      <c r="I67" s="21">
        <f t="shared" si="16"/>
        <v>1769</v>
      </c>
      <c r="J67" s="22">
        <f t="shared" si="17"/>
        <v>1.7946818979598048E-2</v>
      </c>
      <c r="K67" s="21">
        <f t="shared" si="14"/>
        <v>2506</v>
      </c>
      <c r="L67" s="21">
        <v>0</v>
      </c>
      <c r="M67" s="21">
        <f t="shared" si="18"/>
        <v>2506</v>
      </c>
    </row>
    <row r="68" spans="2:13" x14ac:dyDescent="0.2">
      <c r="B68" s="21" t="s">
        <v>251</v>
      </c>
      <c r="C68" s="21">
        <v>6216</v>
      </c>
      <c r="D68" s="21">
        <v>2341</v>
      </c>
      <c r="E68" s="21">
        <f t="shared" si="13"/>
        <v>8557</v>
      </c>
      <c r="F68" s="22">
        <f t="shared" si="15"/>
        <v>0.19737965077387953</v>
      </c>
      <c r="G68" s="21">
        <v>18853</v>
      </c>
      <c r="H68" s="21">
        <v>1247</v>
      </c>
      <c r="I68" s="21">
        <f t="shared" si="16"/>
        <v>20100</v>
      </c>
      <c r="J68" s="22">
        <f t="shared" si="17"/>
        <v>0.20391806754659172</v>
      </c>
      <c r="K68" s="21">
        <f t="shared" si="14"/>
        <v>28657</v>
      </c>
      <c r="L68" s="21">
        <v>0</v>
      </c>
      <c r="M68" s="21">
        <f t="shared" si="18"/>
        <v>28657</v>
      </c>
    </row>
    <row r="69" spans="2:13" x14ac:dyDescent="0.2">
      <c r="B69" s="21" t="s">
        <v>41</v>
      </c>
      <c r="C69" s="21">
        <v>827</v>
      </c>
      <c r="D69" s="21">
        <v>437</v>
      </c>
      <c r="E69" s="21">
        <f t="shared" si="13"/>
        <v>1264</v>
      </c>
      <c r="F69" s="22">
        <f t="shared" si="15"/>
        <v>2.9155998431481096E-2</v>
      </c>
      <c r="G69" s="21">
        <v>2171</v>
      </c>
      <c r="H69" s="21">
        <v>182</v>
      </c>
      <c r="I69" s="21">
        <f t="shared" si="16"/>
        <v>2353</v>
      </c>
      <c r="J69" s="22">
        <f t="shared" si="17"/>
        <v>2.3871602633688076E-2</v>
      </c>
      <c r="K69" s="21">
        <f t="shared" si="14"/>
        <v>3617</v>
      </c>
      <c r="L69" s="21">
        <v>0</v>
      </c>
      <c r="M69" s="21">
        <f t="shared" si="18"/>
        <v>3617</v>
      </c>
    </row>
    <row r="70" spans="2:13" x14ac:dyDescent="0.2">
      <c r="B70" s="21" t="s">
        <v>252</v>
      </c>
      <c r="C70" s="21">
        <v>289</v>
      </c>
      <c r="D70" s="21">
        <v>128</v>
      </c>
      <c r="E70" s="21">
        <f t="shared" si="13"/>
        <v>417</v>
      </c>
      <c r="F70" s="22">
        <f t="shared" si="15"/>
        <v>9.6187115078541271E-3</v>
      </c>
      <c r="G70" s="21">
        <v>833</v>
      </c>
      <c r="H70" s="21">
        <v>44</v>
      </c>
      <c r="I70" s="21">
        <f t="shared" si="16"/>
        <v>877</v>
      </c>
      <c r="J70" s="22">
        <f t="shared" si="17"/>
        <v>8.8973206586249222E-3</v>
      </c>
      <c r="K70" s="21">
        <f t="shared" si="14"/>
        <v>1294</v>
      </c>
      <c r="L70" s="21">
        <v>0</v>
      </c>
      <c r="M70" s="21">
        <f t="shared" si="18"/>
        <v>1294</v>
      </c>
    </row>
    <row r="71" spans="2:13" x14ac:dyDescent="0.2">
      <c r="B71" s="21" t="s">
        <v>253</v>
      </c>
      <c r="C71" s="21">
        <v>477</v>
      </c>
      <c r="D71" s="21">
        <v>160</v>
      </c>
      <c r="E71" s="21">
        <f t="shared" si="13"/>
        <v>637</v>
      </c>
      <c r="F71" s="22">
        <f t="shared" si="15"/>
        <v>1.4693331488016976E-2</v>
      </c>
      <c r="G71" s="21">
        <v>1271</v>
      </c>
      <c r="H71" s="21">
        <v>62</v>
      </c>
      <c r="I71" s="21">
        <f t="shared" si="16"/>
        <v>1333</v>
      </c>
      <c r="J71" s="22">
        <f t="shared" si="17"/>
        <v>1.3523521594010287E-2</v>
      </c>
      <c r="K71" s="21">
        <f t="shared" si="14"/>
        <v>1970</v>
      </c>
      <c r="L71" s="21">
        <v>0</v>
      </c>
      <c r="M71" s="21">
        <f t="shared" si="18"/>
        <v>1970</v>
      </c>
    </row>
    <row r="72" spans="2:13" x14ac:dyDescent="0.2">
      <c r="B72" s="21" t="s">
        <v>254</v>
      </c>
      <c r="C72" s="21">
        <v>3402</v>
      </c>
      <c r="D72" s="21">
        <v>1112</v>
      </c>
      <c r="E72" s="21">
        <f t="shared" si="13"/>
        <v>4514</v>
      </c>
      <c r="F72" s="22">
        <f t="shared" si="15"/>
        <v>0.10412197541115956</v>
      </c>
      <c r="G72" s="21">
        <v>12889</v>
      </c>
      <c r="H72" s="21">
        <v>745</v>
      </c>
      <c r="I72" s="21">
        <f t="shared" si="16"/>
        <v>13634</v>
      </c>
      <c r="J72" s="22">
        <f t="shared" si="17"/>
        <v>0.13831934989702646</v>
      </c>
      <c r="K72" s="21">
        <f t="shared" si="14"/>
        <v>18148</v>
      </c>
      <c r="L72" s="21">
        <v>0</v>
      </c>
      <c r="M72" s="21">
        <f t="shared" si="18"/>
        <v>18148</v>
      </c>
    </row>
    <row r="73" spans="2:13" x14ac:dyDescent="0.2">
      <c r="B73" s="21" t="s">
        <v>255</v>
      </c>
      <c r="C73" s="21">
        <v>581</v>
      </c>
      <c r="D73" s="21">
        <v>200</v>
      </c>
      <c r="E73" s="21">
        <f t="shared" si="13"/>
        <v>781</v>
      </c>
      <c r="F73" s="22">
        <f t="shared" si="15"/>
        <v>1.8014900929578116E-2</v>
      </c>
      <c r="G73" s="21">
        <v>1748</v>
      </c>
      <c r="H73" s="21">
        <v>91</v>
      </c>
      <c r="I73" s="21">
        <f t="shared" si="16"/>
        <v>1839</v>
      </c>
      <c r="J73" s="22">
        <f t="shared" si="17"/>
        <v>1.8656981403889661E-2</v>
      </c>
      <c r="K73" s="21">
        <f t="shared" si="14"/>
        <v>2620</v>
      </c>
      <c r="L73" s="21">
        <v>0</v>
      </c>
      <c r="M73" s="21">
        <f t="shared" si="18"/>
        <v>2620</v>
      </c>
    </row>
    <row r="74" spans="2:13" x14ac:dyDescent="0.2">
      <c r="B74" s="21" t="s">
        <v>256</v>
      </c>
      <c r="C74" s="21">
        <v>470</v>
      </c>
      <c r="D74" s="21">
        <v>137</v>
      </c>
      <c r="E74" s="21">
        <f t="shared" si="13"/>
        <v>607</v>
      </c>
      <c r="F74" s="22">
        <f t="shared" si="15"/>
        <v>1.4001337854358406E-2</v>
      </c>
      <c r="G74" s="21">
        <v>1174</v>
      </c>
      <c r="H74" s="21">
        <v>63</v>
      </c>
      <c r="I74" s="21">
        <f t="shared" si="16"/>
        <v>1237</v>
      </c>
      <c r="J74" s="22">
        <f t="shared" si="17"/>
        <v>1.2549584554981789E-2</v>
      </c>
      <c r="K74" s="21">
        <f t="shared" si="14"/>
        <v>1844</v>
      </c>
      <c r="L74" s="21">
        <v>0</v>
      </c>
      <c r="M74" s="21">
        <f t="shared" si="18"/>
        <v>1844</v>
      </c>
    </row>
    <row r="75" spans="2:13" x14ac:dyDescent="0.2">
      <c r="B75" s="21" t="s">
        <v>257</v>
      </c>
      <c r="C75" s="21">
        <v>404</v>
      </c>
      <c r="D75" s="21">
        <v>178</v>
      </c>
      <c r="E75" s="21">
        <f t="shared" si="13"/>
        <v>582</v>
      </c>
      <c r="F75" s="22">
        <f t="shared" si="15"/>
        <v>1.3424676492976264E-2</v>
      </c>
      <c r="G75" s="21">
        <v>877</v>
      </c>
      <c r="H75" s="21">
        <v>61</v>
      </c>
      <c r="I75" s="21">
        <f t="shared" si="16"/>
        <v>938</v>
      </c>
      <c r="J75" s="22">
        <f t="shared" si="17"/>
        <v>9.5161764855076145E-3</v>
      </c>
      <c r="K75" s="21">
        <f t="shared" si="14"/>
        <v>1520</v>
      </c>
      <c r="L75" s="21">
        <v>0</v>
      </c>
      <c r="M75" s="21">
        <f t="shared" si="18"/>
        <v>1520</v>
      </c>
    </row>
    <row r="76" spans="2:13" x14ac:dyDescent="0.2">
      <c r="B76" s="21" t="s">
        <v>258</v>
      </c>
      <c r="C76" s="21">
        <v>1320</v>
      </c>
      <c r="D76" s="21">
        <v>664</v>
      </c>
      <c r="E76" s="21">
        <f t="shared" si="13"/>
        <v>1984</v>
      </c>
      <c r="F76" s="22">
        <f t="shared" si="15"/>
        <v>4.5763845639286788E-2</v>
      </c>
      <c r="G76" s="21">
        <v>3674</v>
      </c>
      <c r="H76" s="21">
        <v>204</v>
      </c>
      <c r="I76" s="21">
        <f t="shared" si="16"/>
        <v>3878</v>
      </c>
      <c r="J76" s="22">
        <f t="shared" si="17"/>
        <v>3.9342998305755363E-2</v>
      </c>
      <c r="K76" s="21">
        <f t="shared" si="14"/>
        <v>5862</v>
      </c>
      <c r="L76" s="21">
        <v>0</v>
      </c>
      <c r="M76" s="21">
        <f t="shared" si="18"/>
        <v>5862</v>
      </c>
    </row>
    <row r="77" spans="2:13" x14ac:dyDescent="0.2">
      <c r="B77" s="21" t="s">
        <v>259</v>
      </c>
      <c r="C77" s="21">
        <v>1449</v>
      </c>
      <c r="D77" s="21">
        <v>439</v>
      </c>
      <c r="E77" s="21">
        <f t="shared" si="13"/>
        <v>1888</v>
      </c>
      <c r="F77" s="22">
        <f t="shared" si="15"/>
        <v>4.3549466011579357E-2</v>
      </c>
      <c r="G77" s="21">
        <v>4494</v>
      </c>
      <c r="H77" s="21">
        <v>170</v>
      </c>
      <c r="I77" s="21">
        <f t="shared" si="16"/>
        <v>4664</v>
      </c>
      <c r="J77" s="22">
        <f t="shared" si="17"/>
        <v>4.7317107812801185E-2</v>
      </c>
      <c r="K77" s="21">
        <f t="shared" si="14"/>
        <v>6552</v>
      </c>
      <c r="L77" s="21">
        <v>0</v>
      </c>
      <c r="M77" s="21">
        <f t="shared" si="18"/>
        <v>6552</v>
      </c>
    </row>
    <row r="78" spans="2:13" x14ac:dyDescent="0.2">
      <c r="B78" s="21" t="s">
        <v>260</v>
      </c>
      <c r="C78" s="21">
        <v>631</v>
      </c>
      <c r="D78" s="21">
        <v>255</v>
      </c>
      <c r="E78" s="21">
        <f t="shared" si="13"/>
        <v>886</v>
      </c>
      <c r="F78" s="22">
        <f t="shared" si="15"/>
        <v>2.0436878647383111E-2</v>
      </c>
      <c r="G78" s="21">
        <v>1852</v>
      </c>
      <c r="H78" s="21">
        <v>111</v>
      </c>
      <c r="I78" s="21">
        <f t="shared" si="16"/>
        <v>1963</v>
      </c>
      <c r="J78" s="22">
        <f t="shared" si="17"/>
        <v>1.9914983412634805E-2</v>
      </c>
      <c r="K78" s="21">
        <f t="shared" si="14"/>
        <v>2849</v>
      </c>
      <c r="L78" s="21">
        <v>0</v>
      </c>
      <c r="M78" s="21">
        <f t="shared" si="18"/>
        <v>2849</v>
      </c>
    </row>
    <row r="79" spans="2:13" x14ac:dyDescent="0.2">
      <c r="B79" s="21" t="s">
        <v>261</v>
      </c>
      <c r="C79" s="21">
        <v>1544</v>
      </c>
      <c r="D79" s="21">
        <v>544</v>
      </c>
      <c r="E79" s="21">
        <f t="shared" si="13"/>
        <v>2088</v>
      </c>
      <c r="F79" s="22">
        <f t="shared" si="15"/>
        <v>4.8162756902636494E-2</v>
      </c>
      <c r="G79" s="21">
        <v>4235</v>
      </c>
      <c r="H79" s="21">
        <v>278</v>
      </c>
      <c r="I79" s="21">
        <f t="shared" si="16"/>
        <v>4513</v>
      </c>
      <c r="J79" s="22">
        <f t="shared" si="17"/>
        <v>4.5785186011829279E-2</v>
      </c>
      <c r="K79" s="21">
        <f t="shared" si="14"/>
        <v>6601</v>
      </c>
      <c r="L79" s="21">
        <v>0</v>
      </c>
      <c r="M79" s="21">
        <f t="shared" si="18"/>
        <v>6601</v>
      </c>
    </row>
    <row r="80" spans="2:13" x14ac:dyDescent="0.2">
      <c r="B80" s="23" t="s">
        <v>49</v>
      </c>
      <c r="C80" s="21">
        <f t="shared" ref="C80:H80" si="19">SUM(C50:C79)</f>
        <v>31979</v>
      </c>
      <c r="D80" s="21">
        <f t="shared" si="19"/>
        <v>11374</v>
      </c>
      <c r="E80" s="23">
        <f>C80+D80</f>
        <v>43353</v>
      </c>
      <c r="F80" s="49">
        <f t="shared" ref="F80" si="20">E80/$E$80</f>
        <v>1</v>
      </c>
      <c r="G80" s="21">
        <f t="shared" si="19"/>
        <v>93078</v>
      </c>
      <c r="H80" s="21">
        <f t="shared" si="19"/>
        <v>5491</v>
      </c>
      <c r="I80" s="23">
        <f t="shared" ref="I80" si="21">G80+H80</f>
        <v>98569</v>
      </c>
      <c r="J80" s="49">
        <f t="shared" ref="J80" si="22">I80/$I$80</f>
        <v>1</v>
      </c>
      <c r="K80" s="23">
        <f t="shared" ref="K80" si="23">E80+I80</f>
        <v>141922</v>
      </c>
      <c r="L80" s="21">
        <f t="shared" ref="L80" si="24">SUM(L50:L79)</f>
        <v>0</v>
      </c>
      <c r="M80" s="23">
        <f t="shared" si="18"/>
        <v>141922</v>
      </c>
    </row>
    <row r="81" spans="2:13" ht="24" x14ac:dyDescent="0.2">
      <c r="B81" s="35" t="s">
        <v>66</v>
      </c>
      <c r="C81" s="36">
        <f>+C80/M80</f>
        <v>0.22532799706881246</v>
      </c>
      <c r="D81" s="36">
        <f>+D80/M80</f>
        <v>8.0142613548287084E-2</v>
      </c>
      <c r="E81" s="37">
        <f>+E80/M80</f>
        <v>0.30547061061709951</v>
      </c>
      <c r="F81" s="37"/>
      <c r="G81" s="36">
        <f>+G80/M80</f>
        <v>0.65583912289849355</v>
      </c>
      <c r="H81" s="36">
        <f>+H80/M80</f>
        <v>3.8690266484406925E-2</v>
      </c>
      <c r="I81" s="37">
        <f>+I80/M80</f>
        <v>0.69452938938290043</v>
      </c>
      <c r="J81" s="37"/>
      <c r="K81" s="37">
        <f>+K80/M80</f>
        <v>1</v>
      </c>
      <c r="L81" s="37">
        <f>+L80/M80</f>
        <v>0</v>
      </c>
      <c r="M81" s="37">
        <f>K81+L81</f>
        <v>1</v>
      </c>
    </row>
    <row r="82" spans="2:13" x14ac:dyDescent="0.2">
      <c r="B82" s="28" t="s">
        <v>129</v>
      </c>
    </row>
    <row r="83" spans="2:13" x14ac:dyDescent="0.2">
      <c r="B83" s="28" t="s">
        <v>130</v>
      </c>
    </row>
  </sheetData>
  <mergeCells count="12">
    <mergeCell ref="L48:M48"/>
    <mergeCell ref="B47:M47"/>
    <mergeCell ref="B6:K6"/>
    <mergeCell ref="B5:K5"/>
    <mergeCell ref="B44:K44"/>
    <mergeCell ref="B45:K45"/>
    <mergeCell ref="B8:M8"/>
    <mergeCell ref="L9:M9"/>
    <mergeCell ref="B48:B49"/>
    <mergeCell ref="C48:K48"/>
    <mergeCell ref="B9:B10"/>
    <mergeCell ref="C9:K9"/>
  </mergeCells>
  <hyperlinks>
    <hyperlink ref="M5" location="'Índice Pensiones Solidarias'!A1" display="Volver Sistema de Pensiones Solidadias" xr:uid="{00000000-0004-0000-0E00-000000000000}"/>
  </hyperlinks>
  <pageMargins left="0.74803149606299213" right="0.74803149606299213" top="0.98425196850393704" bottom="0.98425196850393704" header="0" footer="0"/>
  <pageSetup scale="83" fitToHeight="2" orientation="portrait" r:id="rId1"/>
  <headerFooter alignWithMargins="0"/>
  <rowBreaks count="1" manualBreakCount="1">
    <brk id="47" min="1" max="1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65"/>
  <sheetViews>
    <sheetView showGridLines="0" zoomScaleNormal="100" workbookViewId="0"/>
  </sheetViews>
  <sheetFormatPr baseColWidth="10" defaultRowHeight="12" x14ac:dyDescent="0.2"/>
  <cols>
    <col min="1" max="1" width="6" style="29" customWidth="1"/>
    <col min="2" max="2" width="18.140625" style="29" customWidth="1"/>
    <col min="3" max="3" width="7.85546875" style="29" bestFit="1" customWidth="1"/>
    <col min="4" max="4" width="7.28515625" style="29" bestFit="1" customWidth="1"/>
    <col min="5" max="6" width="7.28515625" style="29" customWidth="1"/>
    <col min="7" max="8" width="7.28515625" style="29" bestFit="1" customWidth="1"/>
    <col min="9" max="11" width="7.28515625" style="29" customWidth="1"/>
    <col min="12" max="12" width="9.7109375" style="29" customWidth="1"/>
    <col min="13" max="251" width="11.42578125" style="29"/>
    <col min="252" max="252" width="18.140625" style="29" customWidth="1"/>
    <col min="253" max="253" width="7.85546875" style="29" bestFit="1" customWidth="1"/>
    <col min="254" max="254" width="7.28515625" style="29" bestFit="1" customWidth="1"/>
    <col min="255" max="256" width="7.28515625" style="29" customWidth="1"/>
    <col min="257" max="258" width="7.28515625" style="29" bestFit="1" customWidth="1"/>
    <col min="259" max="261" width="7.28515625" style="29" customWidth="1"/>
    <col min="262" max="267" width="0" style="29" hidden="1" customWidth="1"/>
    <col min="268" max="268" width="9.7109375" style="29" customWidth="1"/>
    <col min="269" max="507" width="11.42578125" style="29"/>
    <col min="508" max="508" width="18.140625" style="29" customWidth="1"/>
    <col min="509" max="509" width="7.85546875" style="29" bestFit="1" customWidth="1"/>
    <col min="510" max="510" width="7.28515625" style="29" bestFit="1" customWidth="1"/>
    <col min="511" max="512" width="7.28515625" style="29" customWidth="1"/>
    <col min="513" max="514" width="7.28515625" style="29" bestFit="1" customWidth="1"/>
    <col min="515" max="517" width="7.28515625" style="29" customWidth="1"/>
    <col min="518" max="523" width="0" style="29" hidden="1" customWidth="1"/>
    <col min="524" max="524" width="9.7109375" style="29" customWidth="1"/>
    <col min="525" max="763" width="11.42578125" style="29"/>
    <col min="764" max="764" width="18.140625" style="29" customWidth="1"/>
    <col min="765" max="765" width="7.85546875" style="29" bestFit="1" customWidth="1"/>
    <col min="766" max="766" width="7.28515625" style="29" bestFit="1" customWidth="1"/>
    <col min="767" max="768" width="7.28515625" style="29" customWidth="1"/>
    <col min="769" max="770" width="7.28515625" style="29" bestFit="1" customWidth="1"/>
    <col min="771" max="773" width="7.28515625" style="29" customWidth="1"/>
    <col min="774" max="779" width="0" style="29" hidden="1" customWidth="1"/>
    <col min="780" max="780" width="9.7109375" style="29" customWidth="1"/>
    <col min="781" max="1019" width="11.42578125" style="29"/>
    <col min="1020" max="1020" width="18.140625" style="29" customWidth="1"/>
    <col min="1021" max="1021" width="7.85546875" style="29" bestFit="1" customWidth="1"/>
    <col min="1022" max="1022" width="7.28515625" style="29" bestFit="1" customWidth="1"/>
    <col min="1023" max="1024" width="7.28515625" style="29" customWidth="1"/>
    <col min="1025" max="1026" width="7.28515625" style="29" bestFit="1" customWidth="1"/>
    <col min="1027" max="1029" width="7.28515625" style="29" customWidth="1"/>
    <col min="1030" max="1035" width="0" style="29" hidden="1" customWidth="1"/>
    <col min="1036" max="1036" width="9.7109375" style="29" customWidth="1"/>
    <col min="1037" max="1275" width="11.42578125" style="29"/>
    <col min="1276" max="1276" width="18.140625" style="29" customWidth="1"/>
    <col min="1277" max="1277" width="7.85546875" style="29" bestFit="1" customWidth="1"/>
    <col min="1278" max="1278" width="7.28515625" style="29" bestFit="1" customWidth="1"/>
    <col min="1279" max="1280" width="7.28515625" style="29" customWidth="1"/>
    <col min="1281" max="1282" width="7.28515625" style="29" bestFit="1" customWidth="1"/>
    <col min="1283" max="1285" width="7.28515625" style="29" customWidth="1"/>
    <col min="1286" max="1291" width="0" style="29" hidden="1" customWidth="1"/>
    <col min="1292" max="1292" width="9.7109375" style="29" customWidth="1"/>
    <col min="1293" max="1531" width="11.42578125" style="29"/>
    <col min="1532" max="1532" width="18.140625" style="29" customWidth="1"/>
    <col min="1533" max="1533" width="7.85546875" style="29" bestFit="1" customWidth="1"/>
    <col min="1534" max="1534" width="7.28515625" style="29" bestFit="1" customWidth="1"/>
    <col min="1535" max="1536" width="7.28515625" style="29" customWidth="1"/>
    <col min="1537" max="1538" width="7.28515625" style="29" bestFit="1" customWidth="1"/>
    <col min="1539" max="1541" width="7.28515625" style="29" customWidth="1"/>
    <col min="1542" max="1547" width="0" style="29" hidden="1" customWidth="1"/>
    <col min="1548" max="1548" width="9.7109375" style="29" customWidth="1"/>
    <col min="1549" max="1787" width="11.42578125" style="29"/>
    <col min="1788" max="1788" width="18.140625" style="29" customWidth="1"/>
    <col min="1789" max="1789" width="7.85546875" style="29" bestFit="1" customWidth="1"/>
    <col min="1790" max="1790" width="7.28515625" style="29" bestFit="1" customWidth="1"/>
    <col min="1791" max="1792" width="7.28515625" style="29" customWidth="1"/>
    <col min="1793" max="1794" width="7.28515625" style="29" bestFit="1" customWidth="1"/>
    <col min="1795" max="1797" width="7.28515625" style="29" customWidth="1"/>
    <col min="1798" max="1803" width="0" style="29" hidden="1" customWidth="1"/>
    <col min="1804" max="1804" width="9.7109375" style="29" customWidth="1"/>
    <col min="1805" max="2043" width="11.42578125" style="29"/>
    <col min="2044" max="2044" width="18.140625" style="29" customWidth="1"/>
    <col min="2045" max="2045" width="7.85546875" style="29" bestFit="1" customWidth="1"/>
    <col min="2046" max="2046" width="7.28515625" style="29" bestFit="1" customWidth="1"/>
    <col min="2047" max="2048" width="7.28515625" style="29" customWidth="1"/>
    <col min="2049" max="2050" width="7.28515625" style="29" bestFit="1" customWidth="1"/>
    <col min="2051" max="2053" width="7.28515625" style="29" customWidth="1"/>
    <col min="2054" max="2059" width="0" style="29" hidden="1" customWidth="1"/>
    <col min="2060" max="2060" width="9.7109375" style="29" customWidth="1"/>
    <col min="2061" max="2299" width="11.42578125" style="29"/>
    <col min="2300" max="2300" width="18.140625" style="29" customWidth="1"/>
    <col min="2301" max="2301" width="7.85546875" style="29" bestFit="1" customWidth="1"/>
    <col min="2302" max="2302" width="7.28515625" style="29" bestFit="1" customWidth="1"/>
    <col min="2303" max="2304" width="7.28515625" style="29" customWidth="1"/>
    <col min="2305" max="2306" width="7.28515625" style="29" bestFit="1" customWidth="1"/>
    <col min="2307" max="2309" width="7.28515625" style="29" customWidth="1"/>
    <col min="2310" max="2315" width="0" style="29" hidden="1" customWidth="1"/>
    <col min="2316" max="2316" width="9.7109375" style="29" customWidth="1"/>
    <col min="2317" max="2555" width="11.42578125" style="29"/>
    <col min="2556" max="2556" width="18.140625" style="29" customWidth="1"/>
    <col min="2557" max="2557" width="7.85546875" style="29" bestFit="1" customWidth="1"/>
    <col min="2558" max="2558" width="7.28515625" style="29" bestFit="1" customWidth="1"/>
    <col min="2559" max="2560" width="7.28515625" style="29" customWidth="1"/>
    <col min="2561" max="2562" width="7.28515625" style="29" bestFit="1" customWidth="1"/>
    <col min="2563" max="2565" width="7.28515625" style="29" customWidth="1"/>
    <col min="2566" max="2571" width="0" style="29" hidden="1" customWidth="1"/>
    <col min="2572" max="2572" width="9.7109375" style="29" customWidth="1"/>
    <col min="2573" max="2811" width="11.42578125" style="29"/>
    <col min="2812" max="2812" width="18.140625" style="29" customWidth="1"/>
    <col min="2813" max="2813" width="7.85546875" style="29" bestFit="1" customWidth="1"/>
    <col min="2814" max="2814" width="7.28515625" style="29" bestFit="1" customWidth="1"/>
    <col min="2815" max="2816" width="7.28515625" style="29" customWidth="1"/>
    <col min="2817" max="2818" width="7.28515625" style="29" bestFit="1" customWidth="1"/>
    <col min="2819" max="2821" width="7.28515625" style="29" customWidth="1"/>
    <col min="2822" max="2827" width="0" style="29" hidden="1" customWidth="1"/>
    <col min="2828" max="2828" width="9.7109375" style="29" customWidth="1"/>
    <col min="2829" max="3067" width="11.42578125" style="29"/>
    <col min="3068" max="3068" width="18.140625" style="29" customWidth="1"/>
    <col min="3069" max="3069" width="7.85546875" style="29" bestFit="1" customWidth="1"/>
    <col min="3070" max="3070" width="7.28515625" style="29" bestFit="1" customWidth="1"/>
    <col min="3071" max="3072" width="7.28515625" style="29" customWidth="1"/>
    <col min="3073" max="3074" width="7.28515625" style="29" bestFit="1" customWidth="1"/>
    <col min="3075" max="3077" width="7.28515625" style="29" customWidth="1"/>
    <col min="3078" max="3083" width="0" style="29" hidden="1" customWidth="1"/>
    <col min="3084" max="3084" width="9.7109375" style="29" customWidth="1"/>
    <col min="3085" max="3323" width="11.42578125" style="29"/>
    <col min="3324" max="3324" width="18.140625" style="29" customWidth="1"/>
    <col min="3325" max="3325" width="7.85546875" style="29" bestFit="1" customWidth="1"/>
    <col min="3326" max="3326" width="7.28515625" style="29" bestFit="1" customWidth="1"/>
    <col min="3327" max="3328" width="7.28515625" style="29" customWidth="1"/>
    <col min="3329" max="3330" width="7.28515625" style="29" bestFit="1" customWidth="1"/>
    <col min="3331" max="3333" width="7.28515625" style="29" customWidth="1"/>
    <col min="3334" max="3339" width="0" style="29" hidden="1" customWidth="1"/>
    <col min="3340" max="3340" width="9.7109375" style="29" customWidth="1"/>
    <col min="3341" max="3579" width="11.42578125" style="29"/>
    <col min="3580" max="3580" width="18.140625" style="29" customWidth="1"/>
    <col min="3581" max="3581" width="7.85546875" style="29" bestFit="1" customWidth="1"/>
    <col min="3582" max="3582" width="7.28515625" style="29" bestFit="1" customWidth="1"/>
    <col min="3583" max="3584" width="7.28515625" style="29" customWidth="1"/>
    <col min="3585" max="3586" width="7.28515625" style="29" bestFit="1" customWidth="1"/>
    <col min="3587" max="3589" width="7.28515625" style="29" customWidth="1"/>
    <col min="3590" max="3595" width="0" style="29" hidden="1" customWidth="1"/>
    <col min="3596" max="3596" width="9.7109375" style="29" customWidth="1"/>
    <col min="3597" max="3835" width="11.42578125" style="29"/>
    <col min="3836" max="3836" width="18.140625" style="29" customWidth="1"/>
    <col min="3837" max="3837" width="7.85546875" style="29" bestFit="1" customWidth="1"/>
    <col min="3838" max="3838" width="7.28515625" style="29" bestFit="1" customWidth="1"/>
    <col min="3839" max="3840" width="7.28515625" style="29" customWidth="1"/>
    <col min="3841" max="3842" width="7.28515625" style="29" bestFit="1" customWidth="1"/>
    <col min="3843" max="3845" width="7.28515625" style="29" customWidth="1"/>
    <col min="3846" max="3851" width="0" style="29" hidden="1" customWidth="1"/>
    <col min="3852" max="3852" width="9.7109375" style="29" customWidth="1"/>
    <col min="3853" max="4091" width="11.42578125" style="29"/>
    <col min="4092" max="4092" width="18.140625" style="29" customWidth="1"/>
    <col min="4093" max="4093" width="7.85546875" style="29" bestFit="1" customWidth="1"/>
    <col min="4094" max="4094" width="7.28515625" style="29" bestFit="1" customWidth="1"/>
    <col min="4095" max="4096" width="7.28515625" style="29" customWidth="1"/>
    <col min="4097" max="4098" width="7.28515625" style="29" bestFit="1" customWidth="1"/>
    <col min="4099" max="4101" width="7.28515625" style="29" customWidth="1"/>
    <col min="4102" max="4107" width="0" style="29" hidden="1" customWidth="1"/>
    <col min="4108" max="4108" width="9.7109375" style="29" customWidth="1"/>
    <col min="4109" max="4347" width="11.42578125" style="29"/>
    <col min="4348" max="4348" width="18.140625" style="29" customWidth="1"/>
    <col min="4349" max="4349" width="7.85546875" style="29" bestFit="1" customWidth="1"/>
    <col min="4350" max="4350" width="7.28515625" style="29" bestFit="1" customWidth="1"/>
    <col min="4351" max="4352" width="7.28515625" style="29" customWidth="1"/>
    <col min="4353" max="4354" width="7.28515625" style="29" bestFit="1" customWidth="1"/>
    <col min="4355" max="4357" width="7.28515625" style="29" customWidth="1"/>
    <col min="4358" max="4363" width="0" style="29" hidden="1" customWidth="1"/>
    <col min="4364" max="4364" width="9.7109375" style="29" customWidth="1"/>
    <col min="4365" max="4603" width="11.42578125" style="29"/>
    <col min="4604" max="4604" width="18.140625" style="29" customWidth="1"/>
    <col min="4605" max="4605" width="7.85546875" style="29" bestFit="1" customWidth="1"/>
    <col min="4606" max="4606" width="7.28515625" style="29" bestFit="1" customWidth="1"/>
    <col min="4607" max="4608" width="7.28515625" style="29" customWidth="1"/>
    <col min="4609" max="4610" width="7.28515625" style="29" bestFit="1" customWidth="1"/>
    <col min="4611" max="4613" width="7.28515625" style="29" customWidth="1"/>
    <col min="4614" max="4619" width="0" style="29" hidden="1" customWidth="1"/>
    <col min="4620" max="4620" width="9.7109375" style="29" customWidth="1"/>
    <col min="4621" max="4859" width="11.42578125" style="29"/>
    <col min="4860" max="4860" width="18.140625" style="29" customWidth="1"/>
    <col min="4861" max="4861" width="7.85546875" style="29" bestFit="1" customWidth="1"/>
    <col min="4862" max="4862" width="7.28515625" style="29" bestFit="1" customWidth="1"/>
    <col min="4863" max="4864" width="7.28515625" style="29" customWidth="1"/>
    <col min="4865" max="4866" width="7.28515625" style="29" bestFit="1" customWidth="1"/>
    <col min="4867" max="4869" width="7.28515625" style="29" customWidth="1"/>
    <col min="4870" max="4875" width="0" style="29" hidden="1" customWidth="1"/>
    <col min="4876" max="4876" width="9.7109375" style="29" customWidth="1"/>
    <col min="4877" max="5115" width="11.42578125" style="29"/>
    <col min="5116" max="5116" width="18.140625" style="29" customWidth="1"/>
    <col min="5117" max="5117" width="7.85546875" style="29" bestFit="1" customWidth="1"/>
    <col min="5118" max="5118" width="7.28515625" style="29" bestFit="1" customWidth="1"/>
    <col min="5119" max="5120" width="7.28515625" style="29" customWidth="1"/>
    <col min="5121" max="5122" width="7.28515625" style="29" bestFit="1" customWidth="1"/>
    <col min="5123" max="5125" width="7.28515625" style="29" customWidth="1"/>
    <col min="5126" max="5131" width="0" style="29" hidden="1" customWidth="1"/>
    <col min="5132" max="5132" width="9.7109375" style="29" customWidth="1"/>
    <col min="5133" max="5371" width="11.42578125" style="29"/>
    <col min="5372" max="5372" width="18.140625" style="29" customWidth="1"/>
    <col min="5373" max="5373" width="7.85546875" style="29" bestFit="1" customWidth="1"/>
    <col min="5374" max="5374" width="7.28515625" style="29" bestFit="1" customWidth="1"/>
    <col min="5375" max="5376" width="7.28515625" style="29" customWidth="1"/>
    <col min="5377" max="5378" width="7.28515625" style="29" bestFit="1" customWidth="1"/>
    <col min="5379" max="5381" width="7.28515625" style="29" customWidth="1"/>
    <col min="5382" max="5387" width="0" style="29" hidden="1" customWidth="1"/>
    <col min="5388" max="5388" width="9.7109375" style="29" customWidth="1"/>
    <col min="5389" max="5627" width="11.42578125" style="29"/>
    <col min="5628" max="5628" width="18.140625" style="29" customWidth="1"/>
    <col min="5629" max="5629" width="7.85546875" style="29" bestFit="1" customWidth="1"/>
    <col min="5630" max="5630" width="7.28515625" style="29" bestFit="1" customWidth="1"/>
    <col min="5631" max="5632" width="7.28515625" style="29" customWidth="1"/>
    <col min="5633" max="5634" width="7.28515625" style="29" bestFit="1" customWidth="1"/>
    <col min="5635" max="5637" width="7.28515625" style="29" customWidth="1"/>
    <col min="5638" max="5643" width="0" style="29" hidden="1" customWidth="1"/>
    <col min="5644" max="5644" width="9.7109375" style="29" customWidth="1"/>
    <col min="5645" max="5883" width="11.42578125" style="29"/>
    <col min="5884" max="5884" width="18.140625" style="29" customWidth="1"/>
    <col min="5885" max="5885" width="7.85546875" style="29" bestFit="1" customWidth="1"/>
    <col min="5886" max="5886" width="7.28515625" style="29" bestFit="1" customWidth="1"/>
    <col min="5887" max="5888" width="7.28515625" style="29" customWidth="1"/>
    <col min="5889" max="5890" width="7.28515625" style="29" bestFit="1" customWidth="1"/>
    <col min="5891" max="5893" width="7.28515625" style="29" customWidth="1"/>
    <col min="5894" max="5899" width="0" style="29" hidden="1" customWidth="1"/>
    <col min="5900" max="5900" width="9.7109375" style="29" customWidth="1"/>
    <col min="5901" max="6139" width="11.42578125" style="29"/>
    <col min="6140" max="6140" width="18.140625" style="29" customWidth="1"/>
    <col min="6141" max="6141" width="7.85546875" style="29" bestFit="1" customWidth="1"/>
    <col min="6142" max="6142" width="7.28515625" style="29" bestFit="1" customWidth="1"/>
    <col min="6143" max="6144" width="7.28515625" style="29" customWidth="1"/>
    <col min="6145" max="6146" width="7.28515625" style="29" bestFit="1" customWidth="1"/>
    <col min="6147" max="6149" width="7.28515625" style="29" customWidth="1"/>
    <col min="6150" max="6155" width="0" style="29" hidden="1" customWidth="1"/>
    <col min="6156" max="6156" width="9.7109375" style="29" customWidth="1"/>
    <col min="6157" max="6395" width="11.42578125" style="29"/>
    <col min="6396" max="6396" width="18.140625" style="29" customWidth="1"/>
    <col min="6397" max="6397" width="7.85546875" style="29" bestFit="1" customWidth="1"/>
    <col min="6398" max="6398" width="7.28515625" style="29" bestFit="1" customWidth="1"/>
    <col min="6399" max="6400" width="7.28515625" style="29" customWidth="1"/>
    <col min="6401" max="6402" width="7.28515625" style="29" bestFit="1" customWidth="1"/>
    <col min="6403" max="6405" width="7.28515625" style="29" customWidth="1"/>
    <col min="6406" max="6411" width="0" style="29" hidden="1" customWidth="1"/>
    <col min="6412" max="6412" width="9.7109375" style="29" customWidth="1"/>
    <col min="6413" max="6651" width="11.42578125" style="29"/>
    <col min="6652" max="6652" width="18.140625" style="29" customWidth="1"/>
    <col min="6653" max="6653" width="7.85546875" style="29" bestFit="1" customWidth="1"/>
    <col min="6654" max="6654" width="7.28515625" style="29" bestFit="1" customWidth="1"/>
    <col min="6655" max="6656" width="7.28515625" style="29" customWidth="1"/>
    <col min="6657" max="6658" width="7.28515625" style="29" bestFit="1" customWidth="1"/>
    <col min="6659" max="6661" width="7.28515625" style="29" customWidth="1"/>
    <col min="6662" max="6667" width="0" style="29" hidden="1" customWidth="1"/>
    <col min="6668" max="6668" width="9.7109375" style="29" customWidth="1"/>
    <col min="6669" max="6907" width="11.42578125" style="29"/>
    <col min="6908" max="6908" width="18.140625" style="29" customWidth="1"/>
    <col min="6909" max="6909" width="7.85546875" style="29" bestFit="1" customWidth="1"/>
    <col min="6910" max="6910" width="7.28515625" style="29" bestFit="1" customWidth="1"/>
    <col min="6911" max="6912" width="7.28515625" style="29" customWidth="1"/>
    <col min="6913" max="6914" width="7.28515625" style="29" bestFit="1" customWidth="1"/>
    <col min="6915" max="6917" width="7.28515625" style="29" customWidth="1"/>
    <col min="6918" max="6923" width="0" style="29" hidden="1" customWidth="1"/>
    <col min="6924" max="6924" width="9.7109375" style="29" customWidth="1"/>
    <col min="6925" max="7163" width="11.42578125" style="29"/>
    <col min="7164" max="7164" width="18.140625" style="29" customWidth="1"/>
    <col min="7165" max="7165" width="7.85546875" style="29" bestFit="1" customWidth="1"/>
    <col min="7166" max="7166" width="7.28515625" style="29" bestFit="1" customWidth="1"/>
    <col min="7167" max="7168" width="7.28515625" style="29" customWidth="1"/>
    <col min="7169" max="7170" width="7.28515625" style="29" bestFit="1" customWidth="1"/>
    <col min="7171" max="7173" width="7.28515625" style="29" customWidth="1"/>
    <col min="7174" max="7179" width="0" style="29" hidden="1" customWidth="1"/>
    <col min="7180" max="7180" width="9.7109375" style="29" customWidth="1"/>
    <col min="7181" max="7419" width="11.42578125" style="29"/>
    <col min="7420" max="7420" width="18.140625" style="29" customWidth="1"/>
    <col min="7421" max="7421" width="7.85546875" style="29" bestFit="1" customWidth="1"/>
    <col min="7422" max="7422" width="7.28515625" style="29" bestFit="1" customWidth="1"/>
    <col min="7423" max="7424" width="7.28515625" style="29" customWidth="1"/>
    <col min="7425" max="7426" width="7.28515625" style="29" bestFit="1" customWidth="1"/>
    <col min="7427" max="7429" width="7.28515625" style="29" customWidth="1"/>
    <col min="7430" max="7435" width="0" style="29" hidden="1" customWidth="1"/>
    <col min="7436" max="7436" width="9.7109375" style="29" customWidth="1"/>
    <col min="7437" max="7675" width="11.42578125" style="29"/>
    <col min="7676" max="7676" width="18.140625" style="29" customWidth="1"/>
    <col min="7677" max="7677" width="7.85546875" style="29" bestFit="1" customWidth="1"/>
    <col min="7678" max="7678" width="7.28515625" style="29" bestFit="1" customWidth="1"/>
    <col min="7679" max="7680" width="7.28515625" style="29" customWidth="1"/>
    <col min="7681" max="7682" width="7.28515625" style="29" bestFit="1" customWidth="1"/>
    <col min="7683" max="7685" width="7.28515625" style="29" customWidth="1"/>
    <col min="7686" max="7691" width="0" style="29" hidden="1" customWidth="1"/>
    <col min="7692" max="7692" width="9.7109375" style="29" customWidth="1"/>
    <col min="7693" max="7931" width="11.42578125" style="29"/>
    <col min="7932" max="7932" width="18.140625" style="29" customWidth="1"/>
    <col min="7933" max="7933" width="7.85546875" style="29" bestFit="1" customWidth="1"/>
    <col min="7934" max="7934" width="7.28515625" style="29" bestFit="1" customWidth="1"/>
    <col min="7935" max="7936" width="7.28515625" style="29" customWidth="1"/>
    <col min="7937" max="7938" width="7.28515625" style="29" bestFit="1" customWidth="1"/>
    <col min="7939" max="7941" width="7.28515625" style="29" customWidth="1"/>
    <col min="7942" max="7947" width="0" style="29" hidden="1" customWidth="1"/>
    <col min="7948" max="7948" width="9.7109375" style="29" customWidth="1"/>
    <col min="7949" max="8187" width="11.42578125" style="29"/>
    <col min="8188" max="8188" width="18.140625" style="29" customWidth="1"/>
    <col min="8189" max="8189" width="7.85546875" style="29" bestFit="1" customWidth="1"/>
    <col min="8190" max="8190" width="7.28515625" style="29" bestFit="1" customWidth="1"/>
    <col min="8191" max="8192" width="7.28515625" style="29" customWidth="1"/>
    <col min="8193" max="8194" width="7.28515625" style="29" bestFit="1" customWidth="1"/>
    <col min="8195" max="8197" width="7.28515625" style="29" customWidth="1"/>
    <col min="8198" max="8203" width="0" style="29" hidden="1" customWidth="1"/>
    <col min="8204" max="8204" width="9.7109375" style="29" customWidth="1"/>
    <col min="8205" max="8443" width="11.42578125" style="29"/>
    <col min="8444" max="8444" width="18.140625" style="29" customWidth="1"/>
    <col min="8445" max="8445" width="7.85546875" style="29" bestFit="1" customWidth="1"/>
    <col min="8446" max="8446" width="7.28515625" style="29" bestFit="1" customWidth="1"/>
    <col min="8447" max="8448" width="7.28515625" style="29" customWidth="1"/>
    <col min="8449" max="8450" width="7.28515625" style="29" bestFit="1" customWidth="1"/>
    <col min="8451" max="8453" width="7.28515625" style="29" customWidth="1"/>
    <col min="8454" max="8459" width="0" style="29" hidden="1" customWidth="1"/>
    <col min="8460" max="8460" width="9.7109375" style="29" customWidth="1"/>
    <col min="8461" max="8699" width="11.42578125" style="29"/>
    <col min="8700" max="8700" width="18.140625" style="29" customWidth="1"/>
    <col min="8701" max="8701" width="7.85546875" style="29" bestFit="1" customWidth="1"/>
    <col min="8702" max="8702" width="7.28515625" style="29" bestFit="1" customWidth="1"/>
    <col min="8703" max="8704" width="7.28515625" style="29" customWidth="1"/>
    <col min="8705" max="8706" width="7.28515625" style="29" bestFit="1" customWidth="1"/>
    <col min="8707" max="8709" width="7.28515625" style="29" customWidth="1"/>
    <col min="8710" max="8715" width="0" style="29" hidden="1" customWidth="1"/>
    <col min="8716" max="8716" width="9.7109375" style="29" customWidth="1"/>
    <col min="8717" max="8955" width="11.42578125" style="29"/>
    <col min="8956" max="8956" width="18.140625" style="29" customWidth="1"/>
    <col min="8957" max="8957" width="7.85546875" style="29" bestFit="1" customWidth="1"/>
    <col min="8958" max="8958" width="7.28515625" style="29" bestFit="1" customWidth="1"/>
    <col min="8959" max="8960" width="7.28515625" style="29" customWidth="1"/>
    <col min="8961" max="8962" width="7.28515625" style="29" bestFit="1" customWidth="1"/>
    <col min="8963" max="8965" width="7.28515625" style="29" customWidth="1"/>
    <col min="8966" max="8971" width="0" style="29" hidden="1" customWidth="1"/>
    <col min="8972" max="8972" width="9.7109375" style="29" customWidth="1"/>
    <col min="8973" max="9211" width="11.42578125" style="29"/>
    <col min="9212" max="9212" width="18.140625" style="29" customWidth="1"/>
    <col min="9213" max="9213" width="7.85546875" style="29" bestFit="1" customWidth="1"/>
    <col min="9214" max="9214" width="7.28515625" style="29" bestFit="1" customWidth="1"/>
    <col min="9215" max="9216" width="7.28515625" style="29" customWidth="1"/>
    <col min="9217" max="9218" width="7.28515625" style="29" bestFit="1" customWidth="1"/>
    <col min="9219" max="9221" width="7.28515625" style="29" customWidth="1"/>
    <col min="9222" max="9227" width="0" style="29" hidden="1" customWidth="1"/>
    <col min="9228" max="9228" width="9.7109375" style="29" customWidth="1"/>
    <col min="9229" max="9467" width="11.42578125" style="29"/>
    <col min="9468" max="9468" width="18.140625" style="29" customWidth="1"/>
    <col min="9469" max="9469" width="7.85546875" style="29" bestFit="1" customWidth="1"/>
    <col min="9470" max="9470" width="7.28515625" style="29" bestFit="1" customWidth="1"/>
    <col min="9471" max="9472" width="7.28515625" style="29" customWidth="1"/>
    <col min="9473" max="9474" width="7.28515625" style="29" bestFit="1" customWidth="1"/>
    <col min="9475" max="9477" width="7.28515625" style="29" customWidth="1"/>
    <col min="9478" max="9483" width="0" style="29" hidden="1" customWidth="1"/>
    <col min="9484" max="9484" width="9.7109375" style="29" customWidth="1"/>
    <col min="9485" max="9723" width="11.42578125" style="29"/>
    <col min="9724" max="9724" width="18.140625" style="29" customWidth="1"/>
    <col min="9725" max="9725" width="7.85546875" style="29" bestFit="1" customWidth="1"/>
    <col min="9726" max="9726" width="7.28515625" style="29" bestFit="1" customWidth="1"/>
    <col min="9727" max="9728" width="7.28515625" style="29" customWidth="1"/>
    <col min="9729" max="9730" width="7.28515625" style="29" bestFit="1" customWidth="1"/>
    <col min="9731" max="9733" width="7.28515625" style="29" customWidth="1"/>
    <col min="9734" max="9739" width="0" style="29" hidden="1" customWidth="1"/>
    <col min="9740" max="9740" width="9.7109375" style="29" customWidth="1"/>
    <col min="9741" max="9979" width="11.42578125" style="29"/>
    <col min="9980" max="9980" width="18.140625" style="29" customWidth="1"/>
    <col min="9981" max="9981" width="7.85546875" style="29" bestFit="1" customWidth="1"/>
    <col min="9982" max="9982" width="7.28515625" style="29" bestFit="1" customWidth="1"/>
    <col min="9983" max="9984" width="7.28515625" style="29" customWidth="1"/>
    <col min="9985" max="9986" width="7.28515625" style="29" bestFit="1" customWidth="1"/>
    <col min="9987" max="9989" width="7.28515625" style="29" customWidth="1"/>
    <col min="9990" max="9995" width="0" style="29" hidden="1" customWidth="1"/>
    <col min="9996" max="9996" width="9.7109375" style="29" customWidth="1"/>
    <col min="9997" max="10235" width="11.42578125" style="29"/>
    <col min="10236" max="10236" width="18.140625" style="29" customWidth="1"/>
    <col min="10237" max="10237" width="7.85546875" style="29" bestFit="1" customWidth="1"/>
    <col min="10238" max="10238" width="7.28515625" style="29" bestFit="1" customWidth="1"/>
    <col min="10239" max="10240" width="7.28515625" style="29" customWidth="1"/>
    <col min="10241" max="10242" width="7.28515625" style="29" bestFit="1" customWidth="1"/>
    <col min="10243" max="10245" width="7.28515625" style="29" customWidth="1"/>
    <col min="10246" max="10251" width="0" style="29" hidden="1" customWidth="1"/>
    <col min="10252" max="10252" width="9.7109375" style="29" customWidth="1"/>
    <col min="10253" max="10491" width="11.42578125" style="29"/>
    <col min="10492" max="10492" width="18.140625" style="29" customWidth="1"/>
    <col min="10493" max="10493" width="7.85546875" style="29" bestFit="1" customWidth="1"/>
    <col min="10494" max="10494" width="7.28515625" style="29" bestFit="1" customWidth="1"/>
    <col min="10495" max="10496" width="7.28515625" style="29" customWidth="1"/>
    <col min="10497" max="10498" width="7.28515625" style="29" bestFit="1" customWidth="1"/>
    <col min="10499" max="10501" width="7.28515625" style="29" customWidth="1"/>
    <col min="10502" max="10507" width="0" style="29" hidden="1" customWidth="1"/>
    <col min="10508" max="10508" width="9.7109375" style="29" customWidth="1"/>
    <col min="10509" max="10747" width="11.42578125" style="29"/>
    <col min="10748" max="10748" width="18.140625" style="29" customWidth="1"/>
    <col min="10749" max="10749" width="7.85546875" style="29" bestFit="1" customWidth="1"/>
    <col min="10750" max="10750" width="7.28515625" style="29" bestFit="1" customWidth="1"/>
    <col min="10751" max="10752" width="7.28515625" style="29" customWidth="1"/>
    <col min="10753" max="10754" width="7.28515625" style="29" bestFit="1" customWidth="1"/>
    <col min="10755" max="10757" width="7.28515625" style="29" customWidth="1"/>
    <col min="10758" max="10763" width="0" style="29" hidden="1" customWidth="1"/>
    <col min="10764" max="10764" width="9.7109375" style="29" customWidth="1"/>
    <col min="10765" max="11003" width="11.42578125" style="29"/>
    <col min="11004" max="11004" width="18.140625" style="29" customWidth="1"/>
    <col min="11005" max="11005" width="7.85546875" style="29" bestFit="1" customWidth="1"/>
    <col min="11006" max="11006" width="7.28515625" style="29" bestFit="1" customWidth="1"/>
    <col min="11007" max="11008" width="7.28515625" style="29" customWidth="1"/>
    <col min="11009" max="11010" width="7.28515625" style="29" bestFit="1" customWidth="1"/>
    <col min="11011" max="11013" width="7.28515625" style="29" customWidth="1"/>
    <col min="11014" max="11019" width="0" style="29" hidden="1" customWidth="1"/>
    <col min="11020" max="11020" width="9.7109375" style="29" customWidth="1"/>
    <col min="11021" max="11259" width="11.42578125" style="29"/>
    <col min="11260" max="11260" width="18.140625" style="29" customWidth="1"/>
    <col min="11261" max="11261" width="7.85546875" style="29" bestFit="1" customWidth="1"/>
    <col min="11262" max="11262" width="7.28515625" style="29" bestFit="1" customWidth="1"/>
    <col min="11263" max="11264" width="7.28515625" style="29" customWidth="1"/>
    <col min="11265" max="11266" width="7.28515625" style="29" bestFit="1" customWidth="1"/>
    <col min="11267" max="11269" width="7.28515625" style="29" customWidth="1"/>
    <col min="11270" max="11275" width="0" style="29" hidden="1" customWidth="1"/>
    <col min="11276" max="11276" width="9.7109375" style="29" customWidth="1"/>
    <col min="11277" max="11515" width="11.42578125" style="29"/>
    <col min="11516" max="11516" width="18.140625" style="29" customWidth="1"/>
    <col min="11517" max="11517" width="7.85546875" style="29" bestFit="1" customWidth="1"/>
    <col min="11518" max="11518" width="7.28515625" style="29" bestFit="1" customWidth="1"/>
    <col min="11519" max="11520" width="7.28515625" style="29" customWidth="1"/>
    <col min="11521" max="11522" width="7.28515625" style="29" bestFit="1" customWidth="1"/>
    <col min="11523" max="11525" width="7.28515625" style="29" customWidth="1"/>
    <col min="11526" max="11531" width="0" style="29" hidden="1" customWidth="1"/>
    <col min="11532" max="11532" width="9.7109375" style="29" customWidth="1"/>
    <col min="11533" max="11771" width="11.42578125" style="29"/>
    <col min="11772" max="11772" width="18.140625" style="29" customWidth="1"/>
    <col min="11773" max="11773" width="7.85546875" style="29" bestFit="1" customWidth="1"/>
    <col min="11774" max="11774" width="7.28515625" style="29" bestFit="1" customWidth="1"/>
    <col min="11775" max="11776" width="7.28515625" style="29" customWidth="1"/>
    <col min="11777" max="11778" width="7.28515625" style="29" bestFit="1" customWidth="1"/>
    <col min="11779" max="11781" width="7.28515625" style="29" customWidth="1"/>
    <col min="11782" max="11787" width="0" style="29" hidden="1" customWidth="1"/>
    <col min="11788" max="11788" width="9.7109375" style="29" customWidth="1"/>
    <col min="11789" max="12027" width="11.42578125" style="29"/>
    <col min="12028" max="12028" width="18.140625" style="29" customWidth="1"/>
    <col min="12029" max="12029" width="7.85546875" style="29" bestFit="1" customWidth="1"/>
    <col min="12030" max="12030" width="7.28515625" style="29" bestFit="1" customWidth="1"/>
    <col min="12031" max="12032" width="7.28515625" style="29" customWidth="1"/>
    <col min="12033" max="12034" width="7.28515625" style="29" bestFit="1" customWidth="1"/>
    <col min="12035" max="12037" width="7.28515625" style="29" customWidth="1"/>
    <col min="12038" max="12043" width="0" style="29" hidden="1" customWidth="1"/>
    <col min="12044" max="12044" width="9.7109375" style="29" customWidth="1"/>
    <col min="12045" max="12283" width="11.42578125" style="29"/>
    <col min="12284" max="12284" width="18.140625" style="29" customWidth="1"/>
    <col min="12285" max="12285" width="7.85546875" style="29" bestFit="1" customWidth="1"/>
    <col min="12286" max="12286" width="7.28515625" style="29" bestFit="1" customWidth="1"/>
    <col min="12287" max="12288" width="7.28515625" style="29" customWidth="1"/>
    <col min="12289" max="12290" width="7.28515625" style="29" bestFit="1" customWidth="1"/>
    <col min="12291" max="12293" width="7.28515625" style="29" customWidth="1"/>
    <col min="12294" max="12299" width="0" style="29" hidden="1" customWidth="1"/>
    <col min="12300" max="12300" width="9.7109375" style="29" customWidth="1"/>
    <col min="12301" max="12539" width="11.42578125" style="29"/>
    <col min="12540" max="12540" width="18.140625" style="29" customWidth="1"/>
    <col min="12541" max="12541" width="7.85546875" style="29" bestFit="1" customWidth="1"/>
    <col min="12542" max="12542" width="7.28515625" style="29" bestFit="1" customWidth="1"/>
    <col min="12543" max="12544" width="7.28515625" style="29" customWidth="1"/>
    <col min="12545" max="12546" width="7.28515625" style="29" bestFit="1" customWidth="1"/>
    <col min="12547" max="12549" width="7.28515625" style="29" customWidth="1"/>
    <col min="12550" max="12555" width="0" style="29" hidden="1" customWidth="1"/>
    <col min="12556" max="12556" width="9.7109375" style="29" customWidth="1"/>
    <col min="12557" max="12795" width="11.42578125" style="29"/>
    <col min="12796" max="12796" width="18.140625" style="29" customWidth="1"/>
    <col min="12797" max="12797" width="7.85546875" style="29" bestFit="1" customWidth="1"/>
    <col min="12798" max="12798" width="7.28515625" style="29" bestFit="1" customWidth="1"/>
    <col min="12799" max="12800" width="7.28515625" style="29" customWidth="1"/>
    <col min="12801" max="12802" width="7.28515625" style="29" bestFit="1" customWidth="1"/>
    <col min="12803" max="12805" width="7.28515625" style="29" customWidth="1"/>
    <col min="12806" max="12811" width="0" style="29" hidden="1" customWidth="1"/>
    <col min="12812" max="12812" width="9.7109375" style="29" customWidth="1"/>
    <col min="12813" max="13051" width="11.42578125" style="29"/>
    <col min="13052" max="13052" width="18.140625" style="29" customWidth="1"/>
    <col min="13053" max="13053" width="7.85546875" style="29" bestFit="1" customWidth="1"/>
    <col min="13054" max="13054" width="7.28515625" style="29" bestFit="1" customWidth="1"/>
    <col min="13055" max="13056" width="7.28515625" style="29" customWidth="1"/>
    <col min="13057" max="13058" width="7.28515625" style="29" bestFit="1" customWidth="1"/>
    <col min="13059" max="13061" width="7.28515625" style="29" customWidth="1"/>
    <col min="13062" max="13067" width="0" style="29" hidden="1" customWidth="1"/>
    <col min="13068" max="13068" width="9.7109375" style="29" customWidth="1"/>
    <col min="13069" max="13307" width="11.42578125" style="29"/>
    <col min="13308" max="13308" width="18.140625" style="29" customWidth="1"/>
    <col min="13309" max="13309" width="7.85546875" style="29" bestFit="1" customWidth="1"/>
    <col min="13310" max="13310" width="7.28515625" style="29" bestFit="1" customWidth="1"/>
    <col min="13311" max="13312" width="7.28515625" style="29" customWidth="1"/>
    <col min="13313" max="13314" width="7.28515625" style="29" bestFit="1" customWidth="1"/>
    <col min="13315" max="13317" width="7.28515625" style="29" customWidth="1"/>
    <col min="13318" max="13323" width="0" style="29" hidden="1" customWidth="1"/>
    <col min="13324" max="13324" width="9.7109375" style="29" customWidth="1"/>
    <col min="13325" max="13563" width="11.42578125" style="29"/>
    <col min="13564" max="13564" width="18.140625" style="29" customWidth="1"/>
    <col min="13565" max="13565" width="7.85546875" style="29" bestFit="1" customWidth="1"/>
    <col min="13566" max="13566" width="7.28515625" style="29" bestFit="1" customWidth="1"/>
    <col min="13567" max="13568" width="7.28515625" style="29" customWidth="1"/>
    <col min="13569" max="13570" width="7.28515625" style="29" bestFit="1" customWidth="1"/>
    <col min="13571" max="13573" width="7.28515625" style="29" customWidth="1"/>
    <col min="13574" max="13579" width="0" style="29" hidden="1" customWidth="1"/>
    <col min="13580" max="13580" width="9.7109375" style="29" customWidth="1"/>
    <col min="13581" max="13819" width="11.42578125" style="29"/>
    <col min="13820" max="13820" width="18.140625" style="29" customWidth="1"/>
    <col min="13821" max="13821" width="7.85546875" style="29" bestFit="1" customWidth="1"/>
    <col min="13822" max="13822" width="7.28515625" style="29" bestFit="1" customWidth="1"/>
    <col min="13823" max="13824" width="7.28515625" style="29" customWidth="1"/>
    <col min="13825" max="13826" width="7.28515625" style="29" bestFit="1" customWidth="1"/>
    <col min="13827" max="13829" width="7.28515625" style="29" customWidth="1"/>
    <col min="13830" max="13835" width="0" style="29" hidden="1" customWidth="1"/>
    <col min="13836" max="13836" width="9.7109375" style="29" customWidth="1"/>
    <col min="13837" max="14075" width="11.42578125" style="29"/>
    <col min="14076" max="14076" width="18.140625" style="29" customWidth="1"/>
    <col min="14077" max="14077" width="7.85546875" style="29" bestFit="1" customWidth="1"/>
    <col min="14078" max="14078" width="7.28515625" style="29" bestFit="1" customWidth="1"/>
    <col min="14079" max="14080" width="7.28515625" style="29" customWidth="1"/>
    <col min="14081" max="14082" width="7.28515625" style="29" bestFit="1" customWidth="1"/>
    <col min="14083" max="14085" width="7.28515625" style="29" customWidth="1"/>
    <col min="14086" max="14091" width="0" style="29" hidden="1" customWidth="1"/>
    <col min="14092" max="14092" width="9.7109375" style="29" customWidth="1"/>
    <col min="14093" max="14331" width="11.42578125" style="29"/>
    <col min="14332" max="14332" width="18.140625" style="29" customWidth="1"/>
    <col min="14333" max="14333" width="7.85546875" style="29" bestFit="1" customWidth="1"/>
    <col min="14334" max="14334" width="7.28515625" style="29" bestFit="1" customWidth="1"/>
    <col min="14335" max="14336" width="7.28515625" style="29" customWidth="1"/>
    <col min="14337" max="14338" width="7.28515625" style="29" bestFit="1" customWidth="1"/>
    <col min="14339" max="14341" width="7.28515625" style="29" customWidth="1"/>
    <col min="14342" max="14347" width="0" style="29" hidden="1" customWidth="1"/>
    <col min="14348" max="14348" width="9.7109375" style="29" customWidth="1"/>
    <col min="14349" max="14587" width="11.42578125" style="29"/>
    <col min="14588" max="14588" width="18.140625" style="29" customWidth="1"/>
    <col min="14589" max="14589" width="7.85546875" style="29" bestFit="1" customWidth="1"/>
    <col min="14590" max="14590" width="7.28515625" style="29" bestFit="1" customWidth="1"/>
    <col min="14591" max="14592" width="7.28515625" style="29" customWidth="1"/>
    <col min="14593" max="14594" width="7.28515625" style="29" bestFit="1" customWidth="1"/>
    <col min="14595" max="14597" width="7.28515625" style="29" customWidth="1"/>
    <col min="14598" max="14603" width="0" style="29" hidden="1" customWidth="1"/>
    <col min="14604" max="14604" width="9.7109375" style="29" customWidth="1"/>
    <col min="14605" max="14843" width="11.42578125" style="29"/>
    <col min="14844" max="14844" width="18.140625" style="29" customWidth="1"/>
    <col min="14845" max="14845" width="7.85546875" style="29" bestFit="1" customWidth="1"/>
    <col min="14846" max="14846" width="7.28515625" style="29" bestFit="1" customWidth="1"/>
    <col min="14847" max="14848" width="7.28515625" style="29" customWidth="1"/>
    <col min="14849" max="14850" width="7.28515625" style="29" bestFit="1" customWidth="1"/>
    <col min="14851" max="14853" width="7.28515625" style="29" customWidth="1"/>
    <col min="14854" max="14859" width="0" style="29" hidden="1" customWidth="1"/>
    <col min="14860" max="14860" width="9.7109375" style="29" customWidth="1"/>
    <col min="14861" max="15099" width="11.42578125" style="29"/>
    <col min="15100" max="15100" width="18.140625" style="29" customWidth="1"/>
    <col min="15101" max="15101" width="7.85546875" style="29" bestFit="1" customWidth="1"/>
    <col min="15102" max="15102" width="7.28515625" style="29" bestFit="1" customWidth="1"/>
    <col min="15103" max="15104" width="7.28515625" style="29" customWidth="1"/>
    <col min="15105" max="15106" width="7.28515625" style="29" bestFit="1" customWidth="1"/>
    <col min="15107" max="15109" width="7.28515625" style="29" customWidth="1"/>
    <col min="15110" max="15115" width="0" style="29" hidden="1" customWidth="1"/>
    <col min="15116" max="15116" width="9.7109375" style="29" customWidth="1"/>
    <col min="15117" max="15355" width="11.42578125" style="29"/>
    <col min="15356" max="15356" width="18.140625" style="29" customWidth="1"/>
    <col min="15357" max="15357" width="7.85546875" style="29" bestFit="1" customWidth="1"/>
    <col min="15358" max="15358" width="7.28515625" style="29" bestFit="1" customWidth="1"/>
    <col min="15359" max="15360" width="7.28515625" style="29" customWidth="1"/>
    <col min="15361" max="15362" width="7.28515625" style="29" bestFit="1" customWidth="1"/>
    <col min="15363" max="15365" width="7.28515625" style="29" customWidth="1"/>
    <col min="15366" max="15371" width="0" style="29" hidden="1" customWidth="1"/>
    <col min="15372" max="15372" width="9.7109375" style="29" customWidth="1"/>
    <col min="15373" max="15611" width="11.42578125" style="29"/>
    <col min="15612" max="15612" width="18.140625" style="29" customWidth="1"/>
    <col min="15613" max="15613" width="7.85546875" style="29" bestFit="1" customWidth="1"/>
    <col min="15614" max="15614" width="7.28515625" style="29" bestFit="1" customWidth="1"/>
    <col min="15615" max="15616" width="7.28515625" style="29" customWidth="1"/>
    <col min="15617" max="15618" width="7.28515625" style="29" bestFit="1" customWidth="1"/>
    <col min="15619" max="15621" width="7.28515625" style="29" customWidth="1"/>
    <col min="15622" max="15627" width="0" style="29" hidden="1" customWidth="1"/>
    <col min="15628" max="15628" width="9.7109375" style="29" customWidth="1"/>
    <col min="15629" max="15867" width="11.42578125" style="29"/>
    <col min="15868" max="15868" width="18.140625" style="29" customWidth="1"/>
    <col min="15869" max="15869" width="7.85546875" style="29" bestFit="1" customWidth="1"/>
    <col min="15870" max="15870" width="7.28515625" style="29" bestFit="1" customWidth="1"/>
    <col min="15871" max="15872" width="7.28515625" style="29" customWidth="1"/>
    <col min="15873" max="15874" width="7.28515625" style="29" bestFit="1" customWidth="1"/>
    <col min="15875" max="15877" width="7.28515625" style="29" customWidth="1"/>
    <col min="15878" max="15883" width="0" style="29" hidden="1" customWidth="1"/>
    <col min="15884" max="15884" width="9.7109375" style="29" customWidth="1"/>
    <col min="15885" max="16123" width="11.42578125" style="29"/>
    <col min="16124" max="16124" width="18.140625" style="29" customWidth="1"/>
    <col min="16125" max="16125" width="7.85546875" style="29" bestFit="1" customWidth="1"/>
    <col min="16126" max="16126" width="7.28515625" style="29" bestFit="1" customWidth="1"/>
    <col min="16127" max="16128" width="7.28515625" style="29" customWidth="1"/>
    <col min="16129" max="16130" width="7.28515625" style="29" bestFit="1" customWidth="1"/>
    <col min="16131" max="16133" width="7.28515625" style="29" customWidth="1"/>
    <col min="16134" max="16139" width="0" style="29" hidden="1" customWidth="1"/>
    <col min="16140" max="16140" width="9.7109375" style="29" customWidth="1"/>
    <col min="16141" max="16384" width="11.42578125" style="29"/>
  </cols>
  <sheetData>
    <row r="1" spans="1:16" s="30" customFormat="1" x14ac:dyDescent="0.2"/>
    <row r="2" spans="1:16" s="30" customFormat="1" x14ac:dyDescent="0.2">
      <c r="A2" s="50" t="s">
        <v>101</v>
      </c>
    </row>
    <row r="3" spans="1:16" s="30" customFormat="1" ht="15" x14ac:dyDescent="0.25">
      <c r="A3" s="50" t="s">
        <v>102</v>
      </c>
      <c r="J3" s="107"/>
    </row>
    <row r="4" spans="1:16" s="30" customFormat="1" x14ac:dyDescent="0.2"/>
    <row r="5" spans="1:16" s="30" customFormat="1" ht="12.75" x14ac:dyDescent="0.2">
      <c r="B5" s="360" t="s">
        <v>579</v>
      </c>
      <c r="C5" s="360"/>
      <c r="D5" s="360"/>
      <c r="E5" s="360"/>
      <c r="F5" s="360"/>
      <c r="G5" s="360"/>
      <c r="H5" s="360"/>
      <c r="I5" s="360"/>
      <c r="J5" s="360"/>
      <c r="K5" s="360"/>
      <c r="M5" s="134" t="s">
        <v>572</v>
      </c>
      <c r="O5" s="108"/>
    </row>
    <row r="6" spans="1:16" s="30" customFormat="1" ht="12.75" x14ac:dyDescent="0.2">
      <c r="B6" s="376" t="str">
        <f>'Solicitudes Regiones'!$B$6:$R$6</f>
        <v>Acumuladas de julio de 2008 a noviembre de 2020</v>
      </c>
      <c r="C6" s="376"/>
      <c r="D6" s="376"/>
      <c r="E6" s="376"/>
      <c r="F6" s="376"/>
      <c r="G6" s="376"/>
      <c r="H6" s="376"/>
      <c r="I6" s="376"/>
      <c r="J6" s="376"/>
      <c r="K6" s="376"/>
      <c r="L6" s="59"/>
    </row>
    <row r="7" spans="1:16" s="33" customFormat="1" x14ac:dyDescent="0.2">
      <c r="B7" s="31"/>
      <c r="C7" s="32"/>
      <c r="D7" s="32"/>
      <c r="E7" s="32"/>
      <c r="F7" s="32"/>
      <c r="G7" s="32"/>
      <c r="H7" s="32"/>
      <c r="I7" s="32"/>
      <c r="J7" s="32"/>
      <c r="K7" s="32"/>
      <c r="L7" s="32"/>
    </row>
    <row r="8" spans="1:16" ht="15" customHeight="1" x14ac:dyDescent="0.2">
      <c r="B8" s="390" t="s">
        <v>55</v>
      </c>
      <c r="C8" s="390"/>
      <c r="D8" s="390"/>
      <c r="E8" s="390"/>
      <c r="F8" s="390"/>
      <c r="G8" s="390"/>
      <c r="H8" s="390"/>
      <c r="I8" s="390"/>
      <c r="J8" s="390"/>
      <c r="K8" s="390"/>
      <c r="L8" s="390"/>
      <c r="M8" s="390"/>
    </row>
    <row r="9" spans="1:16" ht="20.25" customHeight="1" x14ac:dyDescent="0.2">
      <c r="B9" s="390" t="s">
        <v>56</v>
      </c>
      <c r="C9" s="388" t="s">
        <v>2</v>
      </c>
      <c r="D9" s="391"/>
      <c r="E9" s="391"/>
      <c r="F9" s="391"/>
      <c r="G9" s="391"/>
      <c r="H9" s="391"/>
      <c r="I9" s="391"/>
      <c r="J9" s="391"/>
      <c r="K9" s="389"/>
      <c r="L9" s="388"/>
      <c r="M9" s="389"/>
    </row>
    <row r="10" spans="1:16" ht="24" x14ac:dyDescent="0.2">
      <c r="B10" s="390"/>
      <c r="C10" s="26" t="s">
        <v>57</v>
      </c>
      <c r="D10" s="26" t="s">
        <v>58</v>
      </c>
      <c r="E10" s="26" t="s">
        <v>59</v>
      </c>
      <c r="F10" s="26" t="s">
        <v>60</v>
      </c>
      <c r="G10" s="26" t="s">
        <v>8</v>
      </c>
      <c r="H10" s="26" t="s">
        <v>61</v>
      </c>
      <c r="I10" s="26" t="s">
        <v>62</v>
      </c>
      <c r="J10" s="26" t="s">
        <v>63</v>
      </c>
      <c r="K10" s="282" t="s">
        <v>31</v>
      </c>
      <c r="L10" s="282" t="s">
        <v>593</v>
      </c>
      <c r="M10" s="282" t="s">
        <v>596</v>
      </c>
    </row>
    <row r="11" spans="1:16" ht="12" customHeight="1" x14ac:dyDescent="0.2">
      <c r="B11" s="21" t="s">
        <v>290</v>
      </c>
      <c r="C11" s="21">
        <v>5919</v>
      </c>
      <c r="D11" s="21">
        <v>6185</v>
      </c>
      <c r="E11" s="21">
        <f>C11+D11</f>
        <v>12104</v>
      </c>
      <c r="F11" s="22">
        <f t="shared" ref="F11:F32" si="0">E11/$E$32</f>
        <v>0.29893062655898844</v>
      </c>
      <c r="G11" s="21">
        <v>19313</v>
      </c>
      <c r="H11" s="21">
        <v>1946</v>
      </c>
      <c r="I11" s="21">
        <f>G11+H11</f>
        <v>21259</v>
      </c>
      <c r="J11" s="22">
        <f t="shared" ref="J11:J32" si="1">I11/$I$32</f>
        <v>0.39167603220516978</v>
      </c>
      <c r="K11" s="21">
        <f t="shared" ref="K11:K32" si="2">E11+I11</f>
        <v>33363</v>
      </c>
      <c r="L11" s="21">
        <v>13</v>
      </c>
      <c r="M11" s="21">
        <f>K11+L11</f>
        <v>33376</v>
      </c>
      <c r="P11" s="34"/>
    </row>
    <row r="12" spans="1:16" x14ac:dyDescent="0.2">
      <c r="B12" s="21" t="s">
        <v>291</v>
      </c>
      <c r="C12" s="21">
        <v>838</v>
      </c>
      <c r="D12" s="21">
        <v>962</v>
      </c>
      <c r="E12" s="21">
        <f t="shared" ref="E12:E32" si="3">C12+D12</f>
        <v>1800</v>
      </c>
      <c r="F12" s="22">
        <f t="shared" si="0"/>
        <v>4.4454323182929537E-2</v>
      </c>
      <c r="G12" s="21">
        <v>2543</v>
      </c>
      <c r="H12" s="21">
        <v>191</v>
      </c>
      <c r="I12" s="21">
        <f t="shared" ref="I12:I32" si="4">G12+H12</f>
        <v>2734</v>
      </c>
      <c r="J12" s="22">
        <f t="shared" si="1"/>
        <v>5.037124380492658E-2</v>
      </c>
      <c r="K12" s="21">
        <f t="shared" si="2"/>
        <v>4534</v>
      </c>
      <c r="L12" s="21">
        <v>2</v>
      </c>
      <c r="M12" s="21">
        <f t="shared" ref="M12:M32" si="5">K12+L12</f>
        <v>4536</v>
      </c>
      <c r="P12" s="34"/>
    </row>
    <row r="13" spans="1:16" x14ac:dyDescent="0.2">
      <c r="B13" s="21" t="s">
        <v>269</v>
      </c>
      <c r="C13" s="21">
        <v>721</v>
      </c>
      <c r="D13" s="21">
        <v>766</v>
      </c>
      <c r="E13" s="21">
        <f t="shared" si="3"/>
        <v>1487</v>
      </c>
      <c r="F13" s="22">
        <f t="shared" si="0"/>
        <v>3.6724210318342346E-2</v>
      </c>
      <c r="G13" s="21">
        <v>1994</v>
      </c>
      <c r="H13" s="21">
        <v>228</v>
      </c>
      <c r="I13" s="21">
        <f t="shared" si="4"/>
        <v>2222</v>
      </c>
      <c r="J13" s="22">
        <f t="shared" si="1"/>
        <v>4.093815059785913E-2</v>
      </c>
      <c r="K13" s="21">
        <f t="shared" si="2"/>
        <v>3709</v>
      </c>
      <c r="L13" s="21">
        <v>1</v>
      </c>
      <c r="M13" s="21">
        <f t="shared" si="5"/>
        <v>3710</v>
      </c>
      <c r="P13" s="34"/>
    </row>
    <row r="14" spans="1:16" x14ac:dyDescent="0.2">
      <c r="B14" s="21" t="s">
        <v>294</v>
      </c>
      <c r="C14" s="21">
        <v>712</v>
      </c>
      <c r="D14" s="21">
        <v>1072</v>
      </c>
      <c r="E14" s="21">
        <f t="shared" si="3"/>
        <v>1784</v>
      </c>
      <c r="F14" s="22">
        <f t="shared" si="0"/>
        <v>4.4059173643525719E-2</v>
      </c>
      <c r="G14" s="21">
        <v>975</v>
      </c>
      <c r="H14" s="21">
        <v>167</v>
      </c>
      <c r="I14" s="21">
        <f t="shared" si="4"/>
        <v>1142</v>
      </c>
      <c r="J14" s="22">
        <f t="shared" si="1"/>
        <v>2.1040219614201227E-2</v>
      </c>
      <c r="K14" s="21">
        <f t="shared" si="2"/>
        <v>2926</v>
      </c>
      <c r="L14" s="21">
        <v>0</v>
      </c>
      <c r="M14" s="21">
        <f t="shared" si="5"/>
        <v>2926</v>
      </c>
      <c r="P14" s="34"/>
    </row>
    <row r="15" spans="1:16" x14ac:dyDescent="0.2">
      <c r="B15" s="21" t="s">
        <v>270</v>
      </c>
      <c r="C15" s="21">
        <v>327</v>
      </c>
      <c r="D15" s="21">
        <v>595</v>
      </c>
      <c r="E15" s="21">
        <f t="shared" si="3"/>
        <v>922</v>
      </c>
      <c r="F15" s="22">
        <f t="shared" si="0"/>
        <v>2.2770492208145018E-2</v>
      </c>
      <c r="G15" s="21">
        <v>749</v>
      </c>
      <c r="H15" s="21">
        <v>105</v>
      </c>
      <c r="I15" s="21">
        <f t="shared" si="4"/>
        <v>854</v>
      </c>
      <c r="J15" s="22">
        <f t="shared" si="1"/>
        <v>1.5734104685225785E-2</v>
      </c>
      <c r="K15" s="21">
        <f t="shared" si="2"/>
        <v>1776</v>
      </c>
      <c r="L15" s="21">
        <v>0</v>
      </c>
      <c r="M15" s="21">
        <f t="shared" si="5"/>
        <v>1776</v>
      </c>
      <c r="P15" s="34"/>
    </row>
    <row r="16" spans="1:16" x14ac:dyDescent="0.2">
      <c r="B16" s="21" t="s">
        <v>297</v>
      </c>
      <c r="C16" s="21">
        <v>532</v>
      </c>
      <c r="D16" s="21">
        <v>675</v>
      </c>
      <c r="E16" s="21">
        <f t="shared" si="3"/>
        <v>1207</v>
      </c>
      <c r="F16" s="22">
        <f t="shared" si="0"/>
        <v>2.980909337877553E-2</v>
      </c>
      <c r="G16" s="21">
        <v>998</v>
      </c>
      <c r="H16" s="21">
        <v>121</v>
      </c>
      <c r="I16" s="21">
        <f t="shared" si="4"/>
        <v>1119</v>
      </c>
      <c r="J16" s="22">
        <f t="shared" si="1"/>
        <v>2.0616467380289993E-2</v>
      </c>
      <c r="K16" s="21">
        <f t="shared" si="2"/>
        <v>2326</v>
      </c>
      <c r="L16" s="21">
        <v>1</v>
      </c>
      <c r="M16" s="21">
        <f t="shared" si="5"/>
        <v>2327</v>
      </c>
      <c r="P16" s="34"/>
    </row>
    <row r="17" spans="2:16" x14ac:dyDescent="0.2">
      <c r="B17" s="21" t="s">
        <v>298</v>
      </c>
      <c r="C17" s="21">
        <v>924</v>
      </c>
      <c r="D17" s="21">
        <v>756</v>
      </c>
      <c r="E17" s="21">
        <f t="shared" si="3"/>
        <v>1680</v>
      </c>
      <c r="F17" s="22">
        <f t="shared" si="0"/>
        <v>4.1490701637400901E-2</v>
      </c>
      <c r="G17" s="21">
        <v>1941</v>
      </c>
      <c r="H17" s="21">
        <v>126</v>
      </c>
      <c r="I17" s="21">
        <f t="shared" si="4"/>
        <v>2067</v>
      </c>
      <c r="J17" s="22">
        <f t="shared" si="1"/>
        <v>3.8082429021500823E-2</v>
      </c>
      <c r="K17" s="21">
        <f t="shared" si="2"/>
        <v>3747</v>
      </c>
      <c r="L17" s="21">
        <v>0</v>
      </c>
      <c r="M17" s="21">
        <f t="shared" si="5"/>
        <v>3747</v>
      </c>
      <c r="P17" s="34"/>
    </row>
    <row r="18" spans="2:16" x14ac:dyDescent="0.2">
      <c r="B18" s="21" t="s">
        <v>301</v>
      </c>
      <c r="C18" s="21">
        <v>828</v>
      </c>
      <c r="D18" s="21">
        <v>1322</v>
      </c>
      <c r="E18" s="21">
        <f t="shared" si="3"/>
        <v>2150</v>
      </c>
      <c r="F18" s="22">
        <f t="shared" si="0"/>
        <v>5.3098219357388059E-2</v>
      </c>
      <c r="G18" s="21">
        <v>1431</v>
      </c>
      <c r="H18" s="21">
        <v>251</v>
      </c>
      <c r="I18" s="21">
        <f t="shared" si="4"/>
        <v>1682</v>
      </c>
      <c r="J18" s="22">
        <f t="shared" si="1"/>
        <v>3.098918510603018E-2</v>
      </c>
      <c r="K18" s="21">
        <f t="shared" si="2"/>
        <v>3832</v>
      </c>
      <c r="L18" s="21">
        <v>0</v>
      </c>
      <c r="M18" s="21">
        <f t="shared" si="5"/>
        <v>3832</v>
      </c>
      <c r="P18" s="34"/>
    </row>
    <row r="19" spans="2:16" x14ac:dyDescent="0.2">
      <c r="B19" s="21" t="s">
        <v>303</v>
      </c>
      <c r="C19" s="21">
        <v>675</v>
      </c>
      <c r="D19" s="21">
        <v>791</v>
      </c>
      <c r="E19" s="21">
        <f t="shared" si="3"/>
        <v>1466</v>
      </c>
      <c r="F19" s="22">
        <f t="shared" si="0"/>
        <v>3.6205576547874839E-2</v>
      </c>
      <c r="G19" s="21">
        <v>2000</v>
      </c>
      <c r="H19" s="21">
        <v>148</v>
      </c>
      <c r="I19" s="21">
        <f t="shared" si="4"/>
        <v>2148</v>
      </c>
      <c r="J19" s="22">
        <f t="shared" si="1"/>
        <v>3.9574773845275163E-2</v>
      </c>
      <c r="K19" s="21">
        <f t="shared" si="2"/>
        <v>3614</v>
      </c>
      <c r="L19" s="21">
        <v>2</v>
      </c>
      <c r="M19" s="21">
        <f t="shared" si="5"/>
        <v>3616</v>
      </c>
      <c r="P19" s="34"/>
    </row>
    <row r="20" spans="2:16" x14ac:dyDescent="0.2">
      <c r="B20" s="21" t="s">
        <v>299</v>
      </c>
      <c r="C20" s="21">
        <v>475</v>
      </c>
      <c r="D20" s="21">
        <v>598</v>
      </c>
      <c r="E20" s="21">
        <f t="shared" si="3"/>
        <v>1073</v>
      </c>
      <c r="F20" s="22">
        <f t="shared" si="0"/>
        <v>2.6499715986268553E-2</v>
      </c>
      <c r="G20" s="21">
        <v>1433</v>
      </c>
      <c r="H20" s="21">
        <v>105</v>
      </c>
      <c r="I20" s="21">
        <f t="shared" si="4"/>
        <v>1538</v>
      </c>
      <c r="J20" s="22">
        <f t="shared" si="1"/>
        <v>2.8336127641542457E-2</v>
      </c>
      <c r="K20" s="21">
        <f t="shared" si="2"/>
        <v>2611</v>
      </c>
      <c r="L20" s="21">
        <v>1</v>
      </c>
      <c r="M20" s="21">
        <f t="shared" si="5"/>
        <v>2612</v>
      </c>
      <c r="P20" s="34"/>
    </row>
    <row r="21" spans="2:16" x14ac:dyDescent="0.2">
      <c r="B21" s="21" t="s">
        <v>311</v>
      </c>
      <c r="C21" s="21">
        <v>323</v>
      </c>
      <c r="D21" s="21">
        <v>333</v>
      </c>
      <c r="E21" s="21">
        <f t="shared" si="3"/>
        <v>656</v>
      </c>
      <c r="F21" s="22">
        <f t="shared" si="0"/>
        <v>1.6201131115556544E-2</v>
      </c>
      <c r="G21" s="21">
        <v>426</v>
      </c>
      <c r="H21" s="21">
        <v>45</v>
      </c>
      <c r="I21" s="21">
        <f t="shared" si="4"/>
        <v>471</v>
      </c>
      <c r="J21" s="22">
        <f t="shared" si="1"/>
        <v>8.6777087900952524E-3</v>
      </c>
      <c r="K21" s="21">
        <f t="shared" si="2"/>
        <v>1127</v>
      </c>
      <c r="L21" s="21">
        <v>0</v>
      </c>
      <c r="M21" s="21">
        <f t="shared" si="5"/>
        <v>1127</v>
      </c>
      <c r="P21" s="34"/>
    </row>
    <row r="22" spans="2:16" x14ac:dyDescent="0.2">
      <c r="B22" s="21" t="s">
        <v>292</v>
      </c>
      <c r="C22" s="21">
        <v>729</v>
      </c>
      <c r="D22" s="21">
        <v>861</v>
      </c>
      <c r="E22" s="21">
        <f t="shared" si="3"/>
        <v>1590</v>
      </c>
      <c r="F22" s="22">
        <f t="shared" si="0"/>
        <v>3.9267985478254427E-2</v>
      </c>
      <c r="G22" s="21">
        <v>2106</v>
      </c>
      <c r="H22" s="21">
        <v>148</v>
      </c>
      <c r="I22" s="21">
        <f t="shared" si="4"/>
        <v>2254</v>
      </c>
      <c r="J22" s="22">
        <f t="shared" si="1"/>
        <v>4.1527718923300844E-2</v>
      </c>
      <c r="K22" s="21">
        <f t="shared" si="2"/>
        <v>3844</v>
      </c>
      <c r="L22" s="21">
        <v>1</v>
      </c>
      <c r="M22" s="21">
        <f t="shared" si="5"/>
        <v>3845</v>
      </c>
      <c r="P22" s="34"/>
    </row>
    <row r="23" spans="2:16" x14ac:dyDescent="0.2">
      <c r="B23" s="21" t="s">
        <v>295</v>
      </c>
      <c r="C23" s="21">
        <v>320</v>
      </c>
      <c r="D23" s="21">
        <v>616</v>
      </c>
      <c r="E23" s="21">
        <f t="shared" si="3"/>
        <v>936</v>
      </c>
      <c r="F23" s="22">
        <f t="shared" si="0"/>
        <v>2.311624805512336E-2</v>
      </c>
      <c r="G23" s="21">
        <v>529</v>
      </c>
      <c r="H23" s="21">
        <v>101</v>
      </c>
      <c r="I23" s="21">
        <f t="shared" si="4"/>
        <v>630</v>
      </c>
      <c r="J23" s="22">
        <f t="shared" si="1"/>
        <v>1.1607126407133777E-2</v>
      </c>
      <c r="K23" s="21">
        <f t="shared" si="2"/>
        <v>1566</v>
      </c>
      <c r="L23" s="21">
        <v>0</v>
      </c>
      <c r="M23" s="21">
        <f t="shared" si="5"/>
        <v>1566</v>
      </c>
      <c r="P23" s="34"/>
    </row>
    <row r="24" spans="2:16" x14ac:dyDescent="0.2">
      <c r="B24" s="21" t="s">
        <v>312</v>
      </c>
      <c r="C24" s="21">
        <v>252</v>
      </c>
      <c r="D24" s="21">
        <v>309</v>
      </c>
      <c r="E24" s="21">
        <f t="shared" si="3"/>
        <v>561</v>
      </c>
      <c r="F24" s="22">
        <f t="shared" si="0"/>
        <v>1.3854930725346373E-2</v>
      </c>
      <c r="G24" s="21">
        <v>589</v>
      </c>
      <c r="H24" s="21">
        <v>86</v>
      </c>
      <c r="I24" s="21">
        <f t="shared" si="4"/>
        <v>675</v>
      </c>
      <c r="J24" s="22">
        <f t="shared" si="1"/>
        <v>1.2436206864786189E-2</v>
      </c>
      <c r="K24" s="21">
        <f t="shared" si="2"/>
        <v>1236</v>
      </c>
      <c r="L24" s="21">
        <v>0</v>
      </c>
      <c r="M24" s="21">
        <f t="shared" si="5"/>
        <v>1236</v>
      </c>
      <c r="P24" s="34"/>
    </row>
    <row r="25" spans="2:16" x14ac:dyDescent="0.2">
      <c r="B25" s="21" t="s">
        <v>271</v>
      </c>
      <c r="C25" s="21">
        <v>284</v>
      </c>
      <c r="D25" s="21">
        <v>330</v>
      </c>
      <c r="E25" s="21">
        <f t="shared" si="3"/>
        <v>614</v>
      </c>
      <c r="F25" s="22">
        <f t="shared" si="0"/>
        <v>1.516386357462152E-2</v>
      </c>
      <c r="G25" s="21">
        <v>784</v>
      </c>
      <c r="H25" s="21">
        <v>55</v>
      </c>
      <c r="I25" s="21">
        <f t="shared" si="4"/>
        <v>839</v>
      </c>
      <c r="J25" s="22">
        <f t="shared" si="1"/>
        <v>1.5457744532674981E-2</v>
      </c>
      <c r="K25" s="21">
        <f t="shared" si="2"/>
        <v>1453</v>
      </c>
      <c r="L25" s="21">
        <v>0</v>
      </c>
      <c r="M25" s="21">
        <f t="shared" si="5"/>
        <v>1453</v>
      </c>
      <c r="P25" s="34"/>
    </row>
    <row r="26" spans="2:16" x14ac:dyDescent="0.2">
      <c r="B26" s="21" t="s">
        <v>302</v>
      </c>
      <c r="C26" s="21">
        <v>260</v>
      </c>
      <c r="D26" s="21">
        <v>331</v>
      </c>
      <c r="E26" s="21">
        <f t="shared" si="3"/>
        <v>591</v>
      </c>
      <c r="F26" s="22">
        <f t="shared" si="0"/>
        <v>1.4595836111728532E-2</v>
      </c>
      <c r="G26" s="21">
        <v>583</v>
      </c>
      <c r="H26" s="21">
        <v>64</v>
      </c>
      <c r="I26" s="21">
        <f t="shared" si="4"/>
        <v>647</v>
      </c>
      <c r="J26" s="22">
        <f t="shared" si="1"/>
        <v>1.1920334580024687E-2</v>
      </c>
      <c r="K26" s="21">
        <f t="shared" si="2"/>
        <v>1238</v>
      </c>
      <c r="L26" s="21">
        <v>0</v>
      </c>
      <c r="M26" s="21">
        <f t="shared" si="5"/>
        <v>1238</v>
      </c>
      <c r="P26" s="34"/>
    </row>
    <row r="27" spans="2:16" x14ac:dyDescent="0.2">
      <c r="B27" s="21" t="s">
        <v>300</v>
      </c>
      <c r="C27" s="21">
        <v>2010</v>
      </c>
      <c r="D27" s="21">
        <v>2493</v>
      </c>
      <c r="E27" s="21">
        <f t="shared" si="3"/>
        <v>4503</v>
      </c>
      <c r="F27" s="22">
        <f t="shared" si="0"/>
        <v>0.11120989849596206</v>
      </c>
      <c r="G27" s="21">
        <v>6134</v>
      </c>
      <c r="H27" s="21">
        <v>644</v>
      </c>
      <c r="I27" s="21">
        <f t="shared" si="4"/>
        <v>6778</v>
      </c>
      <c r="J27" s="22">
        <f t="shared" si="1"/>
        <v>0.12487794093262339</v>
      </c>
      <c r="K27" s="21">
        <f t="shared" si="2"/>
        <v>11281</v>
      </c>
      <c r="L27" s="21">
        <v>2</v>
      </c>
      <c r="M27" s="21">
        <f t="shared" si="5"/>
        <v>11283</v>
      </c>
      <c r="P27" s="34"/>
    </row>
    <row r="28" spans="2:16" x14ac:dyDescent="0.2">
      <c r="B28" s="21" t="s">
        <v>293</v>
      </c>
      <c r="C28" s="21">
        <v>887</v>
      </c>
      <c r="D28" s="21">
        <v>1552</v>
      </c>
      <c r="E28" s="21">
        <f t="shared" si="3"/>
        <v>2439</v>
      </c>
      <c r="F28" s="22">
        <f t="shared" si="0"/>
        <v>6.0235607912869527E-2</v>
      </c>
      <c r="G28" s="21">
        <v>1938</v>
      </c>
      <c r="H28" s="21">
        <v>253</v>
      </c>
      <c r="I28" s="21">
        <f t="shared" si="4"/>
        <v>2191</v>
      </c>
      <c r="J28" s="22">
        <f t="shared" si="1"/>
        <v>4.0367006282587471E-2</v>
      </c>
      <c r="K28" s="21">
        <f t="shared" si="2"/>
        <v>4630</v>
      </c>
      <c r="L28" s="21">
        <v>0</v>
      </c>
      <c r="M28" s="21">
        <f t="shared" si="5"/>
        <v>4630</v>
      </c>
      <c r="P28" s="34"/>
    </row>
    <row r="29" spans="2:16" x14ac:dyDescent="0.2">
      <c r="B29" s="21" t="s">
        <v>296</v>
      </c>
      <c r="C29" s="21">
        <v>641</v>
      </c>
      <c r="D29" s="21">
        <v>842</v>
      </c>
      <c r="E29" s="21">
        <f t="shared" si="3"/>
        <v>1483</v>
      </c>
      <c r="F29" s="22">
        <f t="shared" si="0"/>
        <v>3.6625422933491393E-2</v>
      </c>
      <c r="G29" s="21">
        <v>1287</v>
      </c>
      <c r="H29" s="21">
        <v>127</v>
      </c>
      <c r="I29" s="21">
        <f t="shared" si="4"/>
        <v>1414</v>
      </c>
      <c r="J29" s="22">
        <f t="shared" si="1"/>
        <v>2.6051550380455809E-2</v>
      </c>
      <c r="K29" s="21">
        <f t="shared" si="2"/>
        <v>2897</v>
      </c>
      <c r="L29" s="21">
        <v>0</v>
      </c>
      <c r="M29" s="21">
        <f t="shared" si="5"/>
        <v>2897</v>
      </c>
      <c r="P29" s="34"/>
    </row>
    <row r="30" spans="2:16" x14ac:dyDescent="0.2">
      <c r="B30" s="21" t="s">
        <v>313</v>
      </c>
      <c r="C30" s="21">
        <v>172</v>
      </c>
      <c r="D30" s="21">
        <v>197</v>
      </c>
      <c r="E30" s="21">
        <f t="shared" si="3"/>
        <v>369</v>
      </c>
      <c r="F30" s="22">
        <f t="shared" si="0"/>
        <v>9.113136252500556E-3</v>
      </c>
      <c r="G30" s="21">
        <v>441</v>
      </c>
      <c r="H30" s="21">
        <v>28</v>
      </c>
      <c r="I30" s="21">
        <f t="shared" si="4"/>
        <v>469</v>
      </c>
      <c r="J30" s="22">
        <f t="shared" si="1"/>
        <v>8.6408607697551452E-3</v>
      </c>
      <c r="K30" s="21">
        <f t="shared" si="2"/>
        <v>838</v>
      </c>
      <c r="L30" s="21">
        <v>0</v>
      </c>
      <c r="M30" s="21">
        <f t="shared" si="5"/>
        <v>838</v>
      </c>
      <c r="P30" s="34"/>
    </row>
    <row r="31" spans="2:16" x14ac:dyDescent="0.2">
      <c r="B31" s="21" t="s">
        <v>272</v>
      </c>
      <c r="C31" s="21">
        <v>425</v>
      </c>
      <c r="D31" s="21">
        <v>651</v>
      </c>
      <c r="E31" s="21">
        <f t="shared" si="3"/>
        <v>1076</v>
      </c>
      <c r="F31" s="22">
        <f t="shared" si="0"/>
        <v>2.6573806524906769E-2</v>
      </c>
      <c r="G31" s="21">
        <v>995</v>
      </c>
      <c r="H31" s="21">
        <v>149</v>
      </c>
      <c r="I31" s="21">
        <f t="shared" si="4"/>
        <v>1144</v>
      </c>
      <c r="J31" s="22">
        <f t="shared" si="1"/>
        <v>2.1077067634541334E-2</v>
      </c>
      <c r="K31" s="21">
        <f t="shared" si="2"/>
        <v>2220</v>
      </c>
      <c r="L31" s="21">
        <v>0</v>
      </c>
      <c r="M31" s="21">
        <f t="shared" si="5"/>
        <v>2220</v>
      </c>
      <c r="P31" s="34"/>
    </row>
    <row r="32" spans="2:16" x14ac:dyDescent="0.2">
      <c r="B32" s="23" t="s">
        <v>49</v>
      </c>
      <c r="C32" s="21">
        <f>SUM(C11:C31)</f>
        <v>18254</v>
      </c>
      <c r="D32" s="21">
        <f>SUM(D11:D31)</f>
        <v>22237</v>
      </c>
      <c r="E32" s="23">
        <f t="shared" si="3"/>
        <v>40491</v>
      </c>
      <c r="F32" s="22">
        <f t="shared" si="0"/>
        <v>1</v>
      </c>
      <c r="G32" s="21">
        <f>SUM(G11:G31)</f>
        <v>49189</v>
      </c>
      <c r="H32" s="21">
        <f>SUM(H11:H31)</f>
        <v>5088</v>
      </c>
      <c r="I32" s="23">
        <f t="shared" si="4"/>
        <v>54277</v>
      </c>
      <c r="J32" s="22">
        <f t="shared" si="1"/>
        <v>1</v>
      </c>
      <c r="K32" s="23">
        <f t="shared" si="2"/>
        <v>94768</v>
      </c>
      <c r="L32" s="21">
        <f>SUM(L11:L31)</f>
        <v>23</v>
      </c>
      <c r="M32" s="23">
        <f t="shared" si="5"/>
        <v>94791</v>
      </c>
      <c r="P32" s="34"/>
    </row>
    <row r="33" spans="2:13" ht="25.5" customHeight="1" x14ac:dyDescent="0.2">
      <c r="B33" s="35" t="s">
        <v>64</v>
      </c>
      <c r="C33" s="36">
        <f>+C32/M32</f>
        <v>0.19257102467533838</v>
      </c>
      <c r="D33" s="36">
        <f>+D32/M32</f>
        <v>0.23458978173033304</v>
      </c>
      <c r="E33" s="37">
        <f>+E32/M32</f>
        <v>0.42716080640567144</v>
      </c>
      <c r="F33" s="37"/>
      <c r="G33" s="36">
        <f>+G32/M32</f>
        <v>0.51892057262820313</v>
      </c>
      <c r="H33" s="36">
        <f>+H32/M32</f>
        <v>5.3675981897015543E-2</v>
      </c>
      <c r="I33" s="37">
        <f>+I32/M32</f>
        <v>0.57259655452521863</v>
      </c>
      <c r="J33" s="37"/>
      <c r="K33" s="37">
        <f>+K32/M32</f>
        <v>0.99975736093089007</v>
      </c>
      <c r="L33" s="37">
        <f>+L32/M32</f>
        <v>2.4263906910993661E-4</v>
      </c>
      <c r="M33" s="37">
        <f>K33+L33</f>
        <v>1</v>
      </c>
    </row>
    <row r="34" spans="2:13" x14ac:dyDescent="0.2">
      <c r="B34" s="28"/>
      <c r="C34" s="41"/>
      <c r="D34" s="41"/>
      <c r="E34" s="41"/>
      <c r="F34" s="41"/>
      <c r="G34" s="41"/>
      <c r="H34" s="41"/>
      <c r="I34" s="41"/>
      <c r="J34" s="41"/>
      <c r="K34" s="41"/>
    </row>
    <row r="35" spans="2:13" ht="12.75" x14ac:dyDescent="0.2">
      <c r="B35" s="360" t="s">
        <v>580</v>
      </c>
      <c r="C35" s="360"/>
      <c r="D35" s="360"/>
      <c r="E35" s="360"/>
      <c r="F35" s="360"/>
      <c r="G35" s="360"/>
      <c r="H35" s="360"/>
      <c r="I35" s="360"/>
      <c r="J35" s="360"/>
      <c r="K35" s="360"/>
    </row>
    <row r="36" spans="2:13" ht="12.75" x14ac:dyDescent="0.2">
      <c r="B36" s="376" t="str">
        <f>'Solicitudes Regiones'!$B$6:$R$6</f>
        <v>Acumuladas de julio de 2008 a noviembre de 2020</v>
      </c>
      <c r="C36" s="376"/>
      <c r="D36" s="376"/>
      <c r="E36" s="376"/>
      <c r="F36" s="376"/>
      <c r="G36" s="376"/>
      <c r="H36" s="376"/>
      <c r="I36" s="376"/>
      <c r="J36" s="376"/>
      <c r="K36" s="376"/>
    </row>
    <row r="38" spans="2:13" ht="15" customHeight="1" x14ac:dyDescent="0.2">
      <c r="B38" s="390" t="s">
        <v>65</v>
      </c>
      <c r="C38" s="390"/>
      <c r="D38" s="390"/>
      <c r="E38" s="390"/>
      <c r="F38" s="390"/>
      <c r="G38" s="390"/>
      <c r="H38" s="390"/>
      <c r="I38" s="390"/>
      <c r="J38" s="390"/>
      <c r="K38" s="390"/>
      <c r="L38" s="390"/>
      <c r="M38" s="390"/>
    </row>
    <row r="39" spans="2:13" ht="21" customHeight="1" x14ac:dyDescent="0.2">
      <c r="B39" s="390" t="s">
        <v>56</v>
      </c>
      <c r="C39" s="388" t="s">
        <v>2</v>
      </c>
      <c r="D39" s="391"/>
      <c r="E39" s="391"/>
      <c r="F39" s="391"/>
      <c r="G39" s="391"/>
      <c r="H39" s="391"/>
      <c r="I39" s="391"/>
      <c r="J39" s="391"/>
      <c r="K39" s="389"/>
      <c r="L39" s="388"/>
      <c r="M39" s="389"/>
    </row>
    <row r="40" spans="2:13" ht="24" x14ac:dyDescent="0.2">
      <c r="B40" s="390"/>
      <c r="C40" s="26" t="s">
        <v>57</v>
      </c>
      <c r="D40" s="26" t="s">
        <v>58</v>
      </c>
      <c r="E40" s="26" t="s">
        <v>59</v>
      </c>
      <c r="F40" s="26" t="s">
        <v>60</v>
      </c>
      <c r="G40" s="26" t="s">
        <v>8</v>
      </c>
      <c r="H40" s="26" t="s">
        <v>61</v>
      </c>
      <c r="I40" s="26" t="s">
        <v>62</v>
      </c>
      <c r="J40" s="26" t="s">
        <v>63</v>
      </c>
      <c r="K40" s="138" t="s">
        <v>31</v>
      </c>
      <c r="L40" s="282" t="s">
        <v>593</v>
      </c>
      <c r="M40" s="282" t="s">
        <v>596</v>
      </c>
    </row>
    <row r="41" spans="2:13" x14ac:dyDescent="0.2">
      <c r="B41" s="21" t="s">
        <v>290</v>
      </c>
      <c r="C41" s="21">
        <v>5219</v>
      </c>
      <c r="D41" s="21">
        <v>3079</v>
      </c>
      <c r="E41" s="21">
        <f t="shared" ref="E41:E61" si="6">C41+D41</f>
        <v>8298</v>
      </c>
      <c r="F41" s="22">
        <f t="shared" ref="F41:F62" si="7">E41/$E$62</f>
        <v>0.3140564680947695</v>
      </c>
      <c r="G41" s="21">
        <v>16364</v>
      </c>
      <c r="H41" s="21">
        <v>1659</v>
      </c>
      <c r="I41" s="21">
        <f>G41+H41</f>
        <v>18023</v>
      </c>
      <c r="J41" s="22">
        <f t="shared" ref="J41:J62" si="8">I41/$I$62</f>
        <v>0.37916018008162578</v>
      </c>
      <c r="K41" s="21">
        <f t="shared" ref="K41:K62" si="9">E41+I41</f>
        <v>26321</v>
      </c>
      <c r="L41" s="21">
        <v>0</v>
      </c>
      <c r="M41" s="21">
        <f>K41+L41</f>
        <v>26321</v>
      </c>
    </row>
    <row r="42" spans="2:13" x14ac:dyDescent="0.2">
      <c r="B42" s="21" t="s">
        <v>291</v>
      </c>
      <c r="C42" s="21">
        <v>748</v>
      </c>
      <c r="D42" s="21">
        <v>417</v>
      </c>
      <c r="E42" s="21">
        <f t="shared" si="6"/>
        <v>1165</v>
      </c>
      <c r="F42" s="22">
        <f t="shared" si="7"/>
        <v>4.4092044508364243E-2</v>
      </c>
      <c r="G42" s="21">
        <v>2176</v>
      </c>
      <c r="H42" s="21">
        <v>147</v>
      </c>
      <c r="I42" s="21">
        <f t="shared" ref="I42:I62" si="10">G42+H42</f>
        <v>2323</v>
      </c>
      <c r="J42" s="22">
        <f t="shared" si="8"/>
        <v>4.8870282324231074E-2</v>
      </c>
      <c r="K42" s="21">
        <f t="shared" si="9"/>
        <v>3488</v>
      </c>
      <c r="L42" s="21">
        <v>0</v>
      </c>
      <c r="M42" s="21">
        <f t="shared" ref="M42:M62" si="11">K42+L42</f>
        <v>3488</v>
      </c>
    </row>
    <row r="43" spans="2:13" x14ac:dyDescent="0.2">
      <c r="B43" s="21" t="s">
        <v>269</v>
      </c>
      <c r="C43" s="21">
        <v>635</v>
      </c>
      <c r="D43" s="21">
        <v>378</v>
      </c>
      <c r="E43" s="21">
        <f t="shared" si="6"/>
        <v>1013</v>
      </c>
      <c r="F43" s="22">
        <f t="shared" si="7"/>
        <v>3.8339262735599122E-2</v>
      </c>
      <c r="G43" s="21">
        <v>1751</v>
      </c>
      <c r="H43" s="21">
        <v>200</v>
      </c>
      <c r="I43" s="21">
        <f t="shared" si="10"/>
        <v>1951</v>
      </c>
      <c r="J43" s="22">
        <f t="shared" si="8"/>
        <v>4.1044305128960325E-2</v>
      </c>
      <c r="K43" s="21">
        <f t="shared" si="9"/>
        <v>2964</v>
      </c>
      <c r="L43" s="21">
        <v>0</v>
      </c>
      <c r="M43" s="21">
        <f t="shared" si="11"/>
        <v>2964</v>
      </c>
    </row>
    <row r="44" spans="2:13" x14ac:dyDescent="0.2">
      <c r="B44" s="21" t="s">
        <v>294</v>
      </c>
      <c r="C44" s="21">
        <v>683</v>
      </c>
      <c r="D44" s="21">
        <v>419</v>
      </c>
      <c r="E44" s="21">
        <f t="shared" si="6"/>
        <v>1102</v>
      </c>
      <c r="F44" s="22">
        <f t="shared" si="7"/>
        <v>4.170766785254712E-2</v>
      </c>
      <c r="G44" s="21">
        <v>914</v>
      </c>
      <c r="H44" s="21">
        <v>150</v>
      </c>
      <c r="I44" s="21">
        <f t="shared" si="10"/>
        <v>1064</v>
      </c>
      <c r="J44" s="22">
        <f t="shared" si="8"/>
        <v>2.23839777843228E-2</v>
      </c>
      <c r="K44" s="21">
        <f t="shared" si="9"/>
        <v>2166</v>
      </c>
      <c r="L44" s="21">
        <v>0</v>
      </c>
      <c r="M44" s="21">
        <f t="shared" si="11"/>
        <v>2166</v>
      </c>
    </row>
    <row r="45" spans="2:13" x14ac:dyDescent="0.2">
      <c r="B45" s="21" t="s">
        <v>270</v>
      </c>
      <c r="C45" s="21">
        <v>290</v>
      </c>
      <c r="D45" s="21">
        <v>228</v>
      </c>
      <c r="E45" s="21">
        <f t="shared" si="6"/>
        <v>518</v>
      </c>
      <c r="F45" s="22">
        <f t="shared" si="7"/>
        <v>1.9604874725607447E-2</v>
      </c>
      <c r="G45" s="21">
        <v>676</v>
      </c>
      <c r="H45" s="21">
        <v>94</v>
      </c>
      <c r="I45" s="21">
        <f t="shared" si="10"/>
        <v>770</v>
      </c>
      <c r="J45" s="22">
        <f t="shared" si="8"/>
        <v>1.6198931291286238E-2</v>
      </c>
      <c r="K45" s="21">
        <f t="shared" si="9"/>
        <v>1288</v>
      </c>
      <c r="L45" s="21">
        <v>0</v>
      </c>
      <c r="M45" s="21">
        <f t="shared" si="11"/>
        <v>1288</v>
      </c>
    </row>
    <row r="46" spans="2:13" x14ac:dyDescent="0.2">
      <c r="B46" s="21" t="s">
        <v>297</v>
      </c>
      <c r="C46" s="21">
        <v>487</v>
      </c>
      <c r="D46" s="21">
        <v>275</v>
      </c>
      <c r="E46" s="21">
        <f t="shared" si="6"/>
        <v>762</v>
      </c>
      <c r="F46" s="22">
        <f t="shared" si="7"/>
        <v>2.8839603360835669E-2</v>
      </c>
      <c r="G46" s="21">
        <v>909</v>
      </c>
      <c r="H46" s="21">
        <v>101</v>
      </c>
      <c r="I46" s="21">
        <f t="shared" si="10"/>
        <v>1010</v>
      </c>
      <c r="J46" s="22">
        <f t="shared" si="8"/>
        <v>2.1247948836622208E-2</v>
      </c>
      <c r="K46" s="21">
        <f t="shared" si="9"/>
        <v>1772</v>
      </c>
      <c r="L46" s="21">
        <v>0</v>
      </c>
      <c r="M46" s="21">
        <f t="shared" si="11"/>
        <v>1772</v>
      </c>
    </row>
    <row r="47" spans="2:13" x14ac:dyDescent="0.2">
      <c r="B47" s="21" t="s">
        <v>298</v>
      </c>
      <c r="C47" s="21">
        <v>860</v>
      </c>
      <c r="D47" s="21">
        <v>327</v>
      </c>
      <c r="E47" s="21">
        <f t="shared" si="6"/>
        <v>1187</v>
      </c>
      <c r="F47" s="22">
        <f t="shared" si="7"/>
        <v>4.4924683975474985E-2</v>
      </c>
      <c r="G47" s="21">
        <v>1731</v>
      </c>
      <c r="H47" s="21">
        <v>100</v>
      </c>
      <c r="I47" s="21">
        <f t="shared" si="10"/>
        <v>1831</v>
      </c>
      <c r="J47" s="22">
        <f t="shared" si="8"/>
        <v>3.8519796356292338E-2</v>
      </c>
      <c r="K47" s="21">
        <f t="shared" si="9"/>
        <v>3018</v>
      </c>
      <c r="L47" s="21">
        <v>0</v>
      </c>
      <c r="M47" s="21">
        <f t="shared" si="11"/>
        <v>3018</v>
      </c>
    </row>
    <row r="48" spans="2:13" x14ac:dyDescent="0.2">
      <c r="B48" s="21" t="s">
        <v>301</v>
      </c>
      <c r="C48" s="21">
        <v>786</v>
      </c>
      <c r="D48" s="21">
        <v>529</v>
      </c>
      <c r="E48" s="21">
        <f t="shared" si="6"/>
        <v>1315</v>
      </c>
      <c r="F48" s="22">
        <f t="shared" si="7"/>
        <v>4.9769131784119292E-2</v>
      </c>
      <c r="G48" s="21">
        <v>1317</v>
      </c>
      <c r="H48" s="21">
        <v>221</v>
      </c>
      <c r="I48" s="21">
        <f t="shared" si="10"/>
        <v>1538</v>
      </c>
      <c r="J48" s="22">
        <f t="shared" si="8"/>
        <v>3.235578743636134E-2</v>
      </c>
      <c r="K48" s="21">
        <f t="shared" si="9"/>
        <v>2853</v>
      </c>
      <c r="L48" s="21">
        <v>0</v>
      </c>
      <c r="M48" s="21">
        <f t="shared" si="11"/>
        <v>2853</v>
      </c>
    </row>
    <row r="49" spans="2:13" x14ac:dyDescent="0.2">
      <c r="B49" s="21" t="s">
        <v>303</v>
      </c>
      <c r="C49" s="21">
        <v>638</v>
      </c>
      <c r="D49" s="21">
        <v>297</v>
      </c>
      <c r="E49" s="21">
        <f t="shared" si="6"/>
        <v>935</v>
      </c>
      <c r="F49" s="22">
        <f t="shared" si="7"/>
        <v>3.5387177352206492E-2</v>
      </c>
      <c r="G49" s="21">
        <v>1839</v>
      </c>
      <c r="H49" s="21">
        <v>113</v>
      </c>
      <c r="I49" s="21">
        <f t="shared" si="10"/>
        <v>1952</v>
      </c>
      <c r="J49" s="22">
        <f t="shared" si="8"/>
        <v>4.1065342702065889E-2</v>
      </c>
      <c r="K49" s="21">
        <f t="shared" si="9"/>
        <v>2887</v>
      </c>
      <c r="L49" s="21">
        <v>0</v>
      </c>
      <c r="M49" s="21">
        <f t="shared" si="11"/>
        <v>2887</v>
      </c>
    </row>
    <row r="50" spans="2:13" x14ac:dyDescent="0.2">
      <c r="B50" s="21" t="s">
        <v>299</v>
      </c>
      <c r="C50" s="21">
        <v>446</v>
      </c>
      <c r="D50" s="21">
        <v>266</v>
      </c>
      <c r="E50" s="21">
        <f t="shared" si="6"/>
        <v>712</v>
      </c>
      <c r="F50" s="22">
        <f t="shared" si="7"/>
        <v>2.6947240935583983E-2</v>
      </c>
      <c r="G50" s="21">
        <v>1307</v>
      </c>
      <c r="H50" s="21">
        <v>92</v>
      </c>
      <c r="I50" s="21">
        <f t="shared" si="10"/>
        <v>1399</v>
      </c>
      <c r="J50" s="22">
        <f t="shared" si="8"/>
        <v>2.9431564774687592E-2</v>
      </c>
      <c r="K50" s="21">
        <f t="shared" si="9"/>
        <v>2111</v>
      </c>
      <c r="L50" s="21">
        <v>0</v>
      </c>
      <c r="M50" s="21">
        <f t="shared" si="11"/>
        <v>2111</v>
      </c>
    </row>
    <row r="51" spans="2:13" x14ac:dyDescent="0.2">
      <c r="B51" s="21" t="s">
        <v>311</v>
      </c>
      <c r="C51" s="21">
        <v>314</v>
      </c>
      <c r="D51" s="21">
        <v>134</v>
      </c>
      <c r="E51" s="21">
        <f t="shared" si="6"/>
        <v>448</v>
      </c>
      <c r="F51" s="22">
        <f t="shared" si="7"/>
        <v>1.6955567330255092E-2</v>
      </c>
      <c r="G51" s="21">
        <v>401</v>
      </c>
      <c r="H51" s="21">
        <v>44</v>
      </c>
      <c r="I51" s="21">
        <f t="shared" si="10"/>
        <v>445</v>
      </c>
      <c r="J51" s="22">
        <f t="shared" si="8"/>
        <v>9.3617200319771107E-3</v>
      </c>
      <c r="K51" s="21">
        <f t="shared" si="9"/>
        <v>893</v>
      </c>
      <c r="L51" s="21">
        <v>0</v>
      </c>
      <c r="M51" s="21">
        <f t="shared" si="11"/>
        <v>893</v>
      </c>
    </row>
    <row r="52" spans="2:13" x14ac:dyDescent="0.2">
      <c r="B52" s="21" t="s">
        <v>292</v>
      </c>
      <c r="C52" s="21">
        <v>691</v>
      </c>
      <c r="D52" s="21">
        <v>387</v>
      </c>
      <c r="E52" s="21">
        <f t="shared" si="6"/>
        <v>1078</v>
      </c>
      <c r="F52" s="22">
        <f t="shared" si="7"/>
        <v>4.0799333888426312E-2</v>
      </c>
      <c r="G52" s="21">
        <v>1903</v>
      </c>
      <c r="H52" s="21">
        <v>125</v>
      </c>
      <c r="I52" s="21">
        <f t="shared" si="10"/>
        <v>2028</v>
      </c>
      <c r="J52" s="22">
        <f t="shared" si="8"/>
        <v>4.2664198258088946E-2</v>
      </c>
      <c r="K52" s="21">
        <f t="shared" si="9"/>
        <v>3106</v>
      </c>
      <c r="L52" s="21">
        <v>0</v>
      </c>
      <c r="M52" s="21">
        <f t="shared" si="11"/>
        <v>3106</v>
      </c>
    </row>
    <row r="53" spans="2:13" x14ac:dyDescent="0.2">
      <c r="B53" s="21" t="s">
        <v>295</v>
      </c>
      <c r="C53" s="21">
        <v>296</v>
      </c>
      <c r="D53" s="21">
        <v>228</v>
      </c>
      <c r="E53" s="21">
        <f t="shared" si="6"/>
        <v>524</v>
      </c>
      <c r="F53" s="22">
        <f t="shared" si="7"/>
        <v>1.9831958216637649E-2</v>
      </c>
      <c r="G53" s="21">
        <v>485</v>
      </c>
      <c r="H53" s="21">
        <v>85</v>
      </c>
      <c r="I53" s="21">
        <f t="shared" si="10"/>
        <v>570</v>
      </c>
      <c r="J53" s="22">
        <f t="shared" si="8"/>
        <v>1.1991416670172929E-2</v>
      </c>
      <c r="K53" s="21">
        <f t="shared" si="9"/>
        <v>1094</v>
      </c>
      <c r="L53" s="21">
        <v>0</v>
      </c>
      <c r="M53" s="21">
        <f t="shared" si="11"/>
        <v>1094</v>
      </c>
    </row>
    <row r="54" spans="2:13" x14ac:dyDescent="0.2">
      <c r="B54" s="21" t="s">
        <v>312</v>
      </c>
      <c r="C54" s="21">
        <v>245</v>
      </c>
      <c r="D54" s="21">
        <v>146</v>
      </c>
      <c r="E54" s="21">
        <f t="shared" si="6"/>
        <v>391</v>
      </c>
      <c r="F54" s="22">
        <f t="shared" si="7"/>
        <v>1.4798274165468171E-2</v>
      </c>
      <c r="G54" s="21">
        <v>549</v>
      </c>
      <c r="H54" s="21">
        <v>75</v>
      </c>
      <c r="I54" s="21">
        <f t="shared" si="10"/>
        <v>624</v>
      </c>
      <c r="J54" s="22">
        <f t="shared" si="8"/>
        <v>1.3127445617873523E-2</v>
      </c>
      <c r="K54" s="21">
        <f t="shared" si="9"/>
        <v>1015</v>
      </c>
      <c r="L54" s="21">
        <v>0</v>
      </c>
      <c r="M54" s="21">
        <f t="shared" si="11"/>
        <v>1015</v>
      </c>
    </row>
    <row r="55" spans="2:13" x14ac:dyDescent="0.2">
      <c r="B55" s="21" t="s">
        <v>271</v>
      </c>
      <c r="C55" s="21">
        <v>275</v>
      </c>
      <c r="D55" s="21">
        <v>147</v>
      </c>
      <c r="E55" s="21">
        <f t="shared" si="6"/>
        <v>422</v>
      </c>
      <c r="F55" s="22">
        <f t="shared" si="7"/>
        <v>1.5971538869124214E-2</v>
      </c>
      <c r="G55" s="21">
        <v>717</v>
      </c>
      <c r="H55" s="21">
        <v>45</v>
      </c>
      <c r="I55" s="21">
        <f t="shared" si="10"/>
        <v>762</v>
      </c>
      <c r="J55" s="22">
        <f t="shared" si="8"/>
        <v>1.6030630706441704E-2</v>
      </c>
      <c r="K55" s="21">
        <f t="shared" si="9"/>
        <v>1184</v>
      </c>
      <c r="L55" s="21">
        <v>0</v>
      </c>
      <c r="M55" s="21">
        <f t="shared" si="11"/>
        <v>1184</v>
      </c>
    </row>
    <row r="56" spans="2:13" x14ac:dyDescent="0.2">
      <c r="B56" s="21" t="s">
        <v>302</v>
      </c>
      <c r="C56" s="21">
        <v>258</v>
      </c>
      <c r="D56" s="21">
        <v>151</v>
      </c>
      <c r="E56" s="21">
        <f t="shared" si="6"/>
        <v>409</v>
      </c>
      <c r="F56" s="22">
        <f t="shared" si="7"/>
        <v>1.5479524638558777E-2</v>
      </c>
      <c r="G56" s="21">
        <v>554</v>
      </c>
      <c r="H56" s="21">
        <v>51</v>
      </c>
      <c r="I56" s="21">
        <f t="shared" si="10"/>
        <v>605</v>
      </c>
      <c r="J56" s="22">
        <f t="shared" si="8"/>
        <v>1.2727731728867759E-2</v>
      </c>
      <c r="K56" s="21">
        <f t="shared" si="9"/>
        <v>1014</v>
      </c>
      <c r="L56" s="21">
        <v>0</v>
      </c>
      <c r="M56" s="21">
        <f t="shared" si="11"/>
        <v>1014</v>
      </c>
    </row>
    <row r="57" spans="2:13" x14ac:dyDescent="0.2">
      <c r="B57" s="21" t="s">
        <v>300</v>
      </c>
      <c r="C57" s="21">
        <v>1824</v>
      </c>
      <c r="D57" s="21">
        <v>1082</v>
      </c>
      <c r="E57" s="21">
        <f t="shared" si="6"/>
        <v>2906</v>
      </c>
      <c r="F57" s="22">
        <f t="shared" si="7"/>
        <v>0.10998410415562788</v>
      </c>
      <c r="G57" s="21">
        <v>5402</v>
      </c>
      <c r="H57" s="21">
        <v>570</v>
      </c>
      <c r="I57" s="21">
        <f t="shared" si="10"/>
        <v>5972</v>
      </c>
      <c r="J57" s="22">
        <f t="shared" si="8"/>
        <v>0.12563638658644338</v>
      </c>
      <c r="K57" s="21">
        <f t="shared" si="9"/>
        <v>8878</v>
      </c>
      <c r="L57" s="21">
        <v>0</v>
      </c>
      <c r="M57" s="21">
        <f t="shared" si="11"/>
        <v>8878</v>
      </c>
    </row>
    <row r="58" spans="2:13" x14ac:dyDescent="0.2">
      <c r="B58" s="21" t="s">
        <v>293</v>
      </c>
      <c r="C58" s="21">
        <v>811</v>
      </c>
      <c r="D58" s="21">
        <v>596</v>
      </c>
      <c r="E58" s="21">
        <f t="shared" si="6"/>
        <v>1407</v>
      </c>
      <c r="F58" s="22">
        <f t="shared" si="7"/>
        <v>5.3251078646582392E-2</v>
      </c>
      <c r="G58" s="21">
        <v>1719</v>
      </c>
      <c r="H58" s="21">
        <v>227</v>
      </c>
      <c r="I58" s="21">
        <f t="shared" si="10"/>
        <v>1946</v>
      </c>
      <c r="J58" s="22">
        <f t="shared" si="8"/>
        <v>4.0939117263432488E-2</v>
      </c>
      <c r="K58" s="21">
        <f t="shared" si="9"/>
        <v>3353</v>
      </c>
      <c r="L58" s="21">
        <v>0</v>
      </c>
      <c r="M58" s="21">
        <f t="shared" si="11"/>
        <v>3353</v>
      </c>
    </row>
    <row r="59" spans="2:13" x14ac:dyDescent="0.2">
      <c r="B59" s="21" t="s">
        <v>296</v>
      </c>
      <c r="C59" s="21">
        <v>582</v>
      </c>
      <c r="D59" s="21">
        <v>357</v>
      </c>
      <c r="E59" s="21">
        <f t="shared" si="6"/>
        <v>939</v>
      </c>
      <c r="F59" s="22">
        <f t="shared" si="7"/>
        <v>3.5538566346226631E-2</v>
      </c>
      <c r="G59" s="21">
        <v>1124</v>
      </c>
      <c r="H59" s="21">
        <v>113</v>
      </c>
      <c r="I59" s="21">
        <f t="shared" si="10"/>
        <v>1237</v>
      </c>
      <c r="J59" s="22">
        <f t="shared" si="8"/>
        <v>2.6023477931585812E-2</v>
      </c>
      <c r="K59" s="21">
        <f t="shared" si="9"/>
        <v>2176</v>
      </c>
      <c r="L59" s="21">
        <v>0</v>
      </c>
      <c r="M59" s="21">
        <f t="shared" si="11"/>
        <v>2176</v>
      </c>
    </row>
    <row r="60" spans="2:13" x14ac:dyDescent="0.2">
      <c r="B60" s="21" t="s">
        <v>313</v>
      </c>
      <c r="C60" s="21">
        <v>158</v>
      </c>
      <c r="D60" s="21">
        <v>85</v>
      </c>
      <c r="E60" s="21">
        <f t="shared" si="6"/>
        <v>243</v>
      </c>
      <c r="F60" s="22">
        <f t="shared" si="7"/>
        <v>9.1968813867231852E-3</v>
      </c>
      <c r="G60" s="21">
        <v>399</v>
      </c>
      <c r="H60" s="21">
        <v>27</v>
      </c>
      <c r="I60" s="21">
        <f t="shared" si="10"/>
        <v>426</v>
      </c>
      <c r="J60" s="22">
        <f t="shared" si="8"/>
        <v>8.9620061429713464E-3</v>
      </c>
      <c r="K60" s="21">
        <f t="shared" si="9"/>
        <v>669</v>
      </c>
      <c r="L60" s="21">
        <v>0</v>
      </c>
      <c r="M60" s="21">
        <f t="shared" si="11"/>
        <v>669</v>
      </c>
    </row>
    <row r="61" spans="2:13" x14ac:dyDescent="0.2">
      <c r="B61" s="21" t="s">
        <v>272</v>
      </c>
      <c r="C61" s="21">
        <v>408</v>
      </c>
      <c r="D61" s="21">
        <v>240</v>
      </c>
      <c r="E61" s="21">
        <f t="shared" si="6"/>
        <v>648</v>
      </c>
      <c r="F61" s="22">
        <f t="shared" si="7"/>
        <v>2.4525017031261826E-2</v>
      </c>
      <c r="G61" s="21">
        <v>935</v>
      </c>
      <c r="H61" s="21">
        <v>123</v>
      </c>
      <c r="I61" s="21">
        <f t="shared" si="10"/>
        <v>1058</v>
      </c>
      <c r="J61" s="22">
        <f t="shared" si="8"/>
        <v>2.2257752345689403E-2</v>
      </c>
      <c r="K61" s="21">
        <f t="shared" si="9"/>
        <v>1706</v>
      </c>
      <c r="L61" s="21">
        <v>0</v>
      </c>
      <c r="M61" s="21">
        <f t="shared" si="11"/>
        <v>1706</v>
      </c>
    </row>
    <row r="62" spans="2:13" x14ac:dyDescent="0.2">
      <c r="B62" s="23" t="s">
        <v>49</v>
      </c>
      <c r="C62" s="21">
        <f>SUM(C41:C61)</f>
        <v>16654</v>
      </c>
      <c r="D62" s="21">
        <f>SUM(D41:D61)</f>
        <v>9768</v>
      </c>
      <c r="E62" s="23">
        <f>C62+D62</f>
        <v>26422</v>
      </c>
      <c r="F62" s="49">
        <f t="shared" si="7"/>
        <v>1</v>
      </c>
      <c r="G62" s="21">
        <f>SUM(G41:G61)</f>
        <v>43172</v>
      </c>
      <c r="H62" s="21">
        <f>SUM(H41:H61)</f>
        <v>4362</v>
      </c>
      <c r="I62" s="23">
        <f t="shared" si="10"/>
        <v>47534</v>
      </c>
      <c r="J62" s="49">
        <f t="shared" si="8"/>
        <v>1</v>
      </c>
      <c r="K62" s="23">
        <f t="shared" si="9"/>
        <v>73956</v>
      </c>
      <c r="L62" s="21">
        <f>SUM(L41:L61)</f>
        <v>0</v>
      </c>
      <c r="M62" s="23">
        <f t="shared" si="11"/>
        <v>73956</v>
      </c>
    </row>
    <row r="63" spans="2:13" ht="24" x14ac:dyDescent="0.2">
      <c r="B63" s="35" t="s">
        <v>66</v>
      </c>
      <c r="C63" s="36">
        <f>+C62/M62</f>
        <v>0.22518794959164909</v>
      </c>
      <c r="D63" s="36">
        <f>+D62/M62</f>
        <v>0.13207853318189194</v>
      </c>
      <c r="E63" s="37">
        <f>+E62/M62</f>
        <v>0.35726648277354101</v>
      </c>
      <c r="F63" s="37"/>
      <c r="G63" s="36">
        <f>+G62/M62</f>
        <v>0.5837525014873709</v>
      </c>
      <c r="H63" s="36">
        <f>+H62/M62</f>
        <v>5.8981015739088108E-2</v>
      </c>
      <c r="I63" s="37">
        <f>+I62/M62</f>
        <v>0.64273351722645899</v>
      </c>
      <c r="J63" s="37"/>
      <c r="K63" s="37">
        <f>+K62/M62</f>
        <v>1</v>
      </c>
      <c r="L63" s="37">
        <f>+L62/M62</f>
        <v>0</v>
      </c>
      <c r="M63" s="37">
        <f>K63+L63</f>
        <v>1</v>
      </c>
    </row>
    <row r="64" spans="2:13" x14ac:dyDescent="0.2">
      <c r="B64" s="28" t="s">
        <v>129</v>
      </c>
    </row>
    <row r="65" spans="2:2" x14ac:dyDescent="0.2">
      <c r="B65" s="28" t="s">
        <v>130</v>
      </c>
    </row>
  </sheetData>
  <mergeCells count="12">
    <mergeCell ref="B36:K36"/>
    <mergeCell ref="B39:B40"/>
    <mergeCell ref="C39:K39"/>
    <mergeCell ref="B5:K5"/>
    <mergeCell ref="B6:K6"/>
    <mergeCell ref="B9:B10"/>
    <mergeCell ref="C9:K9"/>
    <mergeCell ref="B35:K35"/>
    <mergeCell ref="B8:M8"/>
    <mergeCell ref="L9:M9"/>
    <mergeCell ref="L39:M39"/>
    <mergeCell ref="B38:M38"/>
  </mergeCells>
  <hyperlinks>
    <hyperlink ref="M5" location="'Índice Pensiones Solidarias'!A1" display="Volver Sistema de Pensiones Solidadias" xr:uid="{00000000-0004-0000-0F00-000000000000}"/>
  </hyperlinks>
  <pageMargins left="0.74803149606299213" right="0.74803149606299213" top="0.98425196850393704" bottom="0.98425196850393704" header="0" footer="0"/>
  <pageSetup scale="83" fitToHeight="2" orientation="portrait" r:id="rId1"/>
  <headerFooter alignWithMargins="0"/>
  <rowBreaks count="1" manualBreakCount="1">
    <brk id="38" min="1" max="1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26">
    <pageSetUpPr fitToPage="1"/>
  </sheetPr>
  <dimension ref="A1:P89"/>
  <sheetViews>
    <sheetView showGridLines="0" zoomScaleNormal="100" workbookViewId="0">
      <selection activeCell="D29" sqref="D29"/>
    </sheetView>
  </sheetViews>
  <sheetFormatPr baseColWidth="10" defaultRowHeight="12" x14ac:dyDescent="0.2"/>
  <cols>
    <col min="1" max="1" width="6" style="29" customWidth="1"/>
    <col min="2" max="2" width="18.140625" style="29" customWidth="1"/>
    <col min="3" max="3" width="9.7109375" style="29" bestFit="1" customWidth="1"/>
    <col min="4" max="4" width="9.140625" style="29" bestFit="1" customWidth="1"/>
    <col min="5" max="6" width="9.140625" style="29" customWidth="1"/>
    <col min="7" max="7" width="9.7109375" style="29" bestFit="1" customWidth="1"/>
    <col min="8" max="8" width="8.42578125" style="29" bestFit="1" customWidth="1"/>
    <col min="9" max="11" width="11" style="29" customWidth="1"/>
    <col min="12" max="12" width="9.140625" style="29" customWidth="1"/>
    <col min="13" max="251" width="11.42578125" style="29"/>
    <col min="252" max="252" width="18.140625" style="29" customWidth="1"/>
    <col min="253" max="253" width="9.7109375" style="29" bestFit="1" customWidth="1"/>
    <col min="254" max="254" width="9.140625" style="29" bestFit="1" customWidth="1"/>
    <col min="255" max="256" width="9.140625" style="29" customWidth="1"/>
    <col min="257" max="257" width="9.7109375" style="29" bestFit="1" customWidth="1"/>
    <col min="258" max="258" width="8.42578125" style="29" bestFit="1" customWidth="1"/>
    <col min="259" max="261" width="11" style="29" customWidth="1"/>
    <col min="262" max="267" width="0" style="29" hidden="1" customWidth="1"/>
    <col min="268" max="268" width="9.140625" style="29" customWidth="1"/>
    <col min="269" max="507" width="11.42578125" style="29"/>
    <col min="508" max="508" width="18.140625" style="29" customWidth="1"/>
    <col min="509" max="509" width="9.7109375" style="29" bestFit="1" customWidth="1"/>
    <col min="510" max="510" width="9.140625" style="29" bestFit="1" customWidth="1"/>
    <col min="511" max="512" width="9.140625" style="29" customWidth="1"/>
    <col min="513" max="513" width="9.7109375" style="29" bestFit="1" customWidth="1"/>
    <col min="514" max="514" width="8.42578125" style="29" bestFit="1" customWidth="1"/>
    <col min="515" max="517" width="11" style="29" customWidth="1"/>
    <col min="518" max="523" width="0" style="29" hidden="1" customWidth="1"/>
    <col min="524" max="524" width="9.140625" style="29" customWidth="1"/>
    <col min="525" max="763" width="11.42578125" style="29"/>
    <col min="764" max="764" width="18.140625" style="29" customWidth="1"/>
    <col min="765" max="765" width="9.7109375" style="29" bestFit="1" customWidth="1"/>
    <col min="766" max="766" width="9.140625" style="29" bestFit="1" customWidth="1"/>
    <col min="767" max="768" width="9.140625" style="29" customWidth="1"/>
    <col min="769" max="769" width="9.7109375" style="29" bestFit="1" customWidth="1"/>
    <col min="770" max="770" width="8.42578125" style="29" bestFit="1" customWidth="1"/>
    <col min="771" max="773" width="11" style="29" customWidth="1"/>
    <col min="774" max="779" width="0" style="29" hidden="1" customWidth="1"/>
    <col min="780" max="780" width="9.140625" style="29" customWidth="1"/>
    <col min="781" max="1019" width="11.42578125" style="29"/>
    <col min="1020" max="1020" width="18.140625" style="29" customWidth="1"/>
    <col min="1021" max="1021" width="9.7109375" style="29" bestFit="1" customWidth="1"/>
    <col min="1022" max="1022" width="9.140625" style="29" bestFit="1" customWidth="1"/>
    <col min="1023" max="1024" width="9.140625" style="29" customWidth="1"/>
    <col min="1025" max="1025" width="9.7109375" style="29" bestFit="1" customWidth="1"/>
    <col min="1026" max="1026" width="8.42578125" style="29" bestFit="1" customWidth="1"/>
    <col min="1027" max="1029" width="11" style="29" customWidth="1"/>
    <col min="1030" max="1035" width="0" style="29" hidden="1" customWidth="1"/>
    <col min="1036" max="1036" width="9.140625" style="29" customWidth="1"/>
    <col min="1037" max="1275" width="11.42578125" style="29"/>
    <col min="1276" max="1276" width="18.140625" style="29" customWidth="1"/>
    <col min="1277" max="1277" width="9.7109375" style="29" bestFit="1" customWidth="1"/>
    <col min="1278" max="1278" width="9.140625" style="29" bestFit="1" customWidth="1"/>
    <col min="1279" max="1280" width="9.140625" style="29" customWidth="1"/>
    <col min="1281" max="1281" width="9.7109375" style="29" bestFit="1" customWidth="1"/>
    <col min="1282" max="1282" width="8.42578125" style="29" bestFit="1" customWidth="1"/>
    <col min="1283" max="1285" width="11" style="29" customWidth="1"/>
    <col min="1286" max="1291" width="0" style="29" hidden="1" customWidth="1"/>
    <col min="1292" max="1292" width="9.140625" style="29" customWidth="1"/>
    <col min="1293" max="1531" width="11.42578125" style="29"/>
    <col min="1532" max="1532" width="18.140625" style="29" customWidth="1"/>
    <col min="1533" max="1533" width="9.7109375" style="29" bestFit="1" customWidth="1"/>
    <col min="1534" max="1534" width="9.140625" style="29" bestFit="1" customWidth="1"/>
    <col min="1535" max="1536" width="9.140625" style="29" customWidth="1"/>
    <col min="1537" max="1537" width="9.7109375" style="29" bestFit="1" customWidth="1"/>
    <col min="1538" max="1538" width="8.42578125" style="29" bestFit="1" customWidth="1"/>
    <col min="1539" max="1541" width="11" style="29" customWidth="1"/>
    <col min="1542" max="1547" width="0" style="29" hidden="1" customWidth="1"/>
    <col min="1548" max="1548" width="9.140625" style="29" customWidth="1"/>
    <col min="1549" max="1787" width="11.42578125" style="29"/>
    <col min="1788" max="1788" width="18.140625" style="29" customWidth="1"/>
    <col min="1789" max="1789" width="9.7109375" style="29" bestFit="1" customWidth="1"/>
    <col min="1790" max="1790" width="9.140625" style="29" bestFit="1" customWidth="1"/>
    <col min="1791" max="1792" width="9.140625" style="29" customWidth="1"/>
    <col min="1793" max="1793" width="9.7109375" style="29" bestFit="1" customWidth="1"/>
    <col min="1794" max="1794" width="8.42578125" style="29" bestFit="1" customWidth="1"/>
    <col min="1795" max="1797" width="11" style="29" customWidth="1"/>
    <col min="1798" max="1803" width="0" style="29" hidden="1" customWidth="1"/>
    <col min="1804" max="1804" width="9.140625" style="29" customWidth="1"/>
    <col min="1805" max="2043" width="11.42578125" style="29"/>
    <col min="2044" max="2044" width="18.140625" style="29" customWidth="1"/>
    <col min="2045" max="2045" width="9.7109375" style="29" bestFit="1" customWidth="1"/>
    <col min="2046" max="2046" width="9.140625" style="29" bestFit="1" customWidth="1"/>
    <col min="2047" max="2048" width="9.140625" style="29" customWidth="1"/>
    <col min="2049" max="2049" width="9.7109375" style="29" bestFit="1" customWidth="1"/>
    <col min="2050" max="2050" width="8.42578125" style="29" bestFit="1" customWidth="1"/>
    <col min="2051" max="2053" width="11" style="29" customWidth="1"/>
    <col min="2054" max="2059" width="0" style="29" hidden="1" customWidth="1"/>
    <col min="2060" max="2060" width="9.140625" style="29" customWidth="1"/>
    <col min="2061" max="2299" width="11.42578125" style="29"/>
    <col min="2300" max="2300" width="18.140625" style="29" customWidth="1"/>
    <col min="2301" max="2301" width="9.7109375" style="29" bestFit="1" customWidth="1"/>
    <col min="2302" max="2302" width="9.140625" style="29" bestFit="1" customWidth="1"/>
    <col min="2303" max="2304" width="9.140625" style="29" customWidth="1"/>
    <col min="2305" max="2305" width="9.7109375" style="29" bestFit="1" customWidth="1"/>
    <col min="2306" max="2306" width="8.42578125" style="29" bestFit="1" customWidth="1"/>
    <col min="2307" max="2309" width="11" style="29" customWidth="1"/>
    <col min="2310" max="2315" width="0" style="29" hidden="1" customWidth="1"/>
    <col min="2316" max="2316" width="9.140625" style="29" customWidth="1"/>
    <col min="2317" max="2555" width="11.42578125" style="29"/>
    <col min="2556" max="2556" width="18.140625" style="29" customWidth="1"/>
    <col min="2557" max="2557" width="9.7109375" style="29" bestFit="1" customWidth="1"/>
    <col min="2558" max="2558" width="9.140625" style="29" bestFit="1" customWidth="1"/>
    <col min="2559" max="2560" width="9.140625" style="29" customWidth="1"/>
    <col min="2561" max="2561" width="9.7109375" style="29" bestFit="1" customWidth="1"/>
    <col min="2562" max="2562" width="8.42578125" style="29" bestFit="1" customWidth="1"/>
    <col min="2563" max="2565" width="11" style="29" customWidth="1"/>
    <col min="2566" max="2571" width="0" style="29" hidden="1" customWidth="1"/>
    <col min="2572" max="2572" width="9.140625" style="29" customWidth="1"/>
    <col min="2573" max="2811" width="11.42578125" style="29"/>
    <col min="2812" max="2812" width="18.140625" style="29" customWidth="1"/>
    <col min="2813" max="2813" width="9.7109375" style="29" bestFit="1" customWidth="1"/>
    <col min="2814" max="2814" width="9.140625" style="29" bestFit="1" customWidth="1"/>
    <col min="2815" max="2816" width="9.140625" style="29" customWidth="1"/>
    <col min="2817" max="2817" width="9.7109375" style="29" bestFit="1" customWidth="1"/>
    <col min="2818" max="2818" width="8.42578125" style="29" bestFit="1" customWidth="1"/>
    <col min="2819" max="2821" width="11" style="29" customWidth="1"/>
    <col min="2822" max="2827" width="0" style="29" hidden="1" customWidth="1"/>
    <col min="2828" max="2828" width="9.140625" style="29" customWidth="1"/>
    <col min="2829" max="3067" width="11.42578125" style="29"/>
    <col min="3068" max="3068" width="18.140625" style="29" customWidth="1"/>
    <col min="3069" max="3069" width="9.7109375" style="29" bestFit="1" customWidth="1"/>
    <col min="3070" max="3070" width="9.140625" style="29" bestFit="1" customWidth="1"/>
    <col min="3071" max="3072" width="9.140625" style="29" customWidth="1"/>
    <col min="3073" max="3073" width="9.7109375" style="29" bestFit="1" customWidth="1"/>
    <col min="3074" max="3074" width="8.42578125" style="29" bestFit="1" customWidth="1"/>
    <col min="3075" max="3077" width="11" style="29" customWidth="1"/>
    <col min="3078" max="3083" width="0" style="29" hidden="1" customWidth="1"/>
    <col min="3084" max="3084" width="9.140625" style="29" customWidth="1"/>
    <col min="3085" max="3323" width="11.42578125" style="29"/>
    <col min="3324" max="3324" width="18.140625" style="29" customWidth="1"/>
    <col min="3325" max="3325" width="9.7109375" style="29" bestFit="1" customWidth="1"/>
    <col min="3326" max="3326" width="9.140625" style="29" bestFit="1" customWidth="1"/>
    <col min="3327" max="3328" width="9.140625" style="29" customWidth="1"/>
    <col min="3329" max="3329" width="9.7109375" style="29" bestFit="1" customWidth="1"/>
    <col min="3330" max="3330" width="8.42578125" style="29" bestFit="1" customWidth="1"/>
    <col min="3331" max="3333" width="11" style="29" customWidth="1"/>
    <col min="3334" max="3339" width="0" style="29" hidden="1" customWidth="1"/>
    <col min="3340" max="3340" width="9.140625" style="29" customWidth="1"/>
    <col min="3341" max="3579" width="11.42578125" style="29"/>
    <col min="3580" max="3580" width="18.140625" style="29" customWidth="1"/>
    <col min="3581" max="3581" width="9.7109375" style="29" bestFit="1" customWidth="1"/>
    <col min="3582" max="3582" width="9.140625" style="29" bestFit="1" customWidth="1"/>
    <col min="3583" max="3584" width="9.140625" style="29" customWidth="1"/>
    <col min="3585" max="3585" width="9.7109375" style="29" bestFit="1" customWidth="1"/>
    <col min="3586" max="3586" width="8.42578125" style="29" bestFit="1" customWidth="1"/>
    <col min="3587" max="3589" width="11" style="29" customWidth="1"/>
    <col min="3590" max="3595" width="0" style="29" hidden="1" customWidth="1"/>
    <col min="3596" max="3596" width="9.140625" style="29" customWidth="1"/>
    <col min="3597" max="3835" width="11.42578125" style="29"/>
    <col min="3836" max="3836" width="18.140625" style="29" customWidth="1"/>
    <col min="3837" max="3837" width="9.7109375" style="29" bestFit="1" customWidth="1"/>
    <col min="3838" max="3838" width="9.140625" style="29" bestFit="1" customWidth="1"/>
    <col min="3839" max="3840" width="9.140625" style="29" customWidth="1"/>
    <col min="3841" max="3841" width="9.7109375" style="29" bestFit="1" customWidth="1"/>
    <col min="3842" max="3842" width="8.42578125" style="29" bestFit="1" customWidth="1"/>
    <col min="3843" max="3845" width="11" style="29" customWidth="1"/>
    <col min="3846" max="3851" width="0" style="29" hidden="1" customWidth="1"/>
    <col min="3852" max="3852" width="9.140625" style="29" customWidth="1"/>
    <col min="3853" max="4091" width="11.42578125" style="29"/>
    <col min="4092" max="4092" width="18.140625" style="29" customWidth="1"/>
    <col min="4093" max="4093" width="9.7109375" style="29" bestFit="1" customWidth="1"/>
    <col min="4094" max="4094" width="9.140625" style="29" bestFit="1" customWidth="1"/>
    <col min="4095" max="4096" width="9.140625" style="29" customWidth="1"/>
    <col min="4097" max="4097" width="9.7109375" style="29" bestFit="1" customWidth="1"/>
    <col min="4098" max="4098" width="8.42578125" style="29" bestFit="1" customWidth="1"/>
    <col min="4099" max="4101" width="11" style="29" customWidth="1"/>
    <col min="4102" max="4107" width="0" style="29" hidden="1" customWidth="1"/>
    <col min="4108" max="4108" width="9.140625" style="29" customWidth="1"/>
    <col min="4109" max="4347" width="11.42578125" style="29"/>
    <col min="4348" max="4348" width="18.140625" style="29" customWidth="1"/>
    <col min="4349" max="4349" width="9.7109375" style="29" bestFit="1" customWidth="1"/>
    <col min="4350" max="4350" width="9.140625" style="29" bestFit="1" customWidth="1"/>
    <col min="4351" max="4352" width="9.140625" style="29" customWidth="1"/>
    <col min="4353" max="4353" width="9.7109375" style="29" bestFit="1" customWidth="1"/>
    <col min="4354" max="4354" width="8.42578125" style="29" bestFit="1" customWidth="1"/>
    <col min="4355" max="4357" width="11" style="29" customWidth="1"/>
    <col min="4358" max="4363" width="0" style="29" hidden="1" customWidth="1"/>
    <col min="4364" max="4364" width="9.140625" style="29" customWidth="1"/>
    <col min="4365" max="4603" width="11.42578125" style="29"/>
    <col min="4604" max="4604" width="18.140625" style="29" customWidth="1"/>
    <col min="4605" max="4605" width="9.7109375" style="29" bestFit="1" customWidth="1"/>
    <col min="4606" max="4606" width="9.140625" style="29" bestFit="1" customWidth="1"/>
    <col min="4607" max="4608" width="9.140625" style="29" customWidth="1"/>
    <col min="4609" max="4609" width="9.7109375" style="29" bestFit="1" customWidth="1"/>
    <col min="4610" max="4610" width="8.42578125" style="29" bestFit="1" customWidth="1"/>
    <col min="4611" max="4613" width="11" style="29" customWidth="1"/>
    <col min="4614" max="4619" width="0" style="29" hidden="1" customWidth="1"/>
    <col min="4620" max="4620" width="9.140625" style="29" customWidth="1"/>
    <col min="4621" max="4859" width="11.42578125" style="29"/>
    <col min="4860" max="4860" width="18.140625" style="29" customWidth="1"/>
    <col min="4861" max="4861" width="9.7109375" style="29" bestFit="1" customWidth="1"/>
    <col min="4862" max="4862" width="9.140625" style="29" bestFit="1" customWidth="1"/>
    <col min="4863" max="4864" width="9.140625" style="29" customWidth="1"/>
    <col min="4865" max="4865" width="9.7109375" style="29" bestFit="1" customWidth="1"/>
    <col min="4866" max="4866" width="8.42578125" style="29" bestFit="1" customWidth="1"/>
    <col min="4867" max="4869" width="11" style="29" customWidth="1"/>
    <col min="4870" max="4875" width="0" style="29" hidden="1" customWidth="1"/>
    <col min="4876" max="4876" width="9.140625" style="29" customWidth="1"/>
    <col min="4877" max="5115" width="11.42578125" style="29"/>
    <col min="5116" max="5116" width="18.140625" style="29" customWidth="1"/>
    <col min="5117" max="5117" width="9.7109375" style="29" bestFit="1" customWidth="1"/>
    <col min="5118" max="5118" width="9.140625" style="29" bestFit="1" customWidth="1"/>
    <col min="5119" max="5120" width="9.140625" style="29" customWidth="1"/>
    <col min="5121" max="5121" width="9.7109375" style="29" bestFit="1" customWidth="1"/>
    <col min="5122" max="5122" width="8.42578125" style="29" bestFit="1" customWidth="1"/>
    <col min="5123" max="5125" width="11" style="29" customWidth="1"/>
    <col min="5126" max="5131" width="0" style="29" hidden="1" customWidth="1"/>
    <col min="5132" max="5132" width="9.140625" style="29" customWidth="1"/>
    <col min="5133" max="5371" width="11.42578125" style="29"/>
    <col min="5372" max="5372" width="18.140625" style="29" customWidth="1"/>
    <col min="5373" max="5373" width="9.7109375" style="29" bestFit="1" customWidth="1"/>
    <col min="5374" max="5374" width="9.140625" style="29" bestFit="1" customWidth="1"/>
    <col min="5375" max="5376" width="9.140625" style="29" customWidth="1"/>
    <col min="5377" max="5377" width="9.7109375" style="29" bestFit="1" customWidth="1"/>
    <col min="5378" max="5378" width="8.42578125" style="29" bestFit="1" customWidth="1"/>
    <col min="5379" max="5381" width="11" style="29" customWidth="1"/>
    <col min="5382" max="5387" width="0" style="29" hidden="1" customWidth="1"/>
    <col min="5388" max="5388" width="9.140625" style="29" customWidth="1"/>
    <col min="5389" max="5627" width="11.42578125" style="29"/>
    <col min="5628" max="5628" width="18.140625" style="29" customWidth="1"/>
    <col min="5629" max="5629" width="9.7109375" style="29" bestFit="1" customWidth="1"/>
    <col min="5630" max="5630" width="9.140625" style="29" bestFit="1" customWidth="1"/>
    <col min="5631" max="5632" width="9.140625" style="29" customWidth="1"/>
    <col min="5633" max="5633" width="9.7109375" style="29" bestFit="1" customWidth="1"/>
    <col min="5634" max="5634" width="8.42578125" style="29" bestFit="1" customWidth="1"/>
    <col min="5635" max="5637" width="11" style="29" customWidth="1"/>
    <col min="5638" max="5643" width="0" style="29" hidden="1" customWidth="1"/>
    <col min="5644" max="5644" width="9.140625" style="29" customWidth="1"/>
    <col min="5645" max="5883" width="11.42578125" style="29"/>
    <col min="5884" max="5884" width="18.140625" style="29" customWidth="1"/>
    <col min="5885" max="5885" width="9.7109375" style="29" bestFit="1" customWidth="1"/>
    <col min="5886" max="5886" width="9.140625" style="29" bestFit="1" customWidth="1"/>
    <col min="5887" max="5888" width="9.140625" style="29" customWidth="1"/>
    <col min="5889" max="5889" width="9.7109375" style="29" bestFit="1" customWidth="1"/>
    <col min="5890" max="5890" width="8.42578125" style="29" bestFit="1" customWidth="1"/>
    <col min="5891" max="5893" width="11" style="29" customWidth="1"/>
    <col min="5894" max="5899" width="0" style="29" hidden="1" customWidth="1"/>
    <col min="5900" max="5900" width="9.140625" style="29" customWidth="1"/>
    <col min="5901" max="6139" width="11.42578125" style="29"/>
    <col min="6140" max="6140" width="18.140625" style="29" customWidth="1"/>
    <col min="6141" max="6141" width="9.7109375" style="29" bestFit="1" customWidth="1"/>
    <col min="6142" max="6142" width="9.140625" style="29" bestFit="1" customWidth="1"/>
    <col min="6143" max="6144" width="9.140625" style="29" customWidth="1"/>
    <col min="6145" max="6145" width="9.7109375" style="29" bestFit="1" customWidth="1"/>
    <col min="6146" max="6146" width="8.42578125" style="29" bestFit="1" customWidth="1"/>
    <col min="6147" max="6149" width="11" style="29" customWidth="1"/>
    <col min="6150" max="6155" width="0" style="29" hidden="1" customWidth="1"/>
    <col min="6156" max="6156" width="9.140625" style="29" customWidth="1"/>
    <col min="6157" max="6395" width="11.42578125" style="29"/>
    <col min="6396" max="6396" width="18.140625" style="29" customWidth="1"/>
    <col min="6397" max="6397" width="9.7109375" style="29" bestFit="1" customWidth="1"/>
    <col min="6398" max="6398" width="9.140625" style="29" bestFit="1" customWidth="1"/>
    <col min="6399" max="6400" width="9.140625" style="29" customWidth="1"/>
    <col min="6401" max="6401" width="9.7109375" style="29" bestFit="1" customWidth="1"/>
    <col min="6402" max="6402" width="8.42578125" style="29" bestFit="1" customWidth="1"/>
    <col min="6403" max="6405" width="11" style="29" customWidth="1"/>
    <col min="6406" max="6411" width="0" style="29" hidden="1" customWidth="1"/>
    <col min="6412" max="6412" width="9.140625" style="29" customWidth="1"/>
    <col min="6413" max="6651" width="11.42578125" style="29"/>
    <col min="6652" max="6652" width="18.140625" style="29" customWidth="1"/>
    <col min="6653" max="6653" width="9.7109375" style="29" bestFit="1" customWidth="1"/>
    <col min="6654" max="6654" width="9.140625" style="29" bestFit="1" customWidth="1"/>
    <col min="6655" max="6656" width="9.140625" style="29" customWidth="1"/>
    <col min="6657" max="6657" width="9.7109375" style="29" bestFit="1" customWidth="1"/>
    <col min="6658" max="6658" width="8.42578125" style="29" bestFit="1" customWidth="1"/>
    <col min="6659" max="6661" width="11" style="29" customWidth="1"/>
    <col min="6662" max="6667" width="0" style="29" hidden="1" customWidth="1"/>
    <col min="6668" max="6668" width="9.140625" style="29" customWidth="1"/>
    <col min="6669" max="6907" width="11.42578125" style="29"/>
    <col min="6908" max="6908" width="18.140625" style="29" customWidth="1"/>
    <col min="6909" max="6909" width="9.7109375" style="29" bestFit="1" customWidth="1"/>
    <col min="6910" max="6910" width="9.140625" style="29" bestFit="1" customWidth="1"/>
    <col min="6911" max="6912" width="9.140625" style="29" customWidth="1"/>
    <col min="6913" max="6913" width="9.7109375" style="29" bestFit="1" customWidth="1"/>
    <col min="6914" max="6914" width="8.42578125" style="29" bestFit="1" customWidth="1"/>
    <col min="6915" max="6917" width="11" style="29" customWidth="1"/>
    <col min="6918" max="6923" width="0" style="29" hidden="1" customWidth="1"/>
    <col min="6924" max="6924" width="9.140625" style="29" customWidth="1"/>
    <col min="6925" max="7163" width="11.42578125" style="29"/>
    <col min="7164" max="7164" width="18.140625" style="29" customWidth="1"/>
    <col min="7165" max="7165" width="9.7109375" style="29" bestFit="1" customWidth="1"/>
    <col min="7166" max="7166" width="9.140625" style="29" bestFit="1" customWidth="1"/>
    <col min="7167" max="7168" width="9.140625" style="29" customWidth="1"/>
    <col min="7169" max="7169" width="9.7109375" style="29" bestFit="1" customWidth="1"/>
    <col min="7170" max="7170" width="8.42578125" style="29" bestFit="1" customWidth="1"/>
    <col min="7171" max="7173" width="11" style="29" customWidth="1"/>
    <col min="7174" max="7179" width="0" style="29" hidden="1" customWidth="1"/>
    <col min="7180" max="7180" width="9.140625" style="29" customWidth="1"/>
    <col min="7181" max="7419" width="11.42578125" style="29"/>
    <col min="7420" max="7420" width="18.140625" style="29" customWidth="1"/>
    <col min="7421" max="7421" width="9.7109375" style="29" bestFit="1" customWidth="1"/>
    <col min="7422" max="7422" width="9.140625" style="29" bestFit="1" customWidth="1"/>
    <col min="7423" max="7424" width="9.140625" style="29" customWidth="1"/>
    <col min="7425" max="7425" width="9.7109375" style="29" bestFit="1" customWidth="1"/>
    <col min="7426" max="7426" width="8.42578125" style="29" bestFit="1" customWidth="1"/>
    <col min="7427" max="7429" width="11" style="29" customWidth="1"/>
    <col min="7430" max="7435" width="0" style="29" hidden="1" customWidth="1"/>
    <col min="7436" max="7436" width="9.140625" style="29" customWidth="1"/>
    <col min="7437" max="7675" width="11.42578125" style="29"/>
    <col min="7676" max="7676" width="18.140625" style="29" customWidth="1"/>
    <col min="7677" max="7677" width="9.7109375" style="29" bestFit="1" customWidth="1"/>
    <col min="7678" max="7678" width="9.140625" style="29" bestFit="1" customWidth="1"/>
    <col min="7679" max="7680" width="9.140625" style="29" customWidth="1"/>
    <col min="7681" max="7681" width="9.7109375" style="29" bestFit="1" customWidth="1"/>
    <col min="7682" max="7682" width="8.42578125" style="29" bestFit="1" customWidth="1"/>
    <col min="7683" max="7685" width="11" style="29" customWidth="1"/>
    <col min="7686" max="7691" width="0" style="29" hidden="1" customWidth="1"/>
    <col min="7692" max="7692" width="9.140625" style="29" customWidth="1"/>
    <col min="7693" max="7931" width="11.42578125" style="29"/>
    <col min="7932" max="7932" width="18.140625" style="29" customWidth="1"/>
    <col min="7933" max="7933" width="9.7109375" style="29" bestFit="1" customWidth="1"/>
    <col min="7934" max="7934" width="9.140625" style="29" bestFit="1" customWidth="1"/>
    <col min="7935" max="7936" width="9.140625" style="29" customWidth="1"/>
    <col min="7937" max="7937" width="9.7109375" style="29" bestFit="1" customWidth="1"/>
    <col min="7938" max="7938" width="8.42578125" style="29" bestFit="1" customWidth="1"/>
    <col min="7939" max="7941" width="11" style="29" customWidth="1"/>
    <col min="7942" max="7947" width="0" style="29" hidden="1" customWidth="1"/>
    <col min="7948" max="7948" width="9.140625" style="29" customWidth="1"/>
    <col min="7949" max="8187" width="11.42578125" style="29"/>
    <col min="8188" max="8188" width="18.140625" style="29" customWidth="1"/>
    <col min="8189" max="8189" width="9.7109375" style="29" bestFit="1" customWidth="1"/>
    <col min="8190" max="8190" width="9.140625" style="29" bestFit="1" customWidth="1"/>
    <col min="8191" max="8192" width="9.140625" style="29" customWidth="1"/>
    <col min="8193" max="8193" width="9.7109375" style="29" bestFit="1" customWidth="1"/>
    <col min="8194" max="8194" width="8.42578125" style="29" bestFit="1" customWidth="1"/>
    <col min="8195" max="8197" width="11" style="29" customWidth="1"/>
    <col min="8198" max="8203" width="0" style="29" hidden="1" customWidth="1"/>
    <col min="8204" max="8204" width="9.140625" style="29" customWidth="1"/>
    <col min="8205" max="8443" width="11.42578125" style="29"/>
    <col min="8444" max="8444" width="18.140625" style="29" customWidth="1"/>
    <col min="8445" max="8445" width="9.7109375" style="29" bestFit="1" customWidth="1"/>
    <col min="8446" max="8446" width="9.140625" style="29" bestFit="1" customWidth="1"/>
    <col min="8447" max="8448" width="9.140625" style="29" customWidth="1"/>
    <col min="8449" max="8449" width="9.7109375" style="29" bestFit="1" customWidth="1"/>
    <col min="8450" max="8450" width="8.42578125" style="29" bestFit="1" customWidth="1"/>
    <col min="8451" max="8453" width="11" style="29" customWidth="1"/>
    <col min="8454" max="8459" width="0" style="29" hidden="1" customWidth="1"/>
    <col min="8460" max="8460" width="9.140625" style="29" customWidth="1"/>
    <col min="8461" max="8699" width="11.42578125" style="29"/>
    <col min="8700" max="8700" width="18.140625" style="29" customWidth="1"/>
    <col min="8701" max="8701" width="9.7109375" style="29" bestFit="1" customWidth="1"/>
    <col min="8702" max="8702" width="9.140625" style="29" bestFit="1" customWidth="1"/>
    <col min="8703" max="8704" width="9.140625" style="29" customWidth="1"/>
    <col min="8705" max="8705" width="9.7109375" style="29" bestFit="1" customWidth="1"/>
    <col min="8706" max="8706" width="8.42578125" style="29" bestFit="1" customWidth="1"/>
    <col min="8707" max="8709" width="11" style="29" customWidth="1"/>
    <col min="8710" max="8715" width="0" style="29" hidden="1" customWidth="1"/>
    <col min="8716" max="8716" width="9.140625" style="29" customWidth="1"/>
    <col min="8717" max="8955" width="11.42578125" style="29"/>
    <col min="8956" max="8956" width="18.140625" style="29" customWidth="1"/>
    <col min="8957" max="8957" width="9.7109375" style="29" bestFit="1" customWidth="1"/>
    <col min="8958" max="8958" width="9.140625" style="29" bestFit="1" customWidth="1"/>
    <col min="8959" max="8960" width="9.140625" style="29" customWidth="1"/>
    <col min="8961" max="8961" width="9.7109375" style="29" bestFit="1" customWidth="1"/>
    <col min="8962" max="8962" width="8.42578125" style="29" bestFit="1" customWidth="1"/>
    <col min="8963" max="8965" width="11" style="29" customWidth="1"/>
    <col min="8966" max="8971" width="0" style="29" hidden="1" customWidth="1"/>
    <col min="8972" max="8972" width="9.140625" style="29" customWidth="1"/>
    <col min="8973" max="9211" width="11.42578125" style="29"/>
    <col min="9212" max="9212" width="18.140625" style="29" customWidth="1"/>
    <col min="9213" max="9213" width="9.7109375" style="29" bestFit="1" customWidth="1"/>
    <col min="9214" max="9214" width="9.140625" style="29" bestFit="1" customWidth="1"/>
    <col min="9215" max="9216" width="9.140625" style="29" customWidth="1"/>
    <col min="9217" max="9217" width="9.7109375" style="29" bestFit="1" customWidth="1"/>
    <col min="9218" max="9218" width="8.42578125" style="29" bestFit="1" customWidth="1"/>
    <col min="9219" max="9221" width="11" style="29" customWidth="1"/>
    <col min="9222" max="9227" width="0" style="29" hidden="1" customWidth="1"/>
    <col min="9228" max="9228" width="9.140625" style="29" customWidth="1"/>
    <col min="9229" max="9467" width="11.42578125" style="29"/>
    <col min="9468" max="9468" width="18.140625" style="29" customWidth="1"/>
    <col min="9469" max="9469" width="9.7109375" style="29" bestFit="1" customWidth="1"/>
    <col min="9470" max="9470" width="9.140625" style="29" bestFit="1" customWidth="1"/>
    <col min="9471" max="9472" width="9.140625" style="29" customWidth="1"/>
    <col min="9473" max="9473" width="9.7109375" style="29" bestFit="1" customWidth="1"/>
    <col min="9474" max="9474" width="8.42578125" style="29" bestFit="1" customWidth="1"/>
    <col min="9475" max="9477" width="11" style="29" customWidth="1"/>
    <col min="9478" max="9483" width="0" style="29" hidden="1" customWidth="1"/>
    <col min="9484" max="9484" width="9.140625" style="29" customWidth="1"/>
    <col min="9485" max="9723" width="11.42578125" style="29"/>
    <col min="9724" max="9724" width="18.140625" style="29" customWidth="1"/>
    <col min="9725" max="9725" width="9.7109375" style="29" bestFit="1" customWidth="1"/>
    <col min="9726" max="9726" width="9.140625" style="29" bestFit="1" customWidth="1"/>
    <col min="9727" max="9728" width="9.140625" style="29" customWidth="1"/>
    <col min="9729" max="9729" width="9.7109375" style="29" bestFit="1" customWidth="1"/>
    <col min="9730" max="9730" width="8.42578125" style="29" bestFit="1" customWidth="1"/>
    <col min="9731" max="9733" width="11" style="29" customWidth="1"/>
    <col min="9734" max="9739" width="0" style="29" hidden="1" customWidth="1"/>
    <col min="9740" max="9740" width="9.140625" style="29" customWidth="1"/>
    <col min="9741" max="9979" width="11.42578125" style="29"/>
    <col min="9980" max="9980" width="18.140625" style="29" customWidth="1"/>
    <col min="9981" max="9981" width="9.7109375" style="29" bestFit="1" customWidth="1"/>
    <col min="9982" max="9982" width="9.140625" style="29" bestFit="1" customWidth="1"/>
    <col min="9983" max="9984" width="9.140625" style="29" customWidth="1"/>
    <col min="9985" max="9985" width="9.7109375" style="29" bestFit="1" customWidth="1"/>
    <col min="9986" max="9986" width="8.42578125" style="29" bestFit="1" customWidth="1"/>
    <col min="9987" max="9989" width="11" style="29" customWidth="1"/>
    <col min="9990" max="9995" width="0" style="29" hidden="1" customWidth="1"/>
    <col min="9996" max="9996" width="9.140625" style="29" customWidth="1"/>
    <col min="9997" max="10235" width="11.42578125" style="29"/>
    <col min="10236" max="10236" width="18.140625" style="29" customWidth="1"/>
    <col min="10237" max="10237" width="9.7109375" style="29" bestFit="1" customWidth="1"/>
    <col min="10238" max="10238" width="9.140625" style="29" bestFit="1" customWidth="1"/>
    <col min="10239" max="10240" width="9.140625" style="29" customWidth="1"/>
    <col min="10241" max="10241" width="9.7109375" style="29" bestFit="1" customWidth="1"/>
    <col min="10242" max="10242" width="8.42578125" style="29" bestFit="1" customWidth="1"/>
    <col min="10243" max="10245" width="11" style="29" customWidth="1"/>
    <col min="10246" max="10251" width="0" style="29" hidden="1" customWidth="1"/>
    <col min="10252" max="10252" width="9.140625" style="29" customWidth="1"/>
    <col min="10253" max="10491" width="11.42578125" style="29"/>
    <col min="10492" max="10492" width="18.140625" style="29" customWidth="1"/>
    <col min="10493" max="10493" width="9.7109375" style="29" bestFit="1" customWidth="1"/>
    <col min="10494" max="10494" width="9.140625" style="29" bestFit="1" customWidth="1"/>
    <col min="10495" max="10496" width="9.140625" style="29" customWidth="1"/>
    <col min="10497" max="10497" width="9.7109375" style="29" bestFit="1" customWidth="1"/>
    <col min="10498" max="10498" width="8.42578125" style="29" bestFit="1" customWidth="1"/>
    <col min="10499" max="10501" width="11" style="29" customWidth="1"/>
    <col min="10502" max="10507" width="0" style="29" hidden="1" customWidth="1"/>
    <col min="10508" max="10508" width="9.140625" style="29" customWidth="1"/>
    <col min="10509" max="10747" width="11.42578125" style="29"/>
    <col min="10748" max="10748" width="18.140625" style="29" customWidth="1"/>
    <col min="10749" max="10749" width="9.7109375" style="29" bestFit="1" customWidth="1"/>
    <col min="10750" max="10750" width="9.140625" style="29" bestFit="1" customWidth="1"/>
    <col min="10751" max="10752" width="9.140625" style="29" customWidth="1"/>
    <col min="10753" max="10753" width="9.7109375" style="29" bestFit="1" customWidth="1"/>
    <col min="10754" max="10754" width="8.42578125" style="29" bestFit="1" customWidth="1"/>
    <col min="10755" max="10757" width="11" style="29" customWidth="1"/>
    <col min="10758" max="10763" width="0" style="29" hidden="1" customWidth="1"/>
    <col min="10764" max="10764" width="9.140625" style="29" customWidth="1"/>
    <col min="10765" max="11003" width="11.42578125" style="29"/>
    <col min="11004" max="11004" width="18.140625" style="29" customWidth="1"/>
    <col min="11005" max="11005" width="9.7109375" style="29" bestFit="1" customWidth="1"/>
    <col min="11006" max="11006" width="9.140625" style="29" bestFit="1" customWidth="1"/>
    <col min="11007" max="11008" width="9.140625" style="29" customWidth="1"/>
    <col min="11009" max="11009" width="9.7109375" style="29" bestFit="1" customWidth="1"/>
    <col min="11010" max="11010" width="8.42578125" style="29" bestFit="1" customWidth="1"/>
    <col min="11011" max="11013" width="11" style="29" customWidth="1"/>
    <col min="11014" max="11019" width="0" style="29" hidden="1" customWidth="1"/>
    <col min="11020" max="11020" width="9.140625" style="29" customWidth="1"/>
    <col min="11021" max="11259" width="11.42578125" style="29"/>
    <col min="11260" max="11260" width="18.140625" style="29" customWidth="1"/>
    <col min="11261" max="11261" width="9.7109375" style="29" bestFit="1" customWidth="1"/>
    <col min="11262" max="11262" width="9.140625" style="29" bestFit="1" customWidth="1"/>
    <col min="11263" max="11264" width="9.140625" style="29" customWidth="1"/>
    <col min="11265" max="11265" width="9.7109375" style="29" bestFit="1" customWidth="1"/>
    <col min="11266" max="11266" width="8.42578125" style="29" bestFit="1" customWidth="1"/>
    <col min="11267" max="11269" width="11" style="29" customWidth="1"/>
    <col min="11270" max="11275" width="0" style="29" hidden="1" customWidth="1"/>
    <col min="11276" max="11276" width="9.140625" style="29" customWidth="1"/>
    <col min="11277" max="11515" width="11.42578125" style="29"/>
    <col min="11516" max="11516" width="18.140625" style="29" customWidth="1"/>
    <col min="11517" max="11517" width="9.7109375" style="29" bestFit="1" customWidth="1"/>
    <col min="11518" max="11518" width="9.140625" style="29" bestFit="1" customWidth="1"/>
    <col min="11519" max="11520" width="9.140625" style="29" customWidth="1"/>
    <col min="11521" max="11521" width="9.7109375" style="29" bestFit="1" customWidth="1"/>
    <col min="11522" max="11522" width="8.42578125" style="29" bestFit="1" customWidth="1"/>
    <col min="11523" max="11525" width="11" style="29" customWidth="1"/>
    <col min="11526" max="11531" width="0" style="29" hidden="1" customWidth="1"/>
    <col min="11532" max="11532" width="9.140625" style="29" customWidth="1"/>
    <col min="11533" max="11771" width="11.42578125" style="29"/>
    <col min="11772" max="11772" width="18.140625" style="29" customWidth="1"/>
    <col min="11773" max="11773" width="9.7109375" style="29" bestFit="1" customWidth="1"/>
    <col min="11774" max="11774" width="9.140625" style="29" bestFit="1" customWidth="1"/>
    <col min="11775" max="11776" width="9.140625" style="29" customWidth="1"/>
    <col min="11777" max="11777" width="9.7109375" style="29" bestFit="1" customWidth="1"/>
    <col min="11778" max="11778" width="8.42578125" style="29" bestFit="1" customWidth="1"/>
    <col min="11779" max="11781" width="11" style="29" customWidth="1"/>
    <col min="11782" max="11787" width="0" style="29" hidden="1" customWidth="1"/>
    <col min="11788" max="11788" width="9.140625" style="29" customWidth="1"/>
    <col min="11789" max="12027" width="11.42578125" style="29"/>
    <col min="12028" max="12028" width="18.140625" style="29" customWidth="1"/>
    <col min="12029" max="12029" width="9.7109375" style="29" bestFit="1" customWidth="1"/>
    <col min="12030" max="12030" width="9.140625" style="29" bestFit="1" customWidth="1"/>
    <col min="12031" max="12032" width="9.140625" style="29" customWidth="1"/>
    <col min="12033" max="12033" width="9.7109375" style="29" bestFit="1" customWidth="1"/>
    <col min="12034" max="12034" width="8.42578125" style="29" bestFit="1" customWidth="1"/>
    <col min="12035" max="12037" width="11" style="29" customWidth="1"/>
    <col min="12038" max="12043" width="0" style="29" hidden="1" customWidth="1"/>
    <col min="12044" max="12044" width="9.140625" style="29" customWidth="1"/>
    <col min="12045" max="12283" width="11.42578125" style="29"/>
    <col min="12284" max="12284" width="18.140625" style="29" customWidth="1"/>
    <col min="12285" max="12285" width="9.7109375" style="29" bestFit="1" customWidth="1"/>
    <col min="12286" max="12286" width="9.140625" style="29" bestFit="1" customWidth="1"/>
    <col min="12287" max="12288" width="9.140625" style="29" customWidth="1"/>
    <col min="12289" max="12289" width="9.7109375" style="29" bestFit="1" customWidth="1"/>
    <col min="12290" max="12290" width="8.42578125" style="29" bestFit="1" customWidth="1"/>
    <col min="12291" max="12293" width="11" style="29" customWidth="1"/>
    <col min="12294" max="12299" width="0" style="29" hidden="1" customWidth="1"/>
    <col min="12300" max="12300" width="9.140625" style="29" customWidth="1"/>
    <col min="12301" max="12539" width="11.42578125" style="29"/>
    <col min="12540" max="12540" width="18.140625" style="29" customWidth="1"/>
    <col min="12541" max="12541" width="9.7109375" style="29" bestFit="1" customWidth="1"/>
    <col min="12542" max="12542" width="9.140625" style="29" bestFit="1" customWidth="1"/>
    <col min="12543" max="12544" width="9.140625" style="29" customWidth="1"/>
    <col min="12545" max="12545" width="9.7109375" style="29" bestFit="1" customWidth="1"/>
    <col min="12546" max="12546" width="8.42578125" style="29" bestFit="1" customWidth="1"/>
    <col min="12547" max="12549" width="11" style="29" customWidth="1"/>
    <col min="12550" max="12555" width="0" style="29" hidden="1" customWidth="1"/>
    <col min="12556" max="12556" width="9.140625" style="29" customWidth="1"/>
    <col min="12557" max="12795" width="11.42578125" style="29"/>
    <col min="12796" max="12796" width="18.140625" style="29" customWidth="1"/>
    <col min="12797" max="12797" width="9.7109375" style="29" bestFit="1" customWidth="1"/>
    <col min="12798" max="12798" width="9.140625" style="29" bestFit="1" customWidth="1"/>
    <col min="12799" max="12800" width="9.140625" style="29" customWidth="1"/>
    <col min="12801" max="12801" width="9.7109375" style="29" bestFit="1" customWidth="1"/>
    <col min="12802" max="12802" width="8.42578125" style="29" bestFit="1" customWidth="1"/>
    <col min="12803" max="12805" width="11" style="29" customWidth="1"/>
    <col min="12806" max="12811" width="0" style="29" hidden="1" customWidth="1"/>
    <col min="12812" max="12812" width="9.140625" style="29" customWidth="1"/>
    <col min="12813" max="13051" width="11.42578125" style="29"/>
    <col min="13052" max="13052" width="18.140625" style="29" customWidth="1"/>
    <col min="13053" max="13053" width="9.7109375" style="29" bestFit="1" customWidth="1"/>
    <col min="13054" max="13054" width="9.140625" style="29" bestFit="1" customWidth="1"/>
    <col min="13055" max="13056" width="9.140625" style="29" customWidth="1"/>
    <col min="13057" max="13057" width="9.7109375" style="29" bestFit="1" customWidth="1"/>
    <col min="13058" max="13058" width="8.42578125" style="29" bestFit="1" customWidth="1"/>
    <col min="13059" max="13061" width="11" style="29" customWidth="1"/>
    <col min="13062" max="13067" width="0" style="29" hidden="1" customWidth="1"/>
    <col min="13068" max="13068" width="9.140625" style="29" customWidth="1"/>
    <col min="13069" max="13307" width="11.42578125" style="29"/>
    <col min="13308" max="13308" width="18.140625" style="29" customWidth="1"/>
    <col min="13309" max="13309" width="9.7109375" style="29" bestFit="1" customWidth="1"/>
    <col min="13310" max="13310" width="9.140625" style="29" bestFit="1" customWidth="1"/>
    <col min="13311" max="13312" width="9.140625" style="29" customWidth="1"/>
    <col min="13313" max="13313" width="9.7109375" style="29" bestFit="1" customWidth="1"/>
    <col min="13314" max="13314" width="8.42578125" style="29" bestFit="1" customWidth="1"/>
    <col min="13315" max="13317" width="11" style="29" customWidth="1"/>
    <col min="13318" max="13323" width="0" style="29" hidden="1" customWidth="1"/>
    <col min="13324" max="13324" width="9.140625" style="29" customWidth="1"/>
    <col min="13325" max="13563" width="11.42578125" style="29"/>
    <col min="13564" max="13564" width="18.140625" style="29" customWidth="1"/>
    <col min="13565" max="13565" width="9.7109375" style="29" bestFit="1" customWidth="1"/>
    <col min="13566" max="13566" width="9.140625" style="29" bestFit="1" customWidth="1"/>
    <col min="13567" max="13568" width="9.140625" style="29" customWidth="1"/>
    <col min="13569" max="13569" width="9.7109375" style="29" bestFit="1" customWidth="1"/>
    <col min="13570" max="13570" width="8.42578125" style="29" bestFit="1" customWidth="1"/>
    <col min="13571" max="13573" width="11" style="29" customWidth="1"/>
    <col min="13574" max="13579" width="0" style="29" hidden="1" customWidth="1"/>
    <col min="13580" max="13580" width="9.140625" style="29" customWidth="1"/>
    <col min="13581" max="13819" width="11.42578125" style="29"/>
    <col min="13820" max="13820" width="18.140625" style="29" customWidth="1"/>
    <col min="13821" max="13821" width="9.7109375" style="29" bestFit="1" customWidth="1"/>
    <col min="13822" max="13822" width="9.140625" style="29" bestFit="1" customWidth="1"/>
    <col min="13823" max="13824" width="9.140625" style="29" customWidth="1"/>
    <col min="13825" max="13825" width="9.7109375" style="29" bestFit="1" customWidth="1"/>
    <col min="13826" max="13826" width="8.42578125" style="29" bestFit="1" customWidth="1"/>
    <col min="13827" max="13829" width="11" style="29" customWidth="1"/>
    <col min="13830" max="13835" width="0" style="29" hidden="1" customWidth="1"/>
    <col min="13836" max="13836" width="9.140625" style="29" customWidth="1"/>
    <col min="13837" max="14075" width="11.42578125" style="29"/>
    <col min="14076" max="14076" width="18.140625" style="29" customWidth="1"/>
    <col min="14077" max="14077" width="9.7109375" style="29" bestFit="1" customWidth="1"/>
    <col min="14078" max="14078" width="9.140625" style="29" bestFit="1" customWidth="1"/>
    <col min="14079" max="14080" width="9.140625" style="29" customWidth="1"/>
    <col min="14081" max="14081" width="9.7109375" style="29" bestFit="1" customWidth="1"/>
    <col min="14082" max="14082" width="8.42578125" style="29" bestFit="1" customWidth="1"/>
    <col min="14083" max="14085" width="11" style="29" customWidth="1"/>
    <col min="14086" max="14091" width="0" style="29" hidden="1" customWidth="1"/>
    <col min="14092" max="14092" width="9.140625" style="29" customWidth="1"/>
    <col min="14093" max="14331" width="11.42578125" style="29"/>
    <col min="14332" max="14332" width="18.140625" style="29" customWidth="1"/>
    <col min="14333" max="14333" width="9.7109375" style="29" bestFit="1" customWidth="1"/>
    <col min="14334" max="14334" width="9.140625" style="29" bestFit="1" customWidth="1"/>
    <col min="14335" max="14336" width="9.140625" style="29" customWidth="1"/>
    <col min="14337" max="14337" width="9.7109375" style="29" bestFit="1" customWidth="1"/>
    <col min="14338" max="14338" width="8.42578125" style="29" bestFit="1" customWidth="1"/>
    <col min="14339" max="14341" width="11" style="29" customWidth="1"/>
    <col min="14342" max="14347" width="0" style="29" hidden="1" customWidth="1"/>
    <col min="14348" max="14348" width="9.140625" style="29" customWidth="1"/>
    <col min="14349" max="14587" width="11.42578125" style="29"/>
    <col min="14588" max="14588" width="18.140625" style="29" customWidth="1"/>
    <col min="14589" max="14589" width="9.7109375" style="29" bestFit="1" customWidth="1"/>
    <col min="14590" max="14590" width="9.140625" style="29" bestFit="1" customWidth="1"/>
    <col min="14591" max="14592" width="9.140625" style="29" customWidth="1"/>
    <col min="14593" max="14593" width="9.7109375" style="29" bestFit="1" customWidth="1"/>
    <col min="14594" max="14594" width="8.42578125" style="29" bestFit="1" customWidth="1"/>
    <col min="14595" max="14597" width="11" style="29" customWidth="1"/>
    <col min="14598" max="14603" width="0" style="29" hidden="1" customWidth="1"/>
    <col min="14604" max="14604" width="9.140625" style="29" customWidth="1"/>
    <col min="14605" max="14843" width="11.42578125" style="29"/>
    <col min="14844" max="14844" width="18.140625" style="29" customWidth="1"/>
    <col min="14845" max="14845" width="9.7109375" style="29" bestFit="1" customWidth="1"/>
    <col min="14846" max="14846" width="9.140625" style="29" bestFit="1" customWidth="1"/>
    <col min="14847" max="14848" width="9.140625" style="29" customWidth="1"/>
    <col min="14849" max="14849" width="9.7109375" style="29" bestFit="1" customWidth="1"/>
    <col min="14850" max="14850" width="8.42578125" style="29" bestFit="1" customWidth="1"/>
    <col min="14851" max="14853" width="11" style="29" customWidth="1"/>
    <col min="14854" max="14859" width="0" style="29" hidden="1" customWidth="1"/>
    <col min="14860" max="14860" width="9.140625" style="29" customWidth="1"/>
    <col min="14861" max="15099" width="11.42578125" style="29"/>
    <col min="15100" max="15100" width="18.140625" style="29" customWidth="1"/>
    <col min="15101" max="15101" width="9.7109375" style="29" bestFit="1" customWidth="1"/>
    <col min="15102" max="15102" width="9.140625" style="29" bestFit="1" customWidth="1"/>
    <col min="15103" max="15104" width="9.140625" style="29" customWidth="1"/>
    <col min="15105" max="15105" width="9.7109375" style="29" bestFit="1" customWidth="1"/>
    <col min="15106" max="15106" width="8.42578125" style="29" bestFit="1" customWidth="1"/>
    <col min="15107" max="15109" width="11" style="29" customWidth="1"/>
    <col min="15110" max="15115" width="0" style="29" hidden="1" customWidth="1"/>
    <col min="15116" max="15116" width="9.140625" style="29" customWidth="1"/>
    <col min="15117" max="15355" width="11.42578125" style="29"/>
    <col min="15356" max="15356" width="18.140625" style="29" customWidth="1"/>
    <col min="15357" max="15357" width="9.7109375" style="29" bestFit="1" customWidth="1"/>
    <col min="15358" max="15358" width="9.140625" style="29" bestFit="1" customWidth="1"/>
    <col min="15359" max="15360" width="9.140625" style="29" customWidth="1"/>
    <col min="15361" max="15361" width="9.7109375" style="29" bestFit="1" customWidth="1"/>
    <col min="15362" max="15362" width="8.42578125" style="29" bestFit="1" customWidth="1"/>
    <col min="15363" max="15365" width="11" style="29" customWidth="1"/>
    <col min="15366" max="15371" width="0" style="29" hidden="1" customWidth="1"/>
    <col min="15372" max="15372" width="9.140625" style="29" customWidth="1"/>
    <col min="15373" max="15611" width="11.42578125" style="29"/>
    <col min="15612" max="15612" width="18.140625" style="29" customWidth="1"/>
    <col min="15613" max="15613" width="9.7109375" style="29" bestFit="1" customWidth="1"/>
    <col min="15614" max="15614" width="9.140625" style="29" bestFit="1" customWidth="1"/>
    <col min="15615" max="15616" width="9.140625" style="29" customWidth="1"/>
    <col min="15617" max="15617" width="9.7109375" style="29" bestFit="1" customWidth="1"/>
    <col min="15618" max="15618" width="8.42578125" style="29" bestFit="1" customWidth="1"/>
    <col min="15619" max="15621" width="11" style="29" customWidth="1"/>
    <col min="15622" max="15627" width="0" style="29" hidden="1" customWidth="1"/>
    <col min="15628" max="15628" width="9.140625" style="29" customWidth="1"/>
    <col min="15629" max="15867" width="11.42578125" style="29"/>
    <col min="15868" max="15868" width="18.140625" style="29" customWidth="1"/>
    <col min="15869" max="15869" width="9.7109375" style="29" bestFit="1" customWidth="1"/>
    <col min="15870" max="15870" width="9.140625" style="29" bestFit="1" customWidth="1"/>
    <col min="15871" max="15872" width="9.140625" style="29" customWidth="1"/>
    <col min="15873" max="15873" width="9.7109375" style="29" bestFit="1" customWidth="1"/>
    <col min="15874" max="15874" width="8.42578125" style="29" bestFit="1" customWidth="1"/>
    <col min="15875" max="15877" width="11" style="29" customWidth="1"/>
    <col min="15878" max="15883" width="0" style="29" hidden="1" customWidth="1"/>
    <col min="15884" max="15884" width="9.140625" style="29" customWidth="1"/>
    <col min="15885" max="16123" width="11.42578125" style="29"/>
    <col min="16124" max="16124" width="18.140625" style="29" customWidth="1"/>
    <col min="16125" max="16125" width="9.7109375" style="29" bestFit="1" customWidth="1"/>
    <col min="16126" max="16126" width="9.140625" style="29" bestFit="1" customWidth="1"/>
    <col min="16127" max="16128" width="9.140625" style="29" customWidth="1"/>
    <col min="16129" max="16129" width="9.7109375" style="29" bestFit="1" customWidth="1"/>
    <col min="16130" max="16130" width="8.42578125" style="29" bestFit="1" customWidth="1"/>
    <col min="16131" max="16133" width="11" style="29" customWidth="1"/>
    <col min="16134" max="16139" width="0" style="29" hidden="1" customWidth="1"/>
    <col min="16140" max="16140" width="9.140625" style="29" customWidth="1"/>
    <col min="16141" max="16384" width="11.42578125" style="29"/>
  </cols>
  <sheetData>
    <row r="1" spans="1:16" s="30" customFormat="1" x14ac:dyDescent="0.2">
      <c r="B1" s="42"/>
      <c r="C1" s="42"/>
      <c r="D1" s="42"/>
      <c r="E1" s="42"/>
      <c r="F1" s="42"/>
      <c r="G1" s="42"/>
      <c r="H1" s="42"/>
      <c r="I1" s="42"/>
      <c r="J1" s="42"/>
      <c r="K1" s="42"/>
      <c r="L1" s="42"/>
    </row>
    <row r="2" spans="1:16" s="30" customFormat="1" x14ac:dyDescent="0.2">
      <c r="A2" s="50" t="s">
        <v>101</v>
      </c>
      <c r="B2" s="42"/>
      <c r="C2" s="42"/>
      <c r="D2" s="42"/>
      <c r="E2" s="42"/>
      <c r="F2" s="42"/>
      <c r="G2" s="42"/>
      <c r="H2" s="42"/>
      <c r="I2" s="42"/>
      <c r="K2" s="42"/>
      <c r="L2" s="42"/>
    </row>
    <row r="3" spans="1:16" s="30" customFormat="1" ht="15" x14ac:dyDescent="0.25">
      <c r="A3" s="50" t="s">
        <v>102</v>
      </c>
      <c r="B3" s="42"/>
      <c r="C3" s="42"/>
      <c r="D3" s="42"/>
      <c r="E3" s="42"/>
      <c r="F3" s="42"/>
      <c r="G3" s="42"/>
      <c r="H3" s="42"/>
      <c r="I3" s="42"/>
      <c r="J3" s="107"/>
      <c r="K3" s="42"/>
      <c r="L3" s="42"/>
    </row>
    <row r="4" spans="1:16" s="30" customFormat="1" x14ac:dyDescent="0.2">
      <c r="B4" s="42"/>
      <c r="C4" s="42"/>
      <c r="D4" s="42"/>
      <c r="E4" s="42"/>
      <c r="F4" s="42"/>
      <c r="G4" s="42"/>
      <c r="H4" s="42"/>
      <c r="I4" s="42"/>
      <c r="J4" s="42"/>
      <c r="K4" s="42"/>
      <c r="L4" s="42"/>
    </row>
    <row r="5" spans="1:16" s="30" customFormat="1" ht="12.75" x14ac:dyDescent="0.2">
      <c r="B5" s="360" t="s">
        <v>120</v>
      </c>
      <c r="C5" s="360"/>
      <c r="D5" s="360"/>
      <c r="E5" s="360"/>
      <c r="F5" s="360"/>
      <c r="G5" s="360"/>
      <c r="H5" s="360"/>
      <c r="I5" s="360"/>
      <c r="J5" s="360"/>
      <c r="K5" s="360"/>
      <c r="M5" s="134" t="s">
        <v>572</v>
      </c>
      <c r="O5" s="108"/>
    </row>
    <row r="6" spans="1:16" s="30" customFormat="1" ht="12.75" x14ac:dyDescent="0.2">
      <c r="B6" s="376" t="str">
        <f>'Solicitudes Regiones'!$B$6:$R$6</f>
        <v>Acumuladas de julio de 2008 a noviembre de 2020</v>
      </c>
      <c r="C6" s="376"/>
      <c r="D6" s="376"/>
      <c r="E6" s="376"/>
      <c r="F6" s="376"/>
      <c r="G6" s="376"/>
      <c r="H6" s="376"/>
      <c r="I6" s="376"/>
      <c r="J6" s="376"/>
      <c r="K6" s="376"/>
      <c r="L6" s="59"/>
    </row>
    <row r="7" spans="1:16" x14ac:dyDescent="0.2">
      <c r="B7" s="31"/>
    </row>
    <row r="8" spans="1:16" ht="15" customHeight="1" x14ac:dyDescent="0.2">
      <c r="B8" s="390" t="s">
        <v>55</v>
      </c>
      <c r="C8" s="390"/>
      <c r="D8" s="390"/>
      <c r="E8" s="390"/>
      <c r="F8" s="390"/>
      <c r="G8" s="390"/>
      <c r="H8" s="390"/>
      <c r="I8" s="390"/>
      <c r="J8" s="390"/>
      <c r="K8" s="390"/>
      <c r="L8" s="390"/>
      <c r="M8" s="390"/>
    </row>
    <row r="9" spans="1:16" ht="20.25" customHeight="1" x14ac:dyDescent="0.2">
      <c r="B9" s="390" t="s">
        <v>56</v>
      </c>
      <c r="C9" s="388" t="s">
        <v>2</v>
      </c>
      <c r="D9" s="391"/>
      <c r="E9" s="391"/>
      <c r="F9" s="391"/>
      <c r="G9" s="391"/>
      <c r="H9" s="391"/>
      <c r="I9" s="391"/>
      <c r="J9" s="391"/>
      <c r="K9" s="389"/>
      <c r="L9" s="388"/>
      <c r="M9" s="389"/>
    </row>
    <row r="10" spans="1:16" ht="24" x14ac:dyDescent="0.2">
      <c r="B10" s="390"/>
      <c r="C10" s="26" t="s">
        <v>57</v>
      </c>
      <c r="D10" s="26" t="s">
        <v>58</v>
      </c>
      <c r="E10" s="26" t="s">
        <v>59</v>
      </c>
      <c r="F10" s="26" t="s">
        <v>60</v>
      </c>
      <c r="G10" s="26" t="s">
        <v>8</v>
      </c>
      <c r="H10" s="26" t="s">
        <v>61</v>
      </c>
      <c r="I10" s="26" t="s">
        <v>62</v>
      </c>
      <c r="J10" s="26" t="s">
        <v>63</v>
      </c>
      <c r="K10" s="282" t="s">
        <v>31</v>
      </c>
      <c r="L10" s="282" t="s">
        <v>593</v>
      </c>
      <c r="M10" s="282" t="s">
        <v>596</v>
      </c>
    </row>
    <row r="11" spans="1:16" ht="15.75" customHeight="1" x14ac:dyDescent="0.2">
      <c r="B11" s="21" t="s">
        <v>262</v>
      </c>
      <c r="C11" s="21">
        <v>2178</v>
      </c>
      <c r="D11" s="21">
        <v>1300</v>
      </c>
      <c r="E11" s="21">
        <f>C11+D11</f>
        <v>3478</v>
      </c>
      <c r="F11" s="22">
        <f t="shared" ref="F11:F43" si="0">E11/$E$44</f>
        <v>4.1743680837274061E-2</v>
      </c>
      <c r="G11" s="21">
        <v>7914</v>
      </c>
      <c r="H11" s="21">
        <v>398</v>
      </c>
      <c r="I11" s="21">
        <f>G11+H11</f>
        <v>8312</v>
      </c>
      <c r="J11" s="22">
        <f t="shared" ref="J11:J43" si="1">I11/$I$44</f>
        <v>5.3232913208320527E-2</v>
      </c>
      <c r="K11" s="21">
        <f t="shared" ref="K11:K43" si="2">E11+I11</f>
        <v>11790</v>
      </c>
      <c r="L11" s="21">
        <v>2</v>
      </c>
      <c r="M11" s="21">
        <f>K11+L11</f>
        <v>11792</v>
      </c>
      <c r="P11" s="34"/>
    </row>
    <row r="12" spans="1:16" x14ac:dyDescent="0.2">
      <c r="B12" s="21" t="s">
        <v>263</v>
      </c>
      <c r="C12" s="21">
        <v>1824</v>
      </c>
      <c r="D12" s="21">
        <v>1160</v>
      </c>
      <c r="E12" s="21">
        <f t="shared" ref="E12:E43" si="3">C12+D12</f>
        <v>2984</v>
      </c>
      <c r="F12" s="22">
        <f t="shared" si="0"/>
        <v>3.5814589884538756E-2</v>
      </c>
      <c r="G12" s="21">
        <v>6047</v>
      </c>
      <c r="H12" s="21">
        <v>244</v>
      </c>
      <c r="I12" s="21">
        <f t="shared" ref="I12:I43" si="4">G12+H12</f>
        <v>6291</v>
      </c>
      <c r="J12" s="22">
        <f t="shared" si="1"/>
        <v>4.0289732554565014E-2</v>
      </c>
      <c r="K12" s="21">
        <f t="shared" si="2"/>
        <v>9275</v>
      </c>
      <c r="L12" s="21">
        <v>0</v>
      </c>
      <c r="M12" s="21">
        <f t="shared" ref="M12:M44" si="5">K12+L12</f>
        <v>9275</v>
      </c>
      <c r="P12" s="34"/>
    </row>
    <row r="13" spans="1:16" x14ac:dyDescent="0.2">
      <c r="B13" s="21" t="s">
        <v>264</v>
      </c>
      <c r="C13" s="21">
        <v>2447</v>
      </c>
      <c r="D13" s="21">
        <v>1367</v>
      </c>
      <c r="E13" s="21">
        <f t="shared" si="3"/>
        <v>3814</v>
      </c>
      <c r="F13" s="22">
        <f t="shared" si="0"/>
        <v>4.5776422861806575E-2</v>
      </c>
      <c r="G13" s="21">
        <v>9485</v>
      </c>
      <c r="H13" s="21">
        <v>408</v>
      </c>
      <c r="I13" s="21">
        <f t="shared" si="4"/>
        <v>9893</v>
      </c>
      <c r="J13" s="22">
        <f t="shared" si="1"/>
        <v>6.3358182190798237E-2</v>
      </c>
      <c r="K13" s="21">
        <f t="shared" si="2"/>
        <v>13707</v>
      </c>
      <c r="L13" s="21">
        <v>5</v>
      </c>
      <c r="M13" s="21">
        <f t="shared" si="5"/>
        <v>13712</v>
      </c>
      <c r="P13" s="34"/>
    </row>
    <row r="14" spans="1:16" x14ac:dyDescent="0.2">
      <c r="B14" s="21" t="s">
        <v>265</v>
      </c>
      <c r="C14" s="21">
        <v>6101</v>
      </c>
      <c r="D14" s="21">
        <v>4344</v>
      </c>
      <c r="E14" s="21">
        <f t="shared" si="3"/>
        <v>10445</v>
      </c>
      <c r="F14" s="22">
        <f t="shared" si="0"/>
        <v>0.12536306680429199</v>
      </c>
      <c r="G14" s="21">
        <v>17933</v>
      </c>
      <c r="H14" s="21">
        <v>1395</v>
      </c>
      <c r="I14" s="21">
        <f t="shared" si="4"/>
        <v>19328</v>
      </c>
      <c r="J14" s="22">
        <f t="shared" si="1"/>
        <v>0.12378317450558458</v>
      </c>
      <c r="K14" s="21">
        <f t="shared" si="2"/>
        <v>29773</v>
      </c>
      <c r="L14" s="21">
        <v>6</v>
      </c>
      <c r="M14" s="21">
        <f t="shared" si="5"/>
        <v>29779</v>
      </c>
      <c r="P14" s="34"/>
    </row>
    <row r="15" spans="1:16" x14ac:dyDescent="0.2">
      <c r="B15" s="21" t="s">
        <v>266</v>
      </c>
      <c r="C15" s="21">
        <v>1120</v>
      </c>
      <c r="D15" s="21">
        <v>1008</v>
      </c>
      <c r="E15" s="21">
        <f t="shared" si="3"/>
        <v>2128</v>
      </c>
      <c r="F15" s="22">
        <f t="shared" si="0"/>
        <v>2.5540699488705923E-2</v>
      </c>
      <c r="G15" s="21">
        <v>2431</v>
      </c>
      <c r="H15" s="21">
        <v>223</v>
      </c>
      <c r="I15" s="21">
        <f t="shared" si="4"/>
        <v>2654</v>
      </c>
      <c r="J15" s="22">
        <f t="shared" si="1"/>
        <v>1.6997130853571064E-2</v>
      </c>
      <c r="K15" s="21">
        <f t="shared" si="2"/>
        <v>4782</v>
      </c>
      <c r="L15" s="21">
        <v>1</v>
      </c>
      <c r="M15" s="21">
        <f t="shared" si="5"/>
        <v>4783</v>
      </c>
      <c r="P15" s="34"/>
    </row>
    <row r="16" spans="1:16" x14ac:dyDescent="0.2">
      <c r="B16" s="21" t="s">
        <v>267</v>
      </c>
      <c r="C16" s="21">
        <v>603</v>
      </c>
      <c r="D16" s="21">
        <v>485</v>
      </c>
      <c r="E16" s="21">
        <f t="shared" si="3"/>
        <v>1088</v>
      </c>
      <c r="F16" s="22">
        <f t="shared" si="0"/>
        <v>1.3058402746105284E-2</v>
      </c>
      <c r="G16" s="21">
        <v>1322</v>
      </c>
      <c r="H16" s="21">
        <v>107</v>
      </c>
      <c r="I16" s="21">
        <f t="shared" si="4"/>
        <v>1429</v>
      </c>
      <c r="J16" s="22">
        <f t="shared" si="1"/>
        <v>9.1518085869453838E-3</v>
      </c>
      <c r="K16" s="21">
        <f t="shared" si="2"/>
        <v>2517</v>
      </c>
      <c r="L16" s="21">
        <v>0</v>
      </c>
      <c r="M16" s="21">
        <f t="shared" si="5"/>
        <v>2517</v>
      </c>
      <c r="P16" s="34"/>
    </row>
    <row r="17" spans="2:16" x14ac:dyDescent="0.2">
      <c r="B17" s="21" t="s">
        <v>268</v>
      </c>
      <c r="C17" s="21">
        <v>148</v>
      </c>
      <c r="D17" s="21">
        <v>260</v>
      </c>
      <c r="E17" s="21">
        <f t="shared" si="3"/>
        <v>408</v>
      </c>
      <c r="F17" s="22">
        <f t="shared" si="0"/>
        <v>4.8969010297894812E-3</v>
      </c>
      <c r="G17" s="21">
        <v>247</v>
      </c>
      <c r="H17" s="21">
        <v>81</v>
      </c>
      <c r="I17" s="21">
        <f t="shared" si="4"/>
        <v>328</v>
      </c>
      <c r="J17" s="22">
        <f t="shared" si="1"/>
        <v>2.1006250640434473E-3</v>
      </c>
      <c r="K17" s="21">
        <f t="shared" si="2"/>
        <v>736</v>
      </c>
      <c r="L17" s="21">
        <v>0</v>
      </c>
      <c r="M17" s="21">
        <f t="shared" si="5"/>
        <v>736</v>
      </c>
      <c r="P17" s="34"/>
    </row>
    <row r="18" spans="2:16" x14ac:dyDescent="0.2">
      <c r="B18" s="21" t="s">
        <v>273</v>
      </c>
      <c r="C18" s="21">
        <v>3466</v>
      </c>
      <c r="D18" s="21">
        <v>2305</v>
      </c>
      <c r="E18" s="21">
        <f t="shared" si="3"/>
        <v>5771</v>
      </c>
      <c r="F18" s="22">
        <f t="shared" si="0"/>
        <v>6.9264744713027196E-2</v>
      </c>
      <c r="G18" s="21">
        <v>10552</v>
      </c>
      <c r="H18" s="21">
        <v>530</v>
      </c>
      <c r="I18" s="21">
        <f t="shared" si="4"/>
        <v>11082</v>
      </c>
      <c r="J18" s="22">
        <f t="shared" si="1"/>
        <v>7.0972948047955731E-2</v>
      </c>
      <c r="K18" s="21">
        <f t="shared" si="2"/>
        <v>16853</v>
      </c>
      <c r="L18" s="21">
        <v>0</v>
      </c>
      <c r="M18" s="21">
        <f t="shared" si="5"/>
        <v>16853</v>
      </c>
      <c r="P18" s="34"/>
    </row>
    <row r="19" spans="2:16" x14ac:dyDescent="0.2">
      <c r="B19" s="21" t="s">
        <v>274</v>
      </c>
      <c r="C19" s="21">
        <v>771</v>
      </c>
      <c r="D19" s="21">
        <v>668</v>
      </c>
      <c r="E19" s="21">
        <f t="shared" si="3"/>
        <v>1439</v>
      </c>
      <c r="F19" s="22">
        <f t="shared" si="0"/>
        <v>1.7271177896732999E-2</v>
      </c>
      <c r="G19" s="21">
        <v>2024</v>
      </c>
      <c r="H19" s="21">
        <v>136</v>
      </c>
      <c r="I19" s="21">
        <f t="shared" si="4"/>
        <v>2160</v>
      </c>
      <c r="J19" s="22">
        <f t="shared" si="1"/>
        <v>1.3833384568090993E-2</v>
      </c>
      <c r="K19" s="21">
        <f t="shared" si="2"/>
        <v>3599</v>
      </c>
      <c r="L19" s="21">
        <v>0</v>
      </c>
      <c r="M19" s="21">
        <f t="shared" si="5"/>
        <v>3599</v>
      </c>
      <c r="P19" s="34"/>
    </row>
    <row r="20" spans="2:16" x14ac:dyDescent="0.2">
      <c r="B20" s="21" t="s">
        <v>275</v>
      </c>
      <c r="C20" s="21">
        <v>1345</v>
      </c>
      <c r="D20" s="21">
        <v>1179</v>
      </c>
      <c r="E20" s="21">
        <f t="shared" si="3"/>
        <v>2524</v>
      </c>
      <c r="F20" s="22">
        <f t="shared" si="0"/>
        <v>3.0293574017619243E-2</v>
      </c>
      <c r="G20" s="21">
        <v>5131</v>
      </c>
      <c r="H20" s="21">
        <v>267</v>
      </c>
      <c r="I20" s="21">
        <f t="shared" si="4"/>
        <v>5398</v>
      </c>
      <c r="J20" s="22">
        <f t="shared" si="1"/>
        <v>3.4570652730812584E-2</v>
      </c>
      <c r="K20" s="21">
        <f t="shared" si="2"/>
        <v>7922</v>
      </c>
      <c r="L20" s="21">
        <v>4</v>
      </c>
      <c r="M20" s="21">
        <f t="shared" si="5"/>
        <v>7926</v>
      </c>
      <c r="P20" s="34"/>
    </row>
    <row r="21" spans="2:16" x14ac:dyDescent="0.2">
      <c r="B21" s="21" t="s">
        <v>276</v>
      </c>
      <c r="C21" s="21">
        <v>682</v>
      </c>
      <c r="D21" s="21">
        <v>561</v>
      </c>
      <c r="E21" s="21">
        <f t="shared" si="3"/>
        <v>1243</v>
      </c>
      <c r="F21" s="22">
        <f t="shared" si="0"/>
        <v>1.4918745049089032E-2</v>
      </c>
      <c r="G21" s="21">
        <v>1322</v>
      </c>
      <c r="H21" s="21">
        <v>82</v>
      </c>
      <c r="I21" s="21">
        <f t="shared" si="4"/>
        <v>1404</v>
      </c>
      <c r="J21" s="22">
        <f t="shared" si="1"/>
        <v>8.9916999692591457E-3</v>
      </c>
      <c r="K21" s="21">
        <f t="shared" si="2"/>
        <v>2647</v>
      </c>
      <c r="L21" s="21">
        <v>0</v>
      </c>
      <c r="M21" s="21">
        <f t="shared" si="5"/>
        <v>2647</v>
      </c>
      <c r="P21" s="34"/>
    </row>
    <row r="22" spans="2:16" x14ac:dyDescent="0.2">
      <c r="B22" s="21" t="s">
        <v>277</v>
      </c>
      <c r="C22" s="21">
        <v>4367</v>
      </c>
      <c r="D22" s="21">
        <v>2921</v>
      </c>
      <c r="E22" s="21">
        <f t="shared" si="3"/>
        <v>7288</v>
      </c>
      <c r="F22" s="22">
        <f t="shared" si="0"/>
        <v>8.7472094865455249E-2</v>
      </c>
      <c r="G22" s="21">
        <v>14675</v>
      </c>
      <c r="H22" s="21">
        <v>880</v>
      </c>
      <c r="I22" s="21">
        <f t="shared" si="4"/>
        <v>15555</v>
      </c>
      <c r="J22" s="22">
        <f t="shared" si="1"/>
        <v>9.9619581924377504E-2</v>
      </c>
      <c r="K22" s="21">
        <f t="shared" si="2"/>
        <v>22843</v>
      </c>
      <c r="L22" s="21">
        <v>5</v>
      </c>
      <c r="M22" s="21">
        <f t="shared" si="5"/>
        <v>22848</v>
      </c>
      <c r="P22" s="34"/>
    </row>
    <row r="23" spans="2:16" x14ac:dyDescent="0.2">
      <c r="B23" s="21" t="s">
        <v>278</v>
      </c>
      <c r="C23" s="21">
        <v>930</v>
      </c>
      <c r="D23" s="21">
        <v>905</v>
      </c>
      <c r="E23" s="21">
        <f t="shared" si="3"/>
        <v>1835</v>
      </c>
      <c r="F23" s="22">
        <f t="shared" si="0"/>
        <v>2.2024052425646319E-2</v>
      </c>
      <c r="G23" s="21">
        <v>2376</v>
      </c>
      <c r="H23" s="21">
        <v>134</v>
      </c>
      <c r="I23" s="21">
        <f t="shared" si="4"/>
        <v>2510</v>
      </c>
      <c r="J23" s="22">
        <f t="shared" si="1"/>
        <v>1.6074905215698331E-2</v>
      </c>
      <c r="K23" s="21">
        <f t="shared" si="2"/>
        <v>4345</v>
      </c>
      <c r="L23" s="21">
        <v>1</v>
      </c>
      <c r="M23" s="21">
        <f t="shared" si="5"/>
        <v>4346</v>
      </c>
      <c r="P23" s="34"/>
    </row>
    <row r="24" spans="2:16" x14ac:dyDescent="0.2">
      <c r="B24" s="21" t="s">
        <v>279</v>
      </c>
      <c r="C24" s="21">
        <v>299</v>
      </c>
      <c r="D24" s="21">
        <v>347</v>
      </c>
      <c r="E24" s="21">
        <f t="shared" si="3"/>
        <v>646</v>
      </c>
      <c r="F24" s="22">
        <f t="shared" si="0"/>
        <v>7.7534266305000123E-3</v>
      </c>
      <c r="G24" s="21">
        <v>591</v>
      </c>
      <c r="H24" s="21">
        <v>59</v>
      </c>
      <c r="I24" s="21">
        <f t="shared" si="4"/>
        <v>650</v>
      </c>
      <c r="J24" s="22">
        <f t="shared" si="1"/>
        <v>4.162824059842197E-3</v>
      </c>
      <c r="K24" s="21">
        <f t="shared" si="2"/>
        <v>1296</v>
      </c>
      <c r="L24" s="21">
        <v>0</v>
      </c>
      <c r="M24" s="21">
        <f t="shared" si="5"/>
        <v>1296</v>
      </c>
      <c r="P24" s="34"/>
    </row>
    <row r="25" spans="2:16" x14ac:dyDescent="0.2">
      <c r="B25" s="21" t="s">
        <v>280</v>
      </c>
      <c r="C25" s="21">
        <v>673</v>
      </c>
      <c r="D25" s="21">
        <v>579</v>
      </c>
      <c r="E25" s="21">
        <f t="shared" si="3"/>
        <v>1252</v>
      </c>
      <c r="F25" s="22">
        <f t="shared" si="0"/>
        <v>1.5026764924746153E-2</v>
      </c>
      <c r="G25" s="21">
        <v>1815</v>
      </c>
      <c r="H25" s="21">
        <v>123</v>
      </c>
      <c r="I25" s="21">
        <f t="shared" si="4"/>
        <v>1938</v>
      </c>
      <c r="J25" s="22">
        <f t="shared" si="1"/>
        <v>1.2411620043037197E-2</v>
      </c>
      <c r="K25" s="21">
        <f t="shared" si="2"/>
        <v>3190</v>
      </c>
      <c r="L25" s="21">
        <v>0</v>
      </c>
      <c r="M25" s="21">
        <f t="shared" si="5"/>
        <v>3190</v>
      </c>
      <c r="P25" s="34"/>
    </row>
    <row r="26" spans="2:16" x14ac:dyDescent="0.2">
      <c r="B26" s="21" t="s">
        <v>281</v>
      </c>
      <c r="C26" s="21">
        <v>447</v>
      </c>
      <c r="D26" s="21">
        <v>435</v>
      </c>
      <c r="E26" s="21">
        <f t="shared" si="3"/>
        <v>882</v>
      </c>
      <c r="F26" s="22">
        <f t="shared" si="0"/>
        <v>1.058594781439785E-2</v>
      </c>
      <c r="G26" s="21">
        <v>468</v>
      </c>
      <c r="H26" s="21">
        <v>54</v>
      </c>
      <c r="I26" s="21">
        <f t="shared" si="4"/>
        <v>522</v>
      </c>
      <c r="J26" s="22">
        <f t="shared" si="1"/>
        <v>3.3430679372886568E-3</v>
      </c>
      <c r="K26" s="21">
        <f t="shared" si="2"/>
        <v>1404</v>
      </c>
      <c r="L26" s="21">
        <v>0</v>
      </c>
      <c r="M26" s="21">
        <f t="shared" si="5"/>
        <v>1404</v>
      </c>
      <c r="P26" s="34"/>
    </row>
    <row r="27" spans="2:16" x14ac:dyDescent="0.2">
      <c r="B27" s="21" t="s">
        <v>282</v>
      </c>
      <c r="C27" s="21">
        <v>179</v>
      </c>
      <c r="D27" s="21">
        <v>135</v>
      </c>
      <c r="E27" s="21">
        <f t="shared" si="3"/>
        <v>314</v>
      </c>
      <c r="F27" s="22">
        <f t="shared" si="0"/>
        <v>3.7686934395928851E-3</v>
      </c>
      <c r="G27" s="21">
        <v>451</v>
      </c>
      <c r="H27" s="21">
        <v>29</v>
      </c>
      <c r="I27" s="21">
        <f t="shared" si="4"/>
        <v>480</v>
      </c>
      <c r="J27" s="22">
        <f t="shared" si="1"/>
        <v>3.0740854595757761E-3</v>
      </c>
      <c r="K27" s="21">
        <f t="shared" si="2"/>
        <v>794</v>
      </c>
      <c r="L27" s="21">
        <v>0</v>
      </c>
      <c r="M27" s="21">
        <f t="shared" si="5"/>
        <v>794</v>
      </c>
      <c r="P27" s="34"/>
    </row>
    <row r="28" spans="2:16" x14ac:dyDescent="0.2">
      <c r="B28" s="21" t="s">
        <v>283</v>
      </c>
      <c r="C28" s="21">
        <v>1001</v>
      </c>
      <c r="D28" s="21">
        <v>1088</v>
      </c>
      <c r="E28" s="21">
        <f t="shared" si="3"/>
        <v>2089</v>
      </c>
      <c r="F28" s="22">
        <f t="shared" si="0"/>
        <v>2.5072613360858399E-2</v>
      </c>
      <c r="G28" s="21">
        <v>2902</v>
      </c>
      <c r="H28" s="21">
        <v>188</v>
      </c>
      <c r="I28" s="21">
        <f t="shared" si="4"/>
        <v>3090</v>
      </c>
      <c r="J28" s="22">
        <f t="shared" si="1"/>
        <v>1.9789425146019061E-2</v>
      </c>
      <c r="K28" s="21">
        <f t="shared" si="2"/>
        <v>5179</v>
      </c>
      <c r="L28" s="21">
        <v>1</v>
      </c>
      <c r="M28" s="21">
        <f t="shared" si="5"/>
        <v>5180</v>
      </c>
      <c r="P28" s="34"/>
    </row>
    <row r="29" spans="2:16" x14ac:dyDescent="0.2">
      <c r="B29" s="21" t="s">
        <v>284</v>
      </c>
      <c r="C29" s="21">
        <v>1127</v>
      </c>
      <c r="D29" s="21">
        <v>1145</v>
      </c>
      <c r="E29" s="21">
        <f t="shared" si="3"/>
        <v>2272</v>
      </c>
      <c r="F29" s="22">
        <f t="shared" si="0"/>
        <v>2.7269017499219856E-2</v>
      </c>
      <c r="G29" s="21">
        <v>3225</v>
      </c>
      <c r="H29" s="21">
        <v>289</v>
      </c>
      <c r="I29" s="21">
        <f t="shared" si="4"/>
        <v>3514</v>
      </c>
      <c r="J29" s="22">
        <f t="shared" si="1"/>
        <v>2.2504867301977663E-2</v>
      </c>
      <c r="K29" s="21">
        <f t="shared" si="2"/>
        <v>5786</v>
      </c>
      <c r="L29" s="21">
        <v>1</v>
      </c>
      <c r="M29" s="21">
        <f t="shared" si="5"/>
        <v>5787</v>
      </c>
      <c r="P29" s="34"/>
    </row>
    <row r="30" spans="2:16" x14ac:dyDescent="0.2">
      <c r="B30" s="21" t="s">
        <v>285</v>
      </c>
      <c r="C30" s="21">
        <v>326</v>
      </c>
      <c r="D30" s="21">
        <v>339</v>
      </c>
      <c r="E30" s="21">
        <f t="shared" si="3"/>
        <v>665</v>
      </c>
      <c r="F30" s="22">
        <f t="shared" si="0"/>
        <v>7.9814685902206001E-3</v>
      </c>
      <c r="G30" s="21">
        <v>971</v>
      </c>
      <c r="H30" s="21">
        <v>128</v>
      </c>
      <c r="I30" s="21">
        <f t="shared" si="4"/>
        <v>1099</v>
      </c>
      <c r="J30" s="22">
        <f t="shared" si="1"/>
        <v>7.0383748334870372E-3</v>
      </c>
      <c r="K30" s="21">
        <f t="shared" si="2"/>
        <v>1764</v>
      </c>
      <c r="L30" s="21">
        <v>0</v>
      </c>
      <c r="M30" s="21">
        <f t="shared" si="5"/>
        <v>1764</v>
      </c>
      <c r="P30" s="34"/>
    </row>
    <row r="31" spans="2:16" x14ac:dyDescent="0.2">
      <c r="B31" s="21" t="s">
        <v>286</v>
      </c>
      <c r="C31" s="21">
        <v>233</v>
      </c>
      <c r="D31" s="21">
        <v>144</v>
      </c>
      <c r="E31" s="21">
        <f t="shared" si="3"/>
        <v>377</v>
      </c>
      <c r="F31" s="22">
        <f t="shared" si="0"/>
        <v>4.5248325691927315E-3</v>
      </c>
      <c r="G31" s="21">
        <v>471</v>
      </c>
      <c r="H31" s="21">
        <v>32</v>
      </c>
      <c r="I31" s="21">
        <f t="shared" si="4"/>
        <v>503</v>
      </c>
      <c r="J31" s="22">
        <f t="shared" si="1"/>
        <v>3.2213853878471153E-3</v>
      </c>
      <c r="K31" s="21">
        <f t="shared" si="2"/>
        <v>880</v>
      </c>
      <c r="L31" s="21">
        <v>0</v>
      </c>
      <c r="M31" s="21">
        <f t="shared" si="5"/>
        <v>880</v>
      </c>
      <c r="P31" s="34"/>
    </row>
    <row r="32" spans="2:16" x14ac:dyDescent="0.2">
      <c r="B32" s="21" t="s">
        <v>287</v>
      </c>
      <c r="C32" s="21">
        <v>154</v>
      </c>
      <c r="D32" s="21">
        <v>152</v>
      </c>
      <c r="E32" s="21">
        <f t="shared" si="3"/>
        <v>306</v>
      </c>
      <c r="F32" s="22">
        <f t="shared" si="0"/>
        <v>3.6726757723421111E-3</v>
      </c>
      <c r="G32" s="21">
        <v>389</v>
      </c>
      <c r="H32" s="21">
        <v>33</v>
      </c>
      <c r="I32" s="21">
        <f t="shared" si="4"/>
        <v>422</v>
      </c>
      <c r="J32" s="22">
        <f t="shared" si="1"/>
        <v>2.7026334665437033E-3</v>
      </c>
      <c r="K32" s="21">
        <f t="shared" si="2"/>
        <v>728</v>
      </c>
      <c r="L32" s="21">
        <v>0</v>
      </c>
      <c r="M32" s="21">
        <f t="shared" si="5"/>
        <v>728</v>
      </c>
      <c r="P32" s="34"/>
    </row>
    <row r="33" spans="2:16" x14ac:dyDescent="0.2">
      <c r="B33" s="21" t="s">
        <v>288</v>
      </c>
      <c r="C33" s="21">
        <v>549</v>
      </c>
      <c r="D33" s="21">
        <v>496</v>
      </c>
      <c r="E33" s="21">
        <f t="shared" si="3"/>
        <v>1045</v>
      </c>
      <c r="F33" s="22">
        <f t="shared" si="0"/>
        <v>1.2542307784632372E-2</v>
      </c>
      <c r="G33" s="21">
        <v>1639</v>
      </c>
      <c r="H33" s="21">
        <v>130</v>
      </c>
      <c r="I33" s="21">
        <f t="shared" si="4"/>
        <v>1769</v>
      </c>
      <c r="J33" s="22">
        <f t="shared" si="1"/>
        <v>1.1329285787478225E-2</v>
      </c>
      <c r="K33" s="21">
        <f t="shared" si="2"/>
        <v>2814</v>
      </c>
      <c r="L33" s="21">
        <v>0</v>
      </c>
      <c r="M33" s="21">
        <f t="shared" si="5"/>
        <v>2814</v>
      </c>
      <c r="P33" s="34"/>
    </row>
    <row r="34" spans="2:16" x14ac:dyDescent="0.2">
      <c r="B34" s="21" t="s">
        <v>289</v>
      </c>
      <c r="C34" s="21">
        <v>1030</v>
      </c>
      <c r="D34" s="21">
        <v>1237</v>
      </c>
      <c r="E34" s="21">
        <f t="shared" si="3"/>
        <v>2267</v>
      </c>
      <c r="F34" s="22">
        <f t="shared" si="0"/>
        <v>2.7209006457188122E-2</v>
      </c>
      <c r="G34" s="21">
        <v>2687</v>
      </c>
      <c r="H34" s="21">
        <v>197</v>
      </c>
      <c r="I34" s="21">
        <f t="shared" si="4"/>
        <v>2884</v>
      </c>
      <c r="J34" s="22">
        <f t="shared" si="1"/>
        <v>1.8470130136284454E-2</v>
      </c>
      <c r="K34" s="21">
        <f t="shared" si="2"/>
        <v>5151</v>
      </c>
      <c r="L34" s="21">
        <v>0</v>
      </c>
      <c r="M34" s="21">
        <f t="shared" si="5"/>
        <v>5151</v>
      </c>
      <c r="P34" s="34"/>
    </row>
    <row r="35" spans="2:16" x14ac:dyDescent="0.2">
      <c r="B35" s="21" t="s">
        <v>304</v>
      </c>
      <c r="C35" s="21">
        <v>5737</v>
      </c>
      <c r="D35" s="21">
        <v>2941</v>
      </c>
      <c r="E35" s="21">
        <f t="shared" si="3"/>
        <v>8678</v>
      </c>
      <c r="F35" s="22">
        <f t="shared" si="0"/>
        <v>0.10415516455027725</v>
      </c>
      <c r="G35" s="21">
        <v>20856</v>
      </c>
      <c r="H35" s="21">
        <v>1053</v>
      </c>
      <c r="I35" s="21">
        <f t="shared" si="4"/>
        <v>21909</v>
      </c>
      <c r="J35" s="22">
        <f t="shared" si="1"/>
        <v>0.14031278819551182</v>
      </c>
      <c r="K35" s="21">
        <f t="shared" si="2"/>
        <v>30587</v>
      </c>
      <c r="L35" s="21">
        <v>12</v>
      </c>
      <c r="M35" s="21">
        <f t="shared" si="5"/>
        <v>30599</v>
      </c>
      <c r="P35" s="34"/>
    </row>
    <row r="36" spans="2:16" x14ac:dyDescent="0.2">
      <c r="B36" s="21" t="s">
        <v>305</v>
      </c>
      <c r="C36" s="21">
        <v>1842</v>
      </c>
      <c r="D36" s="21">
        <v>1159</v>
      </c>
      <c r="E36" s="21">
        <f t="shared" si="3"/>
        <v>3001</v>
      </c>
      <c r="F36" s="22">
        <f t="shared" si="0"/>
        <v>3.6018627427446652E-2</v>
      </c>
      <c r="G36" s="21">
        <v>7000</v>
      </c>
      <c r="H36" s="21">
        <v>318</v>
      </c>
      <c r="I36" s="21">
        <f t="shared" si="4"/>
        <v>7318</v>
      </c>
      <c r="J36" s="22">
        <f t="shared" si="1"/>
        <v>4.6866994569115687E-2</v>
      </c>
      <c r="K36" s="21">
        <f t="shared" si="2"/>
        <v>10319</v>
      </c>
      <c r="L36" s="21">
        <v>0</v>
      </c>
      <c r="M36" s="21">
        <f t="shared" si="5"/>
        <v>10319</v>
      </c>
      <c r="P36" s="34"/>
    </row>
    <row r="37" spans="2:16" x14ac:dyDescent="0.2">
      <c r="B37" s="21" t="s">
        <v>306</v>
      </c>
      <c r="C37" s="21">
        <v>2268</v>
      </c>
      <c r="D37" s="21">
        <v>1533</v>
      </c>
      <c r="E37" s="21">
        <f t="shared" si="3"/>
        <v>3801</v>
      </c>
      <c r="F37" s="22">
        <f t="shared" si="0"/>
        <v>4.5620394152524064E-2</v>
      </c>
      <c r="G37" s="21">
        <v>7525</v>
      </c>
      <c r="H37" s="21">
        <v>446</v>
      </c>
      <c r="I37" s="21">
        <f t="shared" si="4"/>
        <v>7971</v>
      </c>
      <c r="J37" s="22">
        <f t="shared" si="1"/>
        <v>5.1049031663080231E-2</v>
      </c>
      <c r="K37" s="21">
        <f t="shared" si="2"/>
        <v>11772</v>
      </c>
      <c r="L37" s="21">
        <v>7</v>
      </c>
      <c r="M37" s="21">
        <f t="shared" si="5"/>
        <v>11779</v>
      </c>
      <c r="P37" s="34"/>
    </row>
    <row r="38" spans="2:16" x14ac:dyDescent="0.2">
      <c r="B38" s="21" t="s">
        <v>307</v>
      </c>
      <c r="C38" s="21">
        <v>503</v>
      </c>
      <c r="D38" s="21">
        <v>372</v>
      </c>
      <c r="E38" s="21">
        <f t="shared" si="3"/>
        <v>875</v>
      </c>
      <c r="F38" s="22">
        <f t="shared" si="0"/>
        <v>1.0501932355553422E-2</v>
      </c>
      <c r="G38" s="21">
        <v>1155</v>
      </c>
      <c r="H38" s="21">
        <v>72</v>
      </c>
      <c r="I38" s="21">
        <f t="shared" si="4"/>
        <v>1227</v>
      </c>
      <c r="J38" s="22">
        <f t="shared" si="1"/>
        <v>7.8581309560405779E-3</v>
      </c>
      <c r="K38" s="21">
        <f t="shared" si="2"/>
        <v>2102</v>
      </c>
      <c r="L38" s="21">
        <v>0</v>
      </c>
      <c r="M38" s="21">
        <f t="shared" si="5"/>
        <v>2102</v>
      </c>
      <c r="P38" s="34"/>
    </row>
    <row r="39" spans="2:16" x14ac:dyDescent="0.2">
      <c r="B39" s="21" t="s">
        <v>308</v>
      </c>
      <c r="C39" s="21">
        <v>1330</v>
      </c>
      <c r="D39" s="21">
        <v>1282</v>
      </c>
      <c r="E39" s="21">
        <f t="shared" si="3"/>
        <v>2612</v>
      </c>
      <c r="F39" s="22">
        <f t="shared" si="0"/>
        <v>3.1349768357377759E-2</v>
      </c>
      <c r="G39" s="21">
        <v>3187</v>
      </c>
      <c r="H39" s="21">
        <v>204</v>
      </c>
      <c r="I39" s="21">
        <f t="shared" si="4"/>
        <v>3391</v>
      </c>
      <c r="J39" s="22">
        <f t="shared" si="1"/>
        <v>2.1717132902961369E-2</v>
      </c>
      <c r="K39" s="21">
        <f t="shared" si="2"/>
        <v>6003</v>
      </c>
      <c r="L39" s="21">
        <v>0</v>
      </c>
      <c r="M39" s="21">
        <f t="shared" si="5"/>
        <v>6003</v>
      </c>
      <c r="P39" s="34"/>
    </row>
    <row r="40" spans="2:16" x14ac:dyDescent="0.2">
      <c r="B40" s="21" t="s">
        <v>309</v>
      </c>
      <c r="C40" s="21">
        <v>1418</v>
      </c>
      <c r="D40" s="21">
        <v>1149</v>
      </c>
      <c r="E40" s="21">
        <f t="shared" si="3"/>
        <v>2567</v>
      </c>
      <c r="F40" s="22">
        <f t="shared" si="0"/>
        <v>3.0809668979092153E-2</v>
      </c>
      <c r="G40" s="21">
        <v>3247</v>
      </c>
      <c r="H40" s="21">
        <v>192</v>
      </c>
      <c r="I40" s="21">
        <f t="shared" si="4"/>
        <v>3439</v>
      </c>
      <c r="J40" s="22">
        <f t="shared" si="1"/>
        <v>2.2024541448918945E-2</v>
      </c>
      <c r="K40" s="21">
        <f t="shared" si="2"/>
        <v>6006</v>
      </c>
      <c r="L40" s="21">
        <v>1</v>
      </c>
      <c r="M40" s="21">
        <f t="shared" si="5"/>
        <v>6007</v>
      </c>
      <c r="P40" s="34"/>
    </row>
    <row r="41" spans="2:16" x14ac:dyDescent="0.2">
      <c r="B41" s="21" t="s">
        <v>310</v>
      </c>
      <c r="C41" s="21">
        <v>1228</v>
      </c>
      <c r="D41" s="21">
        <v>1190</v>
      </c>
      <c r="E41" s="21">
        <f t="shared" si="3"/>
        <v>2418</v>
      </c>
      <c r="F41" s="22">
        <f t="shared" si="0"/>
        <v>2.9021339926546486E-2</v>
      </c>
      <c r="G41" s="21">
        <v>3588</v>
      </c>
      <c r="H41" s="21">
        <v>130</v>
      </c>
      <c r="I41" s="21">
        <f t="shared" si="4"/>
        <v>3718</v>
      </c>
      <c r="J41" s="22">
        <f t="shared" si="1"/>
        <v>2.3811353622297367E-2</v>
      </c>
      <c r="K41" s="21">
        <f t="shared" si="2"/>
        <v>6136</v>
      </c>
      <c r="L41" s="21">
        <v>0</v>
      </c>
      <c r="M41" s="21">
        <f t="shared" si="5"/>
        <v>6136</v>
      </c>
      <c r="P41" s="34"/>
    </row>
    <row r="42" spans="2:16" x14ac:dyDescent="0.2">
      <c r="B42" s="21" t="s">
        <v>314</v>
      </c>
      <c r="C42" s="21">
        <v>1018</v>
      </c>
      <c r="D42" s="21">
        <v>923</v>
      </c>
      <c r="E42" s="21">
        <f t="shared" si="3"/>
        <v>1941</v>
      </c>
      <c r="F42" s="22">
        <f t="shared" si="0"/>
        <v>2.3296286516719077E-2</v>
      </c>
      <c r="G42" s="21">
        <v>2635</v>
      </c>
      <c r="H42" s="21">
        <v>238</v>
      </c>
      <c r="I42" s="21">
        <f t="shared" si="4"/>
        <v>2873</v>
      </c>
      <c r="J42" s="22">
        <f t="shared" si="1"/>
        <v>1.839968234450251E-2</v>
      </c>
      <c r="K42" s="21">
        <f t="shared" si="2"/>
        <v>4814</v>
      </c>
      <c r="L42" s="21">
        <v>2</v>
      </c>
      <c r="M42" s="21">
        <f t="shared" si="5"/>
        <v>4816</v>
      </c>
      <c r="P42" s="34"/>
    </row>
    <row r="43" spans="2:16" x14ac:dyDescent="0.2">
      <c r="B43" s="21" t="s">
        <v>315</v>
      </c>
      <c r="C43" s="21">
        <v>482</v>
      </c>
      <c r="D43" s="21">
        <v>383</v>
      </c>
      <c r="E43" s="21">
        <f t="shared" si="3"/>
        <v>865</v>
      </c>
      <c r="F43" s="22">
        <f t="shared" si="0"/>
        <v>1.0381910271489955E-2</v>
      </c>
      <c r="G43" s="21">
        <v>999</v>
      </c>
      <c r="H43" s="21">
        <v>84</v>
      </c>
      <c r="I43" s="21">
        <f t="shared" si="4"/>
        <v>1083</v>
      </c>
      <c r="J43" s="22">
        <f t="shared" si="1"/>
        <v>6.9359053181678454E-3</v>
      </c>
      <c r="K43" s="21">
        <f t="shared" si="2"/>
        <v>1948</v>
      </c>
      <c r="L43" s="21">
        <v>0</v>
      </c>
      <c r="M43" s="21">
        <f t="shared" si="5"/>
        <v>1948</v>
      </c>
      <c r="P43" s="34"/>
    </row>
    <row r="44" spans="2:16" x14ac:dyDescent="0.2">
      <c r="B44" s="23" t="s">
        <v>49</v>
      </c>
      <c r="C44" s="21">
        <f>SUM(C11:C43)</f>
        <v>47826</v>
      </c>
      <c r="D44" s="21">
        <f>SUM(D11:D43)</f>
        <v>35492</v>
      </c>
      <c r="E44" s="23">
        <f t="shared" ref="E44" si="6">C44+D44</f>
        <v>83318</v>
      </c>
      <c r="F44" s="22">
        <f t="shared" ref="F44" si="7">E44/$E$44</f>
        <v>1</v>
      </c>
      <c r="G44" s="21">
        <f>SUM(G11:G43)</f>
        <v>147260</v>
      </c>
      <c r="H44" s="21">
        <f>SUM(H11:H43)</f>
        <v>8884</v>
      </c>
      <c r="I44" s="23">
        <f t="shared" ref="I44" si="8">G44+H44</f>
        <v>156144</v>
      </c>
      <c r="J44" s="21">
        <f t="shared" ref="J44" si="9">I44/$I$44</f>
        <v>1</v>
      </c>
      <c r="K44" s="23">
        <f t="shared" ref="K44" si="10">E44+I44</f>
        <v>239462</v>
      </c>
      <c r="L44" s="21">
        <f>SUM(L11:L43)</f>
        <v>48</v>
      </c>
      <c r="M44" s="23">
        <f t="shared" si="5"/>
        <v>239510</v>
      </c>
      <c r="P44" s="34"/>
    </row>
    <row r="45" spans="2:16" ht="25.5" customHeight="1" x14ac:dyDescent="0.2">
      <c r="B45" s="52" t="s">
        <v>64</v>
      </c>
      <c r="C45" s="36">
        <f>+C44/M44</f>
        <v>0.19968268548286083</v>
      </c>
      <c r="D45" s="36">
        <f>+D44/M44</f>
        <v>0.14818587950398732</v>
      </c>
      <c r="E45" s="37">
        <f>+E44/M44</f>
        <v>0.34786856498684815</v>
      </c>
      <c r="F45" s="37"/>
      <c r="G45" s="36">
        <f>+G44/M44</f>
        <v>0.6148386288672707</v>
      </c>
      <c r="H45" s="36">
        <f>+H44/M44</f>
        <v>3.7092396977161705E-2</v>
      </c>
      <c r="I45" s="37">
        <f>+I44/M44</f>
        <v>0.65193102584443241</v>
      </c>
      <c r="J45" s="37"/>
      <c r="K45" s="37">
        <f>+K44/M44</f>
        <v>0.99979959083128056</v>
      </c>
      <c r="L45" s="37">
        <f>+L44/M44</f>
        <v>2.0040916871946892E-4</v>
      </c>
      <c r="M45" s="37">
        <f>K45+L45</f>
        <v>1</v>
      </c>
    </row>
    <row r="46" spans="2:16" x14ac:dyDescent="0.2">
      <c r="B46" s="28"/>
      <c r="C46" s="41"/>
      <c r="D46" s="41"/>
      <c r="E46" s="41"/>
      <c r="F46" s="41"/>
      <c r="G46" s="41"/>
      <c r="H46" s="41"/>
      <c r="I46" s="41"/>
      <c r="J46" s="41"/>
      <c r="K46" s="41"/>
    </row>
    <row r="47" spans="2:16" ht="12.75" x14ac:dyDescent="0.2">
      <c r="B47" s="360" t="s">
        <v>121</v>
      </c>
      <c r="C47" s="360"/>
      <c r="D47" s="360"/>
      <c r="E47" s="360"/>
      <c r="F47" s="360"/>
      <c r="G47" s="360"/>
      <c r="H47" s="360"/>
      <c r="I47" s="360"/>
      <c r="J47" s="360"/>
      <c r="K47" s="360"/>
    </row>
    <row r="48" spans="2:16" ht="12.75" x14ac:dyDescent="0.2">
      <c r="B48" s="376" t="str">
        <f>'Solicitudes Regiones'!$B$6:$R$6</f>
        <v>Acumuladas de julio de 2008 a noviembre de 2020</v>
      </c>
      <c r="C48" s="376"/>
      <c r="D48" s="376"/>
      <c r="E48" s="376"/>
      <c r="F48" s="376"/>
      <c r="G48" s="376"/>
      <c r="H48" s="376"/>
      <c r="I48" s="376"/>
      <c r="J48" s="376"/>
      <c r="K48" s="376"/>
    </row>
    <row r="49" spans="2:13" x14ac:dyDescent="0.2">
      <c r="B49" s="28"/>
      <c r="C49" s="41"/>
      <c r="D49" s="41"/>
      <c r="E49" s="41"/>
      <c r="F49" s="41"/>
      <c r="G49" s="41"/>
      <c r="H49" s="41"/>
      <c r="I49" s="41"/>
      <c r="J49" s="41"/>
      <c r="K49" s="41"/>
    </row>
    <row r="50" spans="2:13" ht="15" customHeight="1" x14ac:dyDescent="0.2">
      <c r="B50" s="390" t="s">
        <v>65</v>
      </c>
      <c r="C50" s="390"/>
      <c r="D50" s="390"/>
      <c r="E50" s="390"/>
      <c r="F50" s="390"/>
      <c r="G50" s="390"/>
      <c r="H50" s="390"/>
      <c r="I50" s="390"/>
      <c r="J50" s="390"/>
      <c r="K50" s="390"/>
      <c r="L50" s="390"/>
      <c r="M50" s="390"/>
    </row>
    <row r="51" spans="2:13" ht="15.75" customHeight="1" x14ac:dyDescent="0.2">
      <c r="B51" s="394" t="s">
        <v>56</v>
      </c>
      <c r="C51" s="388" t="s">
        <v>2</v>
      </c>
      <c r="D51" s="391"/>
      <c r="E51" s="391"/>
      <c r="F51" s="391"/>
      <c r="G51" s="391"/>
      <c r="H51" s="391"/>
      <c r="I51" s="391"/>
      <c r="J51" s="391"/>
      <c r="K51" s="389"/>
      <c r="L51" s="388"/>
      <c r="M51" s="389"/>
    </row>
    <row r="52" spans="2:13" ht="24" x14ac:dyDescent="0.2">
      <c r="B52" s="393"/>
      <c r="C52" s="26" t="s">
        <v>57</v>
      </c>
      <c r="D52" s="26" t="s">
        <v>58</v>
      </c>
      <c r="E52" s="26" t="s">
        <v>59</v>
      </c>
      <c r="F52" s="26" t="s">
        <v>60</v>
      </c>
      <c r="G52" s="26" t="s">
        <v>8</v>
      </c>
      <c r="H52" s="26" t="s">
        <v>61</v>
      </c>
      <c r="I52" s="26" t="s">
        <v>62</v>
      </c>
      <c r="J52" s="26" t="s">
        <v>63</v>
      </c>
      <c r="K52" s="73" t="s">
        <v>31</v>
      </c>
      <c r="L52" s="282" t="s">
        <v>593</v>
      </c>
      <c r="M52" s="282" t="s">
        <v>596</v>
      </c>
    </row>
    <row r="53" spans="2:13" x14ac:dyDescent="0.2">
      <c r="B53" s="21" t="s">
        <v>262</v>
      </c>
      <c r="C53" s="21">
        <v>1895</v>
      </c>
      <c r="D53" s="21">
        <v>696</v>
      </c>
      <c r="E53" s="21">
        <f>C53+D53</f>
        <v>2591</v>
      </c>
      <c r="F53" s="22">
        <f t="shared" ref="F53:F85" si="11">E53/$E$86</f>
        <v>4.3295902680302117E-2</v>
      </c>
      <c r="G53" s="21">
        <v>6655</v>
      </c>
      <c r="H53" s="21">
        <v>308</v>
      </c>
      <c r="I53" s="21">
        <f>G53+H53</f>
        <v>6963</v>
      </c>
      <c r="J53" s="22">
        <f t="shared" ref="J53:J85" si="12">I53/$I$86</f>
        <v>5.2859723972488344E-2</v>
      </c>
      <c r="K53" s="21">
        <f t="shared" ref="K53:K85" si="13">E53+I53</f>
        <v>9554</v>
      </c>
      <c r="L53" s="21">
        <v>0</v>
      </c>
      <c r="M53" s="21">
        <f>K53+L53</f>
        <v>9554</v>
      </c>
    </row>
    <row r="54" spans="2:13" x14ac:dyDescent="0.2">
      <c r="B54" s="21" t="s">
        <v>263</v>
      </c>
      <c r="C54" s="21">
        <v>1461</v>
      </c>
      <c r="D54" s="21">
        <v>496</v>
      </c>
      <c r="E54" s="21">
        <f t="shared" ref="E54:E85" si="14">C54+D54</f>
        <v>1957</v>
      </c>
      <c r="F54" s="22">
        <f t="shared" si="11"/>
        <v>3.2701691063431591E-2</v>
      </c>
      <c r="G54" s="21">
        <v>5073</v>
      </c>
      <c r="H54" s="21">
        <v>181</v>
      </c>
      <c r="I54" s="21">
        <f t="shared" ref="I54:I85" si="15">G54+H54</f>
        <v>5254</v>
      </c>
      <c r="J54" s="22">
        <f t="shared" si="12"/>
        <v>3.9885823603540684E-2</v>
      </c>
      <c r="K54" s="21">
        <f t="shared" si="13"/>
        <v>7211</v>
      </c>
      <c r="L54" s="21">
        <v>0</v>
      </c>
      <c r="M54" s="21">
        <f t="shared" ref="M54:M85" si="16">K54+L54</f>
        <v>7211</v>
      </c>
    </row>
    <row r="55" spans="2:13" x14ac:dyDescent="0.2">
      <c r="B55" s="21" t="s">
        <v>264</v>
      </c>
      <c r="C55" s="21">
        <v>2154</v>
      </c>
      <c r="D55" s="21">
        <v>783</v>
      </c>
      <c r="E55" s="21">
        <f t="shared" si="14"/>
        <v>2937</v>
      </c>
      <c r="F55" s="22">
        <f t="shared" si="11"/>
        <v>4.9077601764587926E-2</v>
      </c>
      <c r="G55" s="21">
        <v>8071</v>
      </c>
      <c r="H55" s="21">
        <v>298</v>
      </c>
      <c r="I55" s="21">
        <f t="shared" si="15"/>
        <v>8369</v>
      </c>
      <c r="J55" s="22">
        <f t="shared" si="12"/>
        <v>6.3533395077661203E-2</v>
      </c>
      <c r="K55" s="21">
        <f t="shared" si="13"/>
        <v>11306</v>
      </c>
      <c r="L55" s="21">
        <v>0</v>
      </c>
      <c r="M55" s="21">
        <f t="shared" si="16"/>
        <v>11306</v>
      </c>
    </row>
    <row r="56" spans="2:13" x14ac:dyDescent="0.2">
      <c r="B56" s="21" t="s">
        <v>265</v>
      </c>
      <c r="C56" s="21">
        <v>5525</v>
      </c>
      <c r="D56" s="21">
        <v>2664</v>
      </c>
      <c r="E56" s="21">
        <f t="shared" si="14"/>
        <v>8189</v>
      </c>
      <c r="F56" s="22">
        <f t="shared" si="11"/>
        <v>0.13683911503241761</v>
      </c>
      <c r="G56" s="21">
        <v>15336</v>
      </c>
      <c r="H56" s="21">
        <v>1236</v>
      </c>
      <c r="I56" s="21">
        <f t="shared" si="15"/>
        <v>16572</v>
      </c>
      <c r="J56" s="22">
        <f t="shared" si="12"/>
        <v>0.12580659854546558</v>
      </c>
      <c r="K56" s="21">
        <f t="shared" si="13"/>
        <v>24761</v>
      </c>
      <c r="L56" s="21">
        <v>0</v>
      </c>
      <c r="M56" s="21">
        <f t="shared" si="16"/>
        <v>24761</v>
      </c>
    </row>
    <row r="57" spans="2:13" x14ac:dyDescent="0.2">
      <c r="B57" s="21" t="s">
        <v>266</v>
      </c>
      <c r="C57" s="21">
        <v>984</v>
      </c>
      <c r="D57" s="21">
        <v>544</v>
      </c>
      <c r="E57" s="21">
        <f t="shared" si="14"/>
        <v>1528</v>
      </c>
      <c r="F57" s="22">
        <f t="shared" si="11"/>
        <v>2.5533052603435601E-2</v>
      </c>
      <c r="G57" s="21">
        <v>2076</v>
      </c>
      <c r="H57" s="21">
        <v>196</v>
      </c>
      <c r="I57" s="21">
        <f t="shared" si="15"/>
        <v>2272</v>
      </c>
      <c r="J57" s="22">
        <f t="shared" si="12"/>
        <v>1.7247923720450024E-2</v>
      </c>
      <c r="K57" s="21">
        <f t="shared" si="13"/>
        <v>3800</v>
      </c>
      <c r="L57" s="21">
        <v>0</v>
      </c>
      <c r="M57" s="21">
        <f t="shared" si="16"/>
        <v>3800</v>
      </c>
    </row>
    <row r="58" spans="2:13" x14ac:dyDescent="0.2">
      <c r="B58" s="21" t="s">
        <v>267</v>
      </c>
      <c r="C58" s="21">
        <v>550</v>
      </c>
      <c r="D58" s="21">
        <v>253</v>
      </c>
      <c r="E58" s="21">
        <f t="shared" si="14"/>
        <v>803</v>
      </c>
      <c r="F58" s="22">
        <f t="shared" si="11"/>
        <v>1.341822070717198E-2</v>
      </c>
      <c r="G58" s="21">
        <v>1216</v>
      </c>
      <c r="H58" s="21">
        <v>85</v>
      </c>
      <c r="I58" s="21">
        <f t="shared" si="15"/>
        <v>1301</v>
      </c>
      <c r="J58" s="22">
        <f t="shared" si="12"/>
        <v>9.8765619543598072E-3</v>
      </c>
      <c r="K58" s="21">
        <f t="shared" si="13"/>
        <v>2104</v>
      </c>
      <c r="L58" s="21">
        <v>0</v>
      </c>
      <c r="M58" s="21">
        <f t="shared" si="16"/>
        <v>2104</v>
      </c>
    </row>
    <row r="59" spans="2:13" x14ac:dyDescent="0.2">
      <c r="B59" s="21" t="s">
        <v>268</v>
      </c>
      <c r="C59" s="21">
        <v>144</v>
      </c>
      <c r="D59" s="21">
        <v>171</v>
      </c>
      <c r="E59" s="21">
        <f t="shared" si="14"/>
        <v>315</v>
      </c>
      <c r="F59" s="22">
        <f t="shared" si="11"/>
        <v>5.2636855825145381E-3</v>
      </c>
      <c r="G59" s="21">
        <v>241</v>
      </c>
      <c r="H59" s="21">
        <v>72</v>
      </c>
      <c r="I59" s="21">
        <f t="shared" si="15"/>
        <v>313</v>
      </c>
      <c r="J59" s="22">
        <f t="shared" si="12"/>
        <v>2.3761444209950957E-3</v>
      </c>
      <c r="K59" s="21">
        <f t="shared" si="13"/>
        <v>628</v>
      </c>
      <c r="L59" s="21">
        <v>0</v>
      </c>
      <c r="M59" s="21">
        <f t="shared" si="16"/>
        <v>628</v>
      </c>
    </row>
    <row r="60" spans="2:13" x14ac:dyDescent="0.2">
      <c r="B60" s="21" t="s">
        <v>273</v>
      </c>
      <c r="C60" s="21">
        <v>2960</v>
      </c>
      <c r="D60" s="21">
        <v>1118</v>
      </c>
      <c r="E60" s="21">
        <f t="shared" si="14"/>
        <v>4078</v>
      </c>
      <c r="F60" s="22">
        <f t="shared" si="11"/>
        <v>6.8143840652362814E-2</v>
      </c>
      <c r="G60" s="21">
        <v>8840</v>
      </c>
      <c r="H60" s="21">
        <v>443</v>
      </c>
      <c r="I60" s="21">
        <f t="shared" si="15"/>
        <v>9283</v>
      </c>
      <c r="J60" s="22">
        <f t="shared" si="12"/>
        <v>7.0472040447595766E-2</v>
      </c>
      <c r="K60" s="21">
        <f t="shared" si="13"/>
        <v>13361</v>
      </c>
      <c r="L60" s="21">
        <v>0</v>
      </c>
      <c r="M60" s="21">
        <f t="shared" si="16"/>
        <v>13361</v>
      </c>
    </row>
    <row r="61" spans="2:13" x14ac:dyDescent="0.2">
      <c r="B61" s="21" t="s">
        <v>274</v>
      </c>
      <c r="C61" s="21">
        <v>716</v>
      </c>
      <c r="D61" s="21">
        <v>295</v>
      </c>
      <c r="E61" s="21">
        <f t="shared" si="14"/>
        <v>1011</v>
      </c>
      <c r="F61" s="22">
        <f t="shared" si="11"/>
        <v>1.6893924202927613E-2</v>
      </c>
      <c r="G61" s="21">
        <v>1788</v>
      </c>
      <c r="H61" s="21">
        <v>114</v>
      </c>
      <c r="I61" s="21">
        <f t="shared" si="15"/>
        <v>1902</v>
      </c>
      <c r="J61" s="22">
        <f t="shared" si="12"/>
        <v>1.4439062903299273E-2</v>
      </c>
      <c r="K61" s="21">
        <f t="shared" si="13"/>
        <v>2913</v>
      </c>
      <c r="L61" s="21">
        <v>0</v>
      </c>
      <c r="M61" s="21">
        <f t="shared" si="16"/>
        <v>2913</v>
      </c>
    </row>
    <row r="62" spans="2:13" x14ac:dyDescent="0.2">
      <c r="B62" s="21" t="s">
        <v>275</v>
      </c>
      <c r="C62" s="21">
        <v>1209</v>
      </c>
      <c r="D62" s="21">
        <v>460</v>
      </c>
      <c r="E62" s="21">
        <f t="shared" si="14"/>
        <v>1669</v>
      </c>
      <c r="F62" s="22">
        <f t="shared" si="11"/>
        <v>2.7889178530846867E-2</v>
      </c>
      <c r="G62" s="21">
        <v>4377</v>
      </c>
      <c r="H62" s="21">
        <v>190</v>
      </c>
      <c r="I62" s="21">
        <f t="shared" si="15"/>
        <v>4567</v>
      </c>
      <c r="J62" s="22">
        <f t="shared" si="12"/>
        <v>3.4670452302506719E-2</v>
      </c>
      <c r="K62" s="21">
        <f t="shared" si="13"/>
        <v>6236</v>
      </c>
      <c r="L62" s="21">
        <v>0</v>
      </c>
      <c r="M62" s="21">
        <f t="shared" si="16"/>
        <v>6236</v>
      </c>
    </row>
    <row r="63" spans="2:13" x14ac:dyDescent="0.2">
      <c r="B63" s="21" t="s">
        <v>276</v>
      </c>
      <c r="C63" s="21">
        <v>629</v>
      </c>
      <c r="D63" s="21">
        <v>200</v>
      </c>
      <c r="E63" s="21">
        <f t="shared" si="14"/>
        <v>829</v>
      </c>
      <c r="F63" s="22">
        <f t="shared" si="11"/>
        <v>1.3852683644141434E-2</v>
      </c>
      <c r="G63" s="21">
        <v>1159</v>
      </c>
      <c r="H63" s="21">
        <v>68</v>
      </c>
      <c r="I63" s="21">
        <f t="shared" si="15"/>
        <v>1227</v>
      </c>
      <c r="J63" s="22">
        <f t="shared" si="12"/>
        <v>9.3147897909296572E-3</v>
      </c>
      <c r="K63" s="21">
        <f t="shared" si="13"/>
        <v>2056</v>
      </c>
      <c r="L63" s="21">
        <v>0</v>
      </c>
      <c r="M63" s="21">
        <f t="shared" si="16"/>
        <v>2056</v>
      </c>
    </row>
    <row r="64" spans="2:13" x14ac:dyDescent="0.2">
      <c r="B64" s="21" t="s">
        <v>277</v>
      </c>
      <c r="C64" s="21">
        <v>3724</v>
      </c>
      <c r="D64" s="21">
        <v>1479</v>
      </c>
      <c r="E64" s="21">
        <f t="shared" si="14"/>
        <v>5203</v>
      </c>
      <c r="F64" s="22">
        <f t="shared" si="11"/>
        <v>8.6942717732771874E-2</v>
      </c>
      <c r="G64" s="21">
        <v>11710</v>
      </c>
      <c r="H64" s="21">
        <v>672</v>
      </c>
      <c r="I64" s="21">
        <f t="shared" si="15"/>
        <v>12382</v>
      </c>
      <c r="J64" s="22">
        <f t="shared" si="12"/>
        <v>9.3998147670163831E-2</v>
      </c>
      <c r="K64" s="21">
        <f t="shared" si="13"/>
        <v>17585</v>
      </c>
      <c r="L64" s="21">
        <v>1</v>
      </c>
      <c r="M64" s="21">
        <f t="shared" si="16"/>
        <v>17586</v>
      </c>
    </row>
    <row r="65" spans="2:13" x14ac:dyDescent="0.2">
      <c r="B65" s="21" t="s">
        <v>278</v>
      </c>
      <c r="C65" s="21">
        <v>785</v>
      </c>
      <c r="D65" s="21">
        <v>371</v>
      </c>
      <c r="E65" s="21">
        <f t="shared" si="14"/>
        <v>1156</v>
      </c>
      <c r="F65" s="22">
        <f t="shared" si="11"/>
        <v>1.9316890582180335E-2</v>
      </c>
      <c r="G65" s="21">
        <v>1991</v>
      </c>
      <c r="H65" s="21">
        <v>106</v>
      </c>
      <c r="I65" s="21">
        <f t="shared" si="15"/>
        <v>2097</v>
      </c>
      <c r="J65" s="22">
        <f t="shared" si="12"/>
        <v>1.5919408469094939E-2</v>
      </c>
      <c r="K65" s="21">
        <f t="shared" si="13"/>
        <v>3253</v>
      </c>
      <c r="L65" s="21">
        <v>0</v>
      </c>
      <c r="M65" s="21">
        <f t="shared" si="16"/>
        <v>3253</v>
      </c>
    </row>
    <row r="66" spans="2:13" x14ac:dyDescent="0.2">
      <c r="B66" s="21" t="s">
        <v>279</v>
      </c>
      <c r="C66" s="21">
        <v>256</v>
      </c>
      <c r="D66" s="21">
        <v>102</v>
      </c>
      <c r="E66" s="21">
        <f t="shared" si="14"/>
        <v>358</v>
      </c>
      <c r="F66" s="22">
        <f t="shared" si="11"/>
        <v>5.9822204398101734E-3</v>
      </c>
      <c r="G66" s="21">
        <v>513</v>
      </c>
      <c r="H66" s="21">
        <v>44</v>
      </c>
      <c r="I66" s="21">
        <f t="shared" si="15"/>
        <v>557</v>
      </c>
      <c r="J66" s="22">
        <f t="shared" si="12"/>
        <v>4.2284742571701865E-3</v>
      </c>
      <c r="K66" s="21">
        <f t="shared" si="13"/>
        <v>915</v>
      </c>
      <c r="L66" s="21">
        <v>0</v>
      </c>
      <c r="M66" s="21">
        <f t="shared" si="16"/>
        <v>915</v>
      </c>
    </row>
    <row r="67" spans="2:13" x14ac:dyDescent="0.2">
      <c r="B67" s="21" t="s">
        <v>280</v>
      </c>
      <c r="C67" s="21">
        <v>574</v>
      </c>
      <c r="D67" s="21">
        <v>236</v>
      </c>
      <c r="E67" s="21">
        <f t="shared" si="14"/>
        <v>810</v>
      </c>
      <c r="F67" s="22">
        <f t="shared" si="11"/>
        <v>1.3535191497894526E-2</v>
      </c>
      <c r="G67" s="21">
        <v>1625</v>
      </c>
      <c r="H67" s="21">
        <v>99</v>
      </c>
      <c r="I67" s="21">
        <f t="shared" si="15"/>
        <v>1724</v>
      </c>
      <c r="J67" s="22">
        <f t="shared" si="12"/>
        <v>1.30877731047781E-2</v>
      </c>
      <c r="K67" s="21">
        <f t="shared" si="13"/>
        <v>2534</v>
      </c>
      <c r="L67" s="21">
        <v>0</v>
      </c>
      <c r="M67" s="21">
        <f t="shared" si="16"/>
        <v>2534</v>
      </c>
    </row>
    <row r="68" spans="2:13" x14ac:dyDescent="0.2">
      <c r="B68" s="21" t="s">
        <v>281</v>
      </c>
      <c r="C68" s="21">
        <v>429</v>
      </c>
      <c r="D68" s="21">
        <v>183</v>
      </c>
      <c r="E68" s="21">
        <f t="shared" si="14"/>
        <v>612</v>
      </c>
      <c r="F68" s="22">
        <f t="shared" si="11"/>
        <v>1.0226589131742531E-2</v>
      </c>
      <c r="G68" s="21">
        <v>422</v>
      </c>
      <c r="H68" s="21">
        <v>45</v>
      </c>
      <c r="I68" s="21">
        <f t="shared" si="15"/>
        <v>467</v>
      </c>
      <c r="J68" s="22">
        <f t="shared" si="12"/>
        <v>3.5452378421875711E-3</v>
      </c>
      <c r="K68" s="21">
        <f t="shared" si="13"/>
        <v>1079</v>
      </c>
      <c r="L68" s="21">
        <v>0</v>
      </c>
      <c r="M68" s="21">
        <f t="shared" si="16"/>
        <v>1079</v>
      </c>
    </row>
    <row r="69" spans="2:13" x14ac:dyDescent="0.2">
      <c r="B69" s="21" t="s">
        <v>282</v>
      </c>
      <c r="C69" s="21">
        <v>168</v>
      </c>
      <c r="D69" s="21">
        <v>72</v>
      </c>
      <c r="E69" s="21">
        <f t="shared" si="14"/>
        <v>240</v>
      </c>
      <c r="F69" s="22">
        <f t="shared" si="11"/>
        <v>4.0104271104872665E-3</v>
      </c>
      <c r="G69" s="21">
        <v>400</v>
      </c>
      <c r="H69" s="21">
        <v>28</v>
      </c>
      <c r="I69" s="21">
        <f t="shared" si="15"/>
        <v>428</v>
      </c>
      <c r="J69" s="22">
        <f t="shared" si="12"/>
        <v>3.2491687290284376E-3</v>
      </c>
      <c r="K69" s="21">
        <f t="shared" si="13"/>
        <v>668</v>
      </c>
      <c r="L69" s="21">
        <v>0</v>
      </c>
      <c r="M69" s="21">
        <f t="shared" si="16"/>
        <v>668</v>
      </c>
    </row>
    <row r="70" spans="2:13" x14ac:dyDescent="0.2">
      <c r="B70" s="21" t="s">
        <v>283</v>
      </c>
      <c r="C70" s="21">
        <v>926</v>
      </c>
      <c r="D70" s="21">
        <v>554</v>
      </c>
      <c r="E70" s="21">
        <f t="shared" si="14"/>
        <v>1480</v>
      </c>
      <c r="F70" s="22">
        <f t="shared" si="11"/>
        <v>2.4730967181338145E-2</v>
      </c>
      <c r="G70" s="21">
        <v>2626</v>
      </c>
      <c r="H70" s="21">
        <v>168</v>
      </c>
      <c r="I70" s="21">
        <f t="shared" si="15"/>
        <v>2794</v>
      </c>
      <c r="J70" s="22">
        <f t="shared" si="12"/>
        <v>2.1210694927349196E-2</v>
      </c>
      <c r="K70" s="21">
        <f t="shared" si="13"/>
        <v>4274</v>
      </c>
      <c r="L70" s="21">
        <v>0</v>
      </c>
      <c r="M70" s="21">
        <f t="shared" si="16"/>
        <v>4274</v>
      </c>
    </row>
    <row r="71" spans="2:13" x14ac:dyDescent="0.2">
      <c r="B71" s="21" t="s">
        <v>284</v>
      </c>
      <c r="C71" s="21">
        <v>1001</v>
      </c>
      <c r="D71" s="21">
        <v>598</v>
      </c>
      <c r="E71" s="21">
        <f t="shared" si="14"/>
        <v>1599</v>
      </c>
      <c r="F71" s="22">
        <f t="shared" si="11"/>
        <v>2.6719470623621417E-2</v>
      </c>
      <c r="G71" s="21">
        <v>2852</v>
      </c>
      <c r="H71" s="21">
        <v>248</v>
      </c>
      <c r="I71" s="21">
        <f t="shared" si="15"/>
        <v>3100</v>
      </c>
      <c r="J71" s="22">
        <f t="shared" si="12"/>
        <v>2.3533698738290088E-2</v>
      </c>
      <c r="K71" s="21">
        <f t="shared" si="13"/>
        <v>4699</v>
      </c>
      <c r="L71" s="21">
        <v>0</v>
      </c>
      <c r="M71" s="21">
        <f t="shared" si="16"/>
        <v>4699</v>
      </c>
    </row>
    <row r="72" spans="2:13" x14ac:dyDescent="0.2">
      <c r="B72" s="21" t="s">
        <v>285</v>
      </c>
      <c r="C72" s="21">
        <v>308</v>
      </c>
      <c r="D72" s="21">
        <v>195</v>
      </c>
      <c r="E72" s="21">
        <f t="shared" si="14"/>
        <v>503</v>
      </c>
      <c r="F72" s="22">
        <f t="shared" si="11"/>
        <v>8.4051868190628976E-3</v>
      </c>
      <c r="G72" s="21">
        <v>883</v>
      </c>
      <c r="H72" s="21">
        <v>114</v>
      </c>
      <c r="I72" s="21">
        <f t="shared" si="15"/>
        <v>997</v>
      </c>
      <c r="J72" s="22">
        <f t="shared" si="12"/>
        <v>7.5687411748629734E-3</v>
      </c>
      <c r="K72" s="21">
        <f t="shared" si="13"/>
        <v>1500</v>
      </c>
      <c r="L72" s="21">
        <v>0</v>
      </c>
      <c r="M72" s="21">
        <f t="shared" si="16"/>
        <v>1500</v>
      </c>
    </row>
    <row r="73" spans="2:13" x14ac:dyDescent="0.2">
      <c r="B73" s="21" t="s">
        <v>286</v>
      </c>
      <c r="C73" s="21">
        <v>222</v>
      </c>
      <c r="D73" s="21">
        <v>84</v>
      </c>
      <c r="E73" s="21">
        <f t="shared" si="14"/>
        <v>306</v>
      </c>
      <c r="F73" s="22">
        <f t="shared" si="11"/>
        <v>5.1132945658712656E-3</v>
      </c>
      <c r="G73" s="21">
        <v>445</v>
      </c>
      <c r="H73" s="21">
        <v>28</v>
      </c>
      <c r="I73" s="21">
        <f t="shared" si="15"/>
        <v>473</v>
      </c>
      <c r="J73" s="22">
        <f t="shared" si="12"/>
        <v>3.5907869365197453E-3</v>
      </c>
      <c r="K73" s="21">
        <f t="shared" si="13"/>
        <v>779</v>
      </c>
      <c r="L73" s="21">
        <v>0</v>
      </c>
      <c r="M73" s="21">
        <f t="shared" si="16"/>
        <v>779</v>
      </c>
    </row>
    <row r="74" spans="2:13" x14ac:dyDescent="0.2">
      <c r="B74" s="21" t="s">
        <v>287</v>
      </c>
      <c r="C74" s="21">
        <v>145</v>
      </c>
      <c r="D74" s="21">
        <v>80</v>
      </c>
      <c r="E74" s="21">
        <f t="shared" si="14"/>
        <v>225</v>
      </c>
      <c r="F74" s="22">
        <f t="shared" si="11"/>
        <v>3.7597754160818126E-3</v>
      </c>
      <c r="G74" s="21">
        <v>344</v>
      </c>
      <c r="H74" s="21">
        <v>26</v>
      </c>
      <c r="I74" s="21">
        <f t="shared" si="15"/>
        <v>370</v>
      </c>
      <c r="J74" s="22">
        <f t="shared" si="12"/>
        <v>2.8088608171507523E-3</v>
      </c>
      <c r="K74" s="21">
        <f t="shared" si="13"/>
        <v>595</v>
      </c>
      <c r="L74" s="21">
        <v>0</v>
      </c>
      <c r="M74" s="21">
        <f t="shared" si="16"/>
        <v>595</v>
      </c>
    </row>
    <row r="75" spans="2:13" x14ac:dyDescent="0.2">
      <c r="B75" s="21" t="s">
        <v>288</v>
      </c>
      <c r="C75" s="21">
        <v>501</v>
      </c>
      <c r="D75" s="21">
        <v>257</v>
      </c>
      <c r="E75" s="21">
        <f t="shared" si="14"/>
        <v>758</v>
      </c>
      <c r="F75" s="22">
        <f t="shared" si="11"/>
        <v>1.2666265623955618E-2</v>
      </c>
      <c r="G75" s="21">
        <v>1489</v>
      </c>
      <c r="H75" s="21">
        <v>115</v>
      </c>
      <c r="I75" s="21">
        <f t="shared" si="15"/>
        <v>1604</v>
      </c>
      <c r="J75" s="22">
        <f t="shared" si="12"/>
        <v>1.2176791218134612E-2</v>
      </c>
      <c r="K75" s="21">
        <f t="shared" si="13"/>
        <v>2362</v>
      </c>
      <c r="L75" s="21">
        <v>0</v>
      </c>
      <c r="M75" s="21">
        <f t="shared" si="16"/>
        <v>2362</v>
      </c>
    </row>
    <row r="76" spans="2:13" x14ac:dyDescent="0.2">
      <c r="B76" s="21" t="s">
        <v>289</v>
      </c>
      <c r="C76" s="21">
        <v>969</v>
      </c>
      <c r="D76" s="21">
        <v>579</v>
      </c>
      <c r="E76" s="21">
        <f t="shared" si="14"/>
        <v>1548</v>
      </c>
      <c r="F76" s="22">
        <f t="shared" si="11"/>
        <v>2.5867254862642873E-2</v>
      </c>
      <c r="G76" s="21">
        <v>2365</v>
      </c>
      <c r="H76" s="21">
        <v>159</v>
      </c>
      <c r="I76" s="21">
        <f t="shared" si="15"/>
        <v>2524</v>
      </c>
      <c r="J76" s="22">
        <f t="shared" si="12"/>
        <v>1.9160985682401349E-2</v>
      </c>
      <c r="K76" s="21">
        <f t="shared" si="13"/>
        <v>4072</v>
      </c>
      <c r="L76" s="21">
        <v>0</v>
      </c>
      <c r="M76" s="21">
        <f t="shared" si="16"/>
        <v>4072</v>
      </c>
    </row>
    <row r="77" spans="2:13" x14ac:dyDescent="0.2">
      <c r="B77" s="21" t="s">
        <v>304</v>
      </c>
      <c r="C77" s="21">
        <v>4942</v>
      </c>
      <c r="D77" s="21">
        <v>1615</v>
      </c>
      <c r="E77" s="21">
        <f t="shared" si="14"/>
        <v>6557</v>
      </c>
      <c r="F77" s="22">
        <f t="shared" si="11"/>
        <v>0.1095682106811042</v>
      </c>
      <c r="G77" s="21">
        <v>17060</v>
      </c>
      <c r="H77" s="21">
        <v>808</v>
      </c>
      <c r="I77" s="21">
        <f t="shared" si="15"/>
        <v>17868</v>
      </c>
      <c r="J77" s="22">
        <f t="shared" si="12"/>
        <v>0.13564520292121526</v>
      </c>
      <c r="K77" s="21">
        <f t="shared" si="13"/>
        <v>24425</v>
      </c>
      <c r="L77" s="21">
        <v>0</v>
      </c>
      <c r="M77" s="21">
        <f t="shared" si="16"/>
        <v>24425</v>
      </c>
    </row>
    <row r="78" spans="2:13" x14ac:dyDescent="0.2">
      <c r="B78" s="21" t="s">
        <v>305</v>
      </c>
      <c r="C78" s="21">
        <v>1651</v>
      </c>
      <c r="D78" s="21">
        <v>567</v>
      </c>
      <c r="E78" s="21">
        <f t="shared" si="14"/>
        <v>2218</v>
      </c>
      <c r="F78" s="22">
        <f t="shared" si="11"/>
        <v>3.7063030546086492E-2</v>
      </c>
      <c r="G78" s="21">
        <v>5965</v>
      </c>
      <c r="H78" s="21">
        <v>268</v>
      </c>
      <c r="I78" s="21">
        <f t="shared" si="15"/>
        <v>6233</v>
      </c>
      <c r="J78" s="22">
        <f t="shared" si="12"/>
        <v>4.7317917495407133E-2</v>
      </c>
      <c r="K78" s="21">
        <f t="shared" si="13"/>
        <v>8451</v>
      </c>
      <c r="L78" s="21">
        <v>0</v>
      </c>
      <c r="M78" s="21">
        <f t="shared" si="16"/>
        <v>8451</v>
      </c>
    </row>
    <row r="79" spans="2:13" x14ac:dyDescent="0.2">
      <c r="B79" s="21" t="s">
        <v>306</v>
      </c>
      <c r="C79" s="21">
        <v>1956</v>
      </c>
      <c r="D79" s="21">
        <v>841</v>
      </c>
      <c r="E79" s="21">
        <f t="shared" si="14"/>
        <v>2797</v>
      </c>
      <c r="F79" s="22">
        <f t="shared" si="11"/>
        <v>4.6738185950137026E-2</v>
      </c>
      <c r="G79" s="21">
        <v>6241</v>
      </c>
      <c r="H79" s="21">
        <v>377</v>
      </c>
      <c r="I79" s="21">
        <f t="shared" si="15"/>
        <v>6618</v>
      </c>
      <c r="J79" s="22">
        <f t="shared" si="12"/>
        <v>5.0240651048388318E-2</v>
      </c>
      <c r="K79" s="21">
        <f t="shared" si="13"/>
        <v>9415</v>
      </c>
      <c r="L79" s="21">
        <v>2</v>
      </c>
      <c r="M79" s="21">
        <f t="shared" si="16"/>
        <v>9417</v>
      </c>
    </row>
    <row r="80" spans="2:13" x14ac:dyDescent="0.2">
      <c r="B80" s="21" t="s">
        <v>307</v>
      </c>
      <c r="C80" s="21">
        <v>482</v>
      </c>
      <c r="D80" s="21">
        <v>163</v>
      </c>
      <c r="E80" s="21">
        <f t="shared" si="14"/>
        <v>645</v>
      </c>
      <c r="F80" s="22">
        <f t="shared" si="11"/>
        <v>1.077802285943453E-2</v>
      </c>
      <c r="G80" s="21">
        <v>1069</v>
      </c>
      <c r="H80" s="21">
        <v>61</v>
      </c>
      <c r="I80" s="21">
        <f t="shared" si="15"/>
        <v>1130</v>
      </c>
      <c r="J80" s="22">
        <f t="shared" si="12"/>
        <v>8.5784127658928375E-3</v>
      </c>
      <c r="K80" s="21">
        <f t="shared" si="13"/>
        <v>1775</v>
      </c>
      <c r="L80" s="21">
        <v>0</v>
      </c>
      <c r="M80" s="21">
        <f t="shared" si="16"/>
        <v>1775</v>
      </c>
    </row>
    <row r="81" spans="2:13" x14ac:dyDescent="0.2">
      <c r="B81" s="21" t="s">
        <v>308</v>
      </c>
      <c r="C81" s="21">
        <v>1163</v>
      </c>
      <c r="D81" s="21">
        <v>476</v>
      </c>
      <c r="E81" s="21">
        <f t="shared" si="14"/>
        <v>1639</v>
      </c>
      <c r="F81" s="22">
        <f t="shared" si="11"/>
        <v>2.7387875142035962E-2</v>
      </c>
      <c r="G81" s="21">
        <v>2737</v>
      </c>
      <c r="H81" s="21">
        <v>152</v>
      </c>
      <c r="I81" s="21">
        <f t="shared" si="15"/>
        <v>2889</v>
      </c>
      <c r="J81" s="22">
        <f t="shared" si="12"/>
        <v>2.1931888920941955E-2</v>
      </c>
      <c r="K81" s="21">
        <f t="shared" si="13"/>
        <v>4528</v>
      </c>
      <c r="L81" s="21">
        <v>0</v>
      </c>
      <c r="M81" s="21">
        <f t="shared" si="16"/>
        <v>4528</v>
      </c>
    </row>
    <row r="82" spans="2:13" x14ac:dyDescent="0.2">
      <c r="B82" s="21" t="s">
        <v>309</v>
      </c>
      <c r="C82" s="21">
        <v>1321</v>
      </c>
      <c r="D82" s="21">
        <v>446</v>
      </c>
      <c r="E82" s="21">
        <f t="shared" si="14"/>
        <v>1767</v>
      </c>
      <c r="F82" s="22">
        <f t="shared" si="11"/>
        <v>2.9526769600962503E-2</v>
      </c>
      <c r="G82" s="21">
        <v>2822</v>
      </c>
      <c r="H82" s="21">
        <v>165</v>
      </c>
      <c r="I82" s="21">
        <f t="shared" si="15"/>
        <v>2987</v>
      </c>
      <c r="J82" s="22">
        <f t="shared" si="12"/>
        <v>2.2675857461700803E-2</v>
      </c>
      <c r="K82" s="21">
        <f t="shared" si="13"/>
        <v>4754</v>
      </c>
      <c r="L82" s="21">
        <v>0</v>
      </c>
      <c r="M82" s="21">
        <f t="shared" si="16"/>
        <v>4754</v>
      </c>
    </row>
    <row r="83" spans="2:13" x14ac:dyDescent="0.2">
      <c r="B83" s="21" t="s">
        <v>310</v>
      </c>
      <c r="C83" s="21">
        <v>1006</v>
      </c>
      <c r="D83" s="21">
        <v>438</v>
      </c>
      <c r="E83" s="21">
        <f t="shared" si="14"/>
        <v>1444</v>
      </c>
      <c r="F83" s="22">
        <f t="shared" si="11"/>
        <v>2.4129403114765056E-2</v>
      </c>
      <c r="G83" s="21">
        <v>2952</v>
      </c>
      <c r="H83" s="21">
        <v>99</v>
      </c>
      <c r="I83" s="21">
        <f t="shared" si="15"/>
        <v>3051</v>
      </c>
      <c r="J83" s="22">
        <f t="shared" si="12"/>
        <v>2.3161714467910662E-2</v>
      </c>
      <c r="K83" s="21">
        <f t="shared" si="13"/>
        <v>4495</v>
      </c>
      <c r="L83" s="21">
        <v>0</v>
      </c>
      <c r="M83" s="21">
        <f t="shared" si="16"/>
        <v>4495</v>
      </c>
    </row>
    <row r="84" spans="2:13" x14ac:dyDescent="0.2">
      <c r="B84" s="21" t="s">
        <v>314</v>
      </c>
      <c r="C84" s="21">
        <v>911</v>
      </c>
      <c r="D84" s="21">
        <v>493</v>
      </c>
      <c r="E84" s="21">
        <f t="shared" si="14"/>
        <v>1404</v>
      </c>
      <c r="F84" s="22">
        <f t="shared" si="11"/>
        <v>2.3460998596350511E-2</v>
      </c>
      <c r="G84" s="21">
        <v>2247</v>
      </c>
      <c r="H84" s="21">
        <v>194</v>
      </c>
      <c r="I84" s="21">
        <f t="shared" si="15"/>
        <v>2441</v>
      </c>
      <c r="J84" s="22">
        <f t="shared" si="12"/>
        <v>1.8530889877472936E-2</v>
      </c>
      <c r="K84" s="21">
        <f t="shared" si="13"/>
        <v>3845</v>
      </c>
      <c r="L84" s="21">
        <v>0</v>
      </c>
      <c r="M84" s="21">
        <f t="shared" si="16"/>
        <v>3845</v>
      </c>
    </row>
    <row r="85" spans="2:13" x14ac:dyDescent="0.2">
      <c r="B85" s="21" t="s">
        <v>315</v>
      </c>
      <c r="C85" s="21">
        <v>459</v>
      </c>
      <c r="D85" s="21">
        <v>209</v>
      </c>
      <c r="E85" s="21">
        <f t="shared" si="14"/>
        <v>668</v>
      </c>
      <c r="F85" s="22">
        <f t="shared" si="11"/>
        <v>1.1162355457522893E-2</v>
      </c>
      <c r="G85" s="21">
        <v>896</v>
      </c>
      <c r="H85" s="21">
        <v>73</v>
      </c>
      <c r="I85" s="21">
        <f t="shared" si="15"/>
        <v>969</v>
      </c>
      <c r="J85" s="22">
        <f t="shared" si="12"/>
        <v>7.3561787346461596E-3</v>
      </c>
      <c r="K85" s="21">
        <f t="shared" si="13"/>
        <v>1637</v>
      </c>
      <c r="L85" s="21">
        <v>0</v>
      </c>
      <c r="M85" s="21">
        <f t="shared" si="16"/>
        <v>1637</v>
      </c>
    </row>
    <row r="86" spans="2:13" x14ac:dyDescent="0.2">
      <c r="B86" s="23" t="s">
        <v>49</v>
      </c>
      <c r="C86" s="21">
        <f>SUM(C53:C85)</f>
        <v>42126</v>
      </c>
      <c r="D86" s="21">
        <f>SUM(D53:D85)</f>
        <v>17718</v>
      </c>
      <c r="E86" s="23">
        <f t="shared" ref="E86" si="17">C86+D86</f>
        <v>59844</v>
      </c>
      <c r="F86" s="25">
        <f t="shared" ref="F86" si="18">E86/$E$86</f>
        <v>1</v>
      </c>
      <c r="G86" s="21">
        <f>SUM(G53:G85)</f>
        <v>124486</v>
      </c>
      <c r="H86" s="21">
        <f>SUM(H53:H85)</f>
        <v>7240</v>
      </c>
      <c r="I86" s="23">
        <f>G86+H86</f>
        <v>131726</v>
      </c>
      <c r="J86" s="49">
        <f t="shared" ref="J86" si="19">I86/$I$86</f>
        <v>1</v>
      </c>
      <c r="K86" s="23">
        <f t="shared" ref="K86" si="20">E86+I86</f>
        <v>191570</v>
      </c>
      <c r="L86" s="21">
        <f>SUM(L53:L85)</f>
        <v>3</v>
      </c>
      <c r="M86" s="23">
        <f>K86+L86</f>
        <v>191573</v>
      </c>
    </row>
    <row r="87" spans="2:13" ht="24" x14ac:dyDescent="0.2">
      <c r="B87" s="52" t="s">
        <v>66</v>
      </c>
      <c r="C87" s="36">
        <f>+C86/M86</f>
        <v>0.21989528795811519</v>
      </c>
      <c r="D87" s="36">
        <f>+D86/M86</f>
        <v>9.2486937094475738E-2</v>
      </c>
      <c r="E87" s="37">
        <f>+E86/M86</f>
        <v>0.31238222505259094</v>
      </c>
      <c r="F87" s="37"/>
      <c r="G87" s="36">
        <f>+G86/M86</f>
        <v>0.64980973310435186</v>
      </c>
      <c r="H87" s="36">
        <f>+H86/M86</f>
        <v>3.77923820162549E-2</v>
      </c>
      <c r="I87" s="37">
        <f>+I86/M86</f>
        <v>0.68760211512060676</v>
      </c>
      <c r="J87" s="37"/>
      <c r="K87" s="37">
        <f>+K86/M86</f>
        <v>0.99998434017319771</v>
      </c>
      <c r="L87" s="37">
        <f>+L86/M86</f>
        <v>1.5659826802315567E-5</v>
      </c>
      <c r="M87" s="37">
        <f>K87+L87</f>
        <v>1</v>
      </c>
    </row>
    <row r="88" spans="2:13" x14ac:dyDescent="0.2">
      <c r="B88" s="28" t="s">
        <v>129</v>
      </c>
    </row>
    <row r="89" spans="2:13" x14ac:dyDescent="0.2">
      <c r="B89" s="28" t="s">
        <v>130</v>
      </c>
    </row>
  </sheetData>
  <mergeCells count="12">
    <mergeCell ref="L51:M51"/>
    <mergeCell ref="B50:M50"/>
    <mergeCell ref="B6:K6"/>
    <mergeCell ref="B5:K5"/>
    <mergeCell ref="B48:K48"/>
    <mergeCell ref="B47:K47"/>
    <mergeCell ref="B8:M8"/>
    <mergeCell ref="L9:M9"/>
    <mergeCell ref="B51:B52"/>
    <mergeCell ref="C51:K51"/>
    <mergeCell ref="B9:B10"/>
    <mergeCell ref="C9:K9"/>
  </mergeCells>
  <hyperlinks>
    <hyperlink ref="M5" location="'Índice Pensiones Solidarias'!A1" display="Volver Sistema de Pensiones Solidadias" xr:uid="{00000000-0004-0000-1000-000000000000}"/>
  </hyperlinks>
  <pageMargins left="0.74803149606299213" right="0.74803149606299213" top="0.98425196850393704" bottom="0.98425196850393704" header="0" footer="0"/>
  <pageSetup scale="72" fitToHeight="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27"/>
  <dimension ref="A1:P87"/>
  <sheetViews>
    <sheetView showGridLines="0" zoomScaleNormal="100" workbookViewId="0">
      <selection activeCell="C44" sqref="C44:M44"/>
    </sheetView>
  </sheetViews>
  <sheetFormatPr baseColWidth="10" defaultRowHeight="12" x14ac:dyDescent="0.2"/>
  <cols>
    <col min="1" max="1" width="6" style="29" customWidth="1"/>
    <col min="2" max="2" width="18.140625" style="29" customWidth="1"/>
    <col min="3" max="3" width="7.85546875" style="29" customWidth="1"/>
    <col min="4" max="4" width="7" style="29" customWidth="1"/>
    <col min="5" max="6" width="8.42578125" style="29" customWidth="1"/>
    <col min="7" max="7" width="8" style="29" customWidth="1"/>
    <col min="8" max="8" width="6.85546875" style="29" customWidth="1"/>
    <col min="9" max="11" width="8.28515625" style="29" customWidth="1"/>
    <col min="12" max="12" width="7.85546875" style="29" customWidth="1"/>
    <col min="13" max="251" width="11.42578125" style="29"/>
    <col min="252" max="252" width="18.140625" style="29" customWidth="1"/>
    <col min="253" max="253" width="7.85546875" style="29" customWidth="1"/>
    <col min="254" max="254" width="7" style="29" customWidth="1"/>
    <col min="255" max="256" width="8.42578125" style="29" customWidth="1"/>
    <col min="257" max="257" width="8" style="29" customWidth="1"/>
    <col min="258" max="258" width="6.85546875" style="29" customWidth="1"/>
    <col min="259" max="261" width="8.28515625" style="29" customWidth="1"/>
    <col min="262" max="267" width="0" style="29" hidden="1" customWidth="1"/>
    <col min="268" max="268" width="7.85546875" style="29" customWidth="1"/>
    <col min="269" max="507" width="11.42578125" style="29"/>
    <col min="508" max="508" width="18.140625" style="29" customWidth="1"/>
    <col min="509" max="509" width="7.85546875" style="29" customWidth="1"/>
    <col min="510" max="510" width="7" style="29" customWidth="1"/>
    <col min="511" max="512" width="8.42578125" style="29" customWidth="1"/>
    <col min="513" max="513" width="8" style="29" customWidth="1"/>
    <col min="514" max="514" width="6.85546875" style="29" customWidth="1"/>
    <col min="515" max="517" width="8.28515625" style="29" customWidth="1"/>
    <col min="518" max="523" width="0" style="29" hidden="1" customWidth="1"/>
    <col min="524" max="524" width="7.85546875" style="29" customWidth="1"/>
    <col min="525" max="763" width="11.42578125" style="29"/>
    <col min="764" max="764" width="18.140625" style="29" customWidth="1"/>
    <col min="765" max="765" width="7.85546875" style="29" customWidth="1"/>
    <col min="766" max="766" width="7" style="29" customWidth="1"/>
    <col min="767" max="768" width="8.42578125" style="29" customWidth="1"/>
    <col min="769" max="769" width="8" style="29" customWidth="1"/>
    <col min="770" max="770" width="6.85546875" style="29" customWidth="1"/>
    <col min="771" max="773" width="8.28515625" style="29" customWidth="1"/>
    <col min="774" max="779" width="0" style="29" hidden="1" customWidth="1"/>
    <col min="780" max="780" width="7.85546875" style="29" customWidth="1"/>
    <col min="781" max="1019" width="11.42578125" style="29"/>
    <col min="1020" max="1020" width="18.140625" style="29" customWidth="1"/>
    <col min="1021" max="1021" width="7.85546875" style="29" customWidth="1"/>
    <col min="1022" max="1022" width="7" style="29" customWidth="1"/>
    <col min="1023" max="1024" width="8.42578125" style="29" customWidth="1"/>
    <col min="1025" max="1025" width="8" style="29" customWidth="1"/>
    <col min="1026" max="1026" width="6.85546875" style="29" customWidth="1"/>
    <col min="1027" max="1029" width="8.28515625" style="29" customWidth="1"/>
    <col min="1030" max="1035" width="0" style="29" hidden="1" customWidth="1"/>
    <col min="1036" max="1036" width="7.85546875" style="29" customWidth="1"/>
    <col min="1037" max="1275" width="11.42578125" style="29"/>
    <col min="1276" max="1276" width="18.140625" style="29" customWidth="1"/>
    <col min="1277" max="1277" width="7.85546875" style="29" customWidth="1"/>
    <col min="1278" max="1278" width="7" style="29" customWidth="1"/>
    <col min="1279" max="1280" width="8.42578125" style="29" customWidth="1"/>
    <col min="1281" max="1281" width="8" style="29" customWidth="1"/>
    <col min="1282" max="1282" width="6.85546875" style="29" customWidth="1"/>
    <col min="1283" max="1285" width="8.28515625" style="29" customWidth="1"/>
    <col min="1286" max="1291" width="0" style="29" hidden="1" customWidth="1"/>
    <col min="1292" max="1292" width="7.85546875" style="29" customWidth="1"/>
    <col min="1293" max="1531" width="11.42578125" style="29"/>
    <col min="1532" max="1532" width="18.140625" style="29" customWidth="1"/>
    <col min="1533" max="1533" width="7.85546875" style="29" customWidth="1"/>
    <col min="1534" max="1534" width="7" style="29" customWidth="1"/>
    <col min="1535" max="1536" width="8.42578125" style="29" customWidth="1"/>
    <col min="1537" max="1537" width="8" style="29" customWidth="1"/>
    <col min="1538" max="1538" width="6.85546875" style="29" customWidth="1"/>
    <col min="1539" max="1541" width="8.28515625" style="29" customWidth="1"/>
    <col min="1542" max="1547" width="0" style="29" hidden="1" customWidth="1"/>
    <col min="1548" max="1548" width="7.85546875" style="29" customWidth="1"/>
    <col min="1549" max="1787" width="11.42578125" style="29"/>
    <col min="1788" max="1788" width="18.140625" style="29" customWidth="1"/>
    <col min="1789" max="1789" width="7.85546875" style="29" customWidth="1"/>
    <col min="1790" max="1790" width="7" style="29" customWidth="1"/>
    <col min="1791" max="1792" width="8.42578125" style="29" customWidth="1"/>
    <col min="1793" max="1793" width="8" style="29" customWidth="1"/>
    <col min="1794" max="1794" width="6.85546875" style="29" customWidth="1"/>
    <col min="1795" max="1797" width="8.28515625" style="29" customWidth="1"/>
    <col min="1798" max="1803" width="0" style="29" hidden="1" customWidth="1"/>
    <col min="1804" max="1804" width="7.85546875" style="29" customWidth="1"/>
    <col min="1805" max="2043" width="11.42578125" style="29"/>
    <col min="2044" max="2044" width="18.140625" style="29" customWidth="1"/>
    <col min="2045" max="2045" width="7.85546875" style="29" customWidth="1"/>
    <col min="2046" max="2046" width="7" style="29" customWidth="1"/>
    <col min="2047" max="2048" width="8.42578125" style="29" customWidth="1"/>
    <col min="2049" max="2049" width="8" style="29" customWidth="1"/>
    <col min="2050" max="2050" width="6.85546875" style="29" customWidth="1"/>
    <col min="2051" max="2053" width="8.28515625" style="29" customWidth="1"/>
    <col min="2054" max="2059" width="0" style="29" hidden="1" customWidth="1"/>
    <col min="2060" max="2060" width="7.85546875" style="29" customWidth="1"/>
    <col min="2061" max="2299" width="11.42578125" style="29"/>
    <col min="2300" max="2300" width="18.140625" style="29" customWidth="1"/>
    <col min="2301" max="2301" width="7.85546875" style="29" customWidth="1"/>
    <col min="2302" max="2302" width="7" style="29" customWidth="1"/>
    <col min="2303" max="2304" width="8.42578125" style="29" customWidth="1"/>
    <col min="2305" max="2305" width="8" style="29" customWidth="1"/>
    <col min="2306" max="2306" width="6.85546875" style="29" customWidth="1"/>
    <col min="2307" max="2309" width="8.28515625" style="29" customWidth="1"/>
    <col min="2310" max="2315" width="0" style="29" hidden="1" customWidth="1"/>
    <col min="2316" max="2316" width="7.85546875" style="29" customWidth="1"/>
    <col min="2317" max="2555" width="11.42578125" style="29"/>
    <col min="2556" max="2556" width="18.140625" style="29" customWidth="1"/>
    <col min="2557" max="2557" width="7.85546875" style="29" customWidth="1"/>
    <col min="2558" max="2558" width="7" style="29" customWidth="1"/>
    <col min="2559" max="2560" width="8.42578125" style="29" customWidth="1"/>
    <col min="2561" max="2561" width="8" style="29" customWidth="1"/>
    <col min="2562" max="2562" width="6.85546875" style="29" customWidth="1"/>
    <col min="2563" max="2565" width="8.28515625" style="29" customWidth="1"/>
    <col min="2566" max="2571" width="0" style="29" hidden="1" customWidth="1"/>
    <col min="2572" max="2572" width="7.85546875" style="29" customWidth="1"/>
    <col min="2573" max="2811" width="11.42578125" style="29"/>
    <col min="2812" max="2812" width="18.140625" style="29" customWidth="1"/>
    <col min="2813" max="2813" width="7.85546875" style="29" customWidth="1"/>
    <col min="2814" max="2814" width="7" style="29" customWidth="1"/>
    <col min="2815" max="2816" width="8.42578125" style="29" customWidth="1"/>
    <col min="2817" max="2817" width="8" style="29" customWidth="1"/>
    <col min="2818" max="2818" width="6.85546875" style="29" customWidth="1"/>
    <col min="2819" max="2821" width="8.28515625" style="29" customWidth="1"/>
    <col min="2822" max="2827" width="0" style="29" hidden="1" customWidth="1"/>
    <col min="2828" max="2828" width="7.85546875" style="29" customWidth="1"/>
    <col min="2829" max="3067" width="11.42578125" style="29"/>
    <col min="3068" max="3068" width="18.140625" style="29" customWidth="1"/>
    <col min="3069" max="3069" width="7.85546875" style="29" customWidth="1"/>
    <col min="3070" max="3070" width="7" style="29" customWidth="1"/>
    <col min="3071" max="3072" width="8.42578125" style="29" customWidth="1"/>
    <col min="3073" max="3073" width="8" style="29" customWidth="1"/>
    <col min="3074" max="3074" width="6.85546875" style="29" customWidth="1"/>
    <col min="3075" max="3077" width="8.28515625" style="29" customWidth="1"/>
    <col min="3078" max="3083" width="0" style="29" hidden="1" customWidth="1"/>
    <col min="3084" max="3084" width="7.85546875" style="29" customWidth="1"/>
    <col min="3085" max="3323" width="11.42578125" style="29"/>
    <col min="3324" max="3324" width="18.140625" style="29" customWidth="1"/>
    <col min="3325" max="3325" width="7.85546875" style="29" customWidth="1"/>
    <col min="3326" max="3326" width="7" style="29" customWidth="1"/>
    <col min="3327" max="3328" width="8.42578125" style="29" customWidth="1"/>
    <col min="3329" max="3329" width="8" style="29" customWidth="1"/>
    <col min="3330" max="3330" width="6.85546875" style="29" customWidth="1"/>
    <col min="3331" max="3333" width="8.28515625" style="29" customWidth="1"/>
    <col min="3334" max="3339" width="0" style="29" hidden="1" customWidth="1"/>
    <col min="3340" max="3340" width="7.85546875" style="29" customWidth="1"/>
    <col min="3341" max="3579" width="11.42578125" style="29"/>
    <col min="3580" max="3580" width="18.140625" style="29" customWidth="1"/>
    <col min="3581" max="3581" width="7.85546875" style="29" customWidth="1"/>
    <col min="3582" max="3582" width="7" style="29" customWidth="1"/>
    <col min="3583" max="3584" width="8.42578125" style="29" customWidth="1"/>
    <col min="3585" max="3585" width="8" style="29" customWidth="1"/>
    <col min="3586" max="3586" width="6.85546875" style="29" customWidth="1"/>
    <col min="3587" max="3589" width="8.28515625" style="29" customWidth="1"/>
    <col min="3590" max="3595" width="0" style="29" hidden="1" customWidth="1"/>
    <col min="3596" max="3596" width="7.85546875" style="29" customWidth="1"/>
    <col min="3597" max="3835" width="11.42578125" style="29"/>
    <col min="3836" max="3836" width="18.140625" style="29" customWidth="1"/>
    <col min="3837" max="3837" width="7.85546875" style="29" customWidth="1"/>
    <col min="3838" max="3838" width="7" style="29" customWidth="1"/>
    <col min="3839" max="3840" width="8.42578125" style="29" customWidth="1"/>
    <col min="3841" max="3841" width="8" style="29" customWidth="1"/>
    <col min="3842" max="3842" width="6.85546875" style="29" customWidth="1"/>
    <col min="3843" max="3845" width="8.28515625" style="29" customWidth="1"/>
    <col min="3846" max="3851" width="0" style="29" hidden="1" customWidth="1"/>
    <col min="3852" max="3852" width="7.85546875" style="29" customWidth="1"/>
    <col min="3853" max="4091" width="11.42578125" style="29"/>
    <col min="4092" max="4092" width="18.140625" style="29" customWidth="1"/>
    <col min="4093" max="4093" width="7.85546875" style="29" customWidth="1"/>
    <col min="4094" max="4094" width="7" style="29" customWidth="1"/>
    <col min="4095" max="4096" width="8.42578125" style="29" customWidth="1"/>
    <col min="4097" max="4097" width="8" style="29" customWidth="1"/>
    <col min="4098" max="4098" width="6.85546875" style="29" customWidth="1"/>
    <col min="4099" max="4101" width="8.28515625" style="29" customWidth="1"/>
    <col min="4102" max="4107" width="0" style="29" hidden="1" customWidth="1"/>
    <col min="4108" max="4108" width="7.85546875" style="29" customWidth="1"/>
    <col min="4109" max="4347" width="11.42578125" style="29"/>
    <col min="4348" max="4348" width="18.140625" style="29" customWidth="1"/>
    <col min="4349" max="4349" width="7.85546875" style="29" customWidth="1"/>
    <col min="4350" max="4350" width="7" style="29" customWidth="1"/>
    <col min="4351" max="4352" width="8.42578125" style="29" customWidth="1"/>
    <col min="4353" max="4353" width="8" style="29" customWidth="1"/>
    <col min="4354" max="4354" width="6.85546875" style="29" customWidth="1"/>
    <col min="4355" max="4357" width="8.28515625" style="29" customWidth="1"/>
    <col min="4358" max="4363" width="0" style="29" hidden="1" customWidth="1"/>
    <col min="4364" max="4364" width="7.85546875" style="29" customWidth="1"/>
    <col min="4365" max="4603" width="11.42578125" style="29"/>
    <col min="4604" max="4604" width="18.140625" style="29" customWidth="1"/>
    <col min="4605" max="4605" width="7.85546875" style="29" customWidth="1"/>
    <col min="4606" max="4606" width="7" style="29" customWidth="1"/>
    <col min="4607" max="4608" width="8.42578125" style="29" customWidth="1"/>
    <col min="4609" max="4609" width="8" style="29" customWidth="1"/>
    <col min="4610" max="4610" width="6.85546875" style="29" customWidth="1"/>
    <col min="4611" max="4613" width="8.28515625" style="29" customWidth="1"/>
    <col min="4614" max="4619" width="0" style="29" hidden="1" customWidth="1"/>
    <col min="4620" max="4620" width="7.85546875" style="29" customWidth="1"/>
    <col min="4621" max="4859" width="11.42578125" style="29"/>
    <col min="4860" max="4860" width="18.140625" style="29" customWidth="1"/>
    <col min="4861" max="4861" width="7.85546875" style="29" customWidth="1"/>
    <col min="4862" max="4862" width="7" style="29" customWidth="1"/>
    <col min="4863" max="4864" width="8.42578125" style="29" customWidth="1"/>
    <col min="4865" max="4865" width="8" style="29" customWidth="1"/>
    <col min="4866" max="4866" width="6.85546875" style="29" customWidth="1"/>
    <col min="4867" max="4869" width="8.28515625" style="29" customWidth="1"/>
    <col min="4870" max="4875" width="0" style="29" hidden="1" customWidth="1"/>
    <col min="4876" max="4876" width="7.85546875" style="29" customWidth="1"/>
    <col min="4877" max="5115" width="11.42578125" style="29"/>
    <col min="5116" max="5116" width="18.140625" style="29" customWidth="1"/>
    <col min="5117" max="5117" width="7.85546875" style="29" customWidth="1"/>
    <col min="5118" max="5118" width="7" style="29" customWidth="1"/>
    <col min="5119" max="5120" width="8.42578125" style="29" customWidth="1"/>
    <col min="5121" max="5121" width="8" style="29" customWidth="1"/>
    <col min="5122" max="5122" width="6.85546875" style="29" customWidth="1"/>
    <col min="5123" max="5125" width="8.28515625" style="29" customWidth="1"/>
    <col min="5126" max="5131" width="0" style="29" hidden="1" customWidth="1"/>
    <col min="5132" max="5132" width="7.85546875" style="29" customWidth="1"/>
    <col min="5133" max="5371" width="11.42578125" style="29"/>
    <col min="5372" max="5372" width="18.140625" style="29" customWidth="1"/>
    <col min="5373" max="5373" width="7.85546875" style="29" customWidth="1"/>
    <col min="5374" max="5374" width="7" style="29" customWidth="1"/>
    <col min="5375" max="5376" width="8.42578125" style="29" customWidth="1"/>
    <col min="5377" max="5377" width="8" style="29" customWidth="1"/>
    <col min="5378" max="5378" width="6.85546875" style="29" customWidth="1"/>
    <col min="5379" max="5381" width="8.28515625" style="29" customWidth="1"/>
    <col min="5382" max="5387" width="0" style="29" hidden="1" customWidth="1"/>
    <col min="5388" max="5388" width="7.85546875" style="29" customWidth="1"/>
    <col min="5389" max="5627" width="11.42578125" style="29"/>
    <col min="5628" max="5628" width="18.140625" style="29" customWidth="1"/>
    <col min="5629" max="5629" width="7.85546875" style="29" customWidth="1"/>
    <col min="5630" max="5630" width="7" style="29" customWidth="1"/>
    <col min="5631" max="5632" width="8.42578125" style="29" customWidth="1"/>
    <col min="5633" max="5633" width="8" style="29" customWidth="1"/>
    <col min="5634" max="5634" width="6.85546875" style="29" customWidth="1"/>
    <col min="5635" max="5637" width="8.28515625" style="29" customWidth="1"/>
    <col min="5638" max="5643" width="0" style="29" hidden="1" customWidth="1"/>
    <col min="5644" max="5644" width="7.85546875" style="29" customWidth="1"/>
    <col min="5645" max="5883" width="11.42578125" style="29"/>
    <col min="5884" max="5884" width="18.140625" style="29" customWidth="1"/>
    <col min="5885" max="5885" width="7.85546875" style="29" customWidth="1"/>
    <col min="5886" max="5886" width="7" style="29" customWidth="1"/>
    <col min="5887" max="5888" width="8.42578125" style="29" customWidth="1"/>
    <col min="5889" max="5889" width="8" style="29" customWidth="1"/>
    <col min="5890" max="5890" width="6.85546875" style="29" customWidth="1"/>
    <col min="5891" max="5893" width="8.28515625" style="29" customWidth="1"/>
    <col min="5894" max="5899" width="0" style="29" hidden="1" customWidth="1"/>
    <col min="5900" max="5900" width="7.85546875" style="29" customWidth="1"/>
    <col min="5901" max="6139" width="11.42578125" style="29"/>
    <col min="6140" max="6140" width="18.140625" style="29" customWidth="1"/>
    <col min="6141" max="6141" width="7.85546875" style="29" customWidth="1"/>
    <col min="6142" max="6142" width="7" style="29" customWidth="1"/>
    <col min="6143" max="6144" width="8.42578125" style="29" customWidth="1"/>
    <col min="6145" max="6145" width="8" style="29" customWidth="1"/>
    <col min="6146" max="6146" width="6.85546875" style="29" customWidth="1"/>
    <col min="6147" max="6149" width="8.28515625" style="29" customWidth="1"/>
    <col min="6150" max="6155" width="0" style="29" hidden="1" customWidth="1"/>
    <col min="6156" max="6156" width="7.85546875" style="29" customWidth="1"/>
    <col min="6157" max="6395" width="11.42578125" style="29"/>
    <col min="6396" max="6396" width="18.140625" style="29" customWidth="1"/>
    <col min="6397" max="6397" width="7.85546875" style="29" customWidth="1"/>
    <col min="6398" max="6398" width="7" style="29" customWidth="1"/>
    <col min="6399" max="6400" width="8.42578125" style="29" customWidth="1"/>
    <col min="6401" max="6401" width="8" style="29" customWidth="1"/>
    <col min="6402" max="6402" width="6.85546875" style="29" customWidth="1"/>
    <col min="6403" max="6405" width="8.28515625" style="29" customWidth="1"/>
    <col min="6406" max="6411" width="0" style="29" hidden="1" customWidth="1"/>
    <col min="6412" max="6412" width="7.85546875" style="29" customWidth="1"/>
    <col min="6413" max="6651" width="11.42578125" style="29"/>
    <col min="6652" max="6652" width="18.140625" style="29" customWidth="1"/>
    <col min="6653" max="6653" width="7.85546875" style="29" customWidth="1"/>
    <col min="6654" max="6654" width="7" style="29" customWidth="1"/>
    <col min="6655" max="6656" width="8.42578125" style="29" customWidth="1"/>
    <col min="6657" max="6657" width="8" style="29" customWidth="1"/>
    <col min="6658" max="6658" width="6.85546875" style="29" customWidth="1"/>
    <col min="6659" max="6661" width="8.28515625" style="29" customWidth="1"/>
    <col min="6662" max="6667" width="0" style="29" hidden="1" customWidth="1"/>
    <col min="6668" max="6668" width="7.85546875" style="29" customWidth="1"/>
    <col min="6669" max="6907" width="11.42578125" style="29"/>
    <col min="6908" max="6908" width="18.140625" style="29" customWidth="1"/>
    <col min="6909" max="6909" width="7.85546875" style="29" customWidth="1"/>
    <col min="6910" max="6910" width="7" style="29" customWidth="1"/>
    <col min="6911" max="6912" width="8.42578125" style="29" customWidth="1"/>
    <col min="6913" max="6913" width="8" style="29" customWidth="1"/>
    <col min="6914" max="6914" width="6.85546875" style="29" customWidth="1"/>
    <col min="6915" max="6917" width="8.28515625" style="29" customWidth="1"/>
    <col min="6918" max="6923" width="0" style="29" hidden="1" customWidth="1"/>
    <col min="6924" max="6924" width="7.85546875" style="29" customWidth="1"/>
    <col min="6925" max="7163" width="11.42578125" style="29"/>
    <col min="7164" max="7164" width="18.140625" style="29" customWidth="1"/>
    <col min="7165" max="7165" width="7.85546875" style="29" customWidth="1"/>
    <col min="7166" max="7166" width="7" style="29" customWidth="1"/>
    <col min="7167" max="7168" width="8.42578125" style="29" customWidth="1"/>
    <col min="7169" max="7169" width="8" style="29" customWidth="1"/>
    <col min="7170" max="7170" width="6.85546875" style="29" customWidth="1"/>
    <col min="7171" max="7173" width="8.28515625" style="29" customWidth="1"/>
    <col min="7174" max="7179" width="0" style="29" hidden="1" customWidth="1"/>
    <col min="7180" max="7180" width="7.85546875" style="29" customWidth="1"/>
    <col min="7181" max="7419" width="11.42578125" style="29"/>
    <col min="7420" max="7420" width="18.140625" style="29" customWidth="1"/>
    <col min="7421" max="7421" width="7.85546875" style="29" customWidth="1"/>
    <col min="7422" max="7422" width="7" style="29" customWidth="1"/>
    <col min="7423" max="7424" width="8.42578125" style="29" customWidth="1"/>
    <col min="7425" max="7425" width="8" style="29" customWidth="1"/>
    <col min="7426" max="7426" width="6.85546875" style="29" customWidth="1"/>
    <col min="7427" max="7429" width="8.28515625" style="29" customWidth="1"/>
    <col min="7430" max="7435" width="0" style="29" hidden="1" customWidth="1"/>
    <col min="7436" max="7436" width="7.85546875" style="29" customWidth="1"/>
    <col min="7437" max="7675" width="11.42578125" style="29"/>
    <col min="7676" max="7676" width="18.140625" style="29" customWidth="1"/>
    <col min="7677" max="7677" width="7.85546875" style="29" customWidth="1"/>
    <col min="7678" max="7678" width="7" style="29" customWidth="1"/>
    <col min="7679" max="7680" width="8.42578125" style="29" customWidth="1"/>
    <col min="7681" max="7681" width="8" style="29" customWidth="1"/>
    <col min="7682" max="7682" width="6.85546875" style="29" customWidth="1"/>
    <col min="7683" max="7685" width="8.28515625" style="29" customWidth="1"/>
    <col min="7686" max="7691" width="0" style="29" hidden="1" customWidth="1"/>
    <col min="7692" max="7692" width="7.85546875" style="29" customWidth="1"/>
    <col min="7693" max="7931" width="11.42578125" style="29"/>
    <col min="7932" max="7932" width="18.140625" style="29" customWidth="1"/>
    <col min="7933" max="7933" width="7.85546875" style="29" customWidth="1"/>
    <col min="7934" max="7934" width="7" style="29" customWidth="1"/>
    <col min="7935" max="7936" width="8.42578125" style="29" customWidth="1"/>
    <col min="7937" max="7937" width="8" style="29" customWidth="1"/>
    <col min="7938" max="7938" width="6.85546875" style="29" customWidth="1"/>
    <col min="7939" max="7941" width="8.28515625" style="29" customWidth="1"/>
    <col min="7942" max="7947" width="0" style="29" hidden="1" customWidth="1"/>
    <col min="7948" max="7948" width="7.85546875" style="29" customWidth="1"/>
    <col min="7949" max="8187" width="11.42578125" style="29"/>
    <col min="8188" max="8188" width="18.140625" style="29" customWidth="1"/>
    <col min="8189" max="8189" width="7.85546875" style="29" customWidth="1"/>
    <col min="8190" max="8190" width="7" style="29" customWidth="1"/>
    <col min="8191" max="8192" width="8.42578125" style="29" customWidth="1"/>
    <col min="8193" max="8193" width="8" style="29" customWidth="1"/>
    <col min="8194" max="8194" width="6.85546875" style="29" customWidth="1"/>
    <col min="8195" max="8197" width="8.28515625" style="29" customWidth="1"/>
    <col min="8198" max="8203" width="0" style="29" hidden="1" customWidth="1"/>
    <col min="8204" max="8204" width="7.85546875" style="29" customWidth="1"/>
    <col min="8205" max="8443" width="11.42578125" style="29"/>
    <col min="8444" max="8444" width="18.140625" style="29" customWidth="1"/>
    <col min="8445" max="8445" width="7.85546875" style="29" customWidth="1"/>
    <col min="8446" max="8446" width="7" style="29" customWidth="1"/>
    <col min="8447" max="8448" width="8.42578125" style="29" customWidth="1"/>
    <col min="8449" max="8449" width="8" style="29" customWidth="1"/>
    <col min="8450" max="8450" width="6.85546875" style="29" customWidth="1"/>
    <col min="8451" max="8453" width="8.28515625" style="29" customWidth="1"/>
    <col min="8454" max="8459" width="0" style="29" hidden="1" customWidth="1"/>
    <col min="8460" max="8460" width="7.85546875" style="29" customWidth="1"/>
    <col min="8461" max="8699" width="11.42578125" style="29"/>
    <col min="8700" max="8700" width="18.140625" style="29" customWidth="1"/>
    <col min="8701" max="8701" width="7.85546875" style="29" customWidth="1"/>
    <col min="8702" max="8702" width="7" style="29" customWidth="1"/>
    <col min="8703" max="8704" width="8.42578125" style="29" customWidth="1"/>
    <col min="8705" max="8705" width="8" style="29" customWidth="1"/>
    <col min="8706" max="8706" width="6.85546875" style="29" customWidth="1"/>
    <col min="8707" max="8709" width="8.28515625" style="29" customWidth="1"/>
    <col min="8710" max="8715" width="0" style="29" hidden="1" customWidth="1"/>
    <col min="8716" max="8716" width="7.85546875" style="29" customWidth="1"/>
    <col min="8717" max="8955" width="11.42578125" style="29"/>
    <col min="8956" max="8956" width="18.140625" style="29" customWidth="1"/>
    <col min="8957" max="8957" width="7.85546875" style="29" customWidth="1"/>
    <col min="8958" max="8958" width="7" style="29" customWidth="1"/>
    <col min="8959" max="8960" width="8.42578125" style="29" customWidth="1"/>
    <col min="8961" max="8961" width="8" style="29" customWidth="1"/>
    <col min="8962" max="8962" width="6.85546875" style="29" customWidth="1"/>
    <col min="8963" max="8965" width="8.28515625" style="29" customWidth="1"/>
    <col min="8966" max="8971" width="0" style="29" hidden="1" customWidth="1"/>
    <col min="8972" max="8972" width="7.85546875" style="29" customWidth="1"/>
    <col min="8973" max="9211" width="11.42578125" style="29"/>
    <col min="9212" max="9212" width="18.140625" style="29" customWidth="1"/>
    <col min="9213" max="9213" width="7.85546875" style="29" customWidth="1"/>
    <col min="9214" max="9214" width="7" style="29" customWidth="1"/>
    <col min="9215" max="9216" width="8.42578125" style="29" customWidth="1"/>
    <col min="9217" max="9217" width="8" style="29" customWidth="1"/>
    <col min="9218" max="9218" width="6.85546875" style="29" customWidth="1"/>
    <col min="9219" max="9221" width="8.28515625" style="29" customWidth="1"/>
    <col min="9222" max="9227" width="0" style="29" hidden="1" customWidth="1"/>
    <col min="9228" max="9228" width="7.85546875" style="29" customWidth="1"/>
    <col min="9229" max="9467" width="11.42578125" style="29"/>
    <col min="9468" max="9468" width="18.140625" style="29" customWidth="1"/>
    <col min="9469" max="9469" width="7.85546875" style="29" customWidth="1"/>
    <col min="9470" max="9470" width="7" style="29" customWidth="1"/>
    <col min="9471" max="9472" width="8.42578125" style="29" customWidth="1"/>
    <col min="9473" max="9473" width="8" style="29" customWidth="1"/>
    <col min="9474" max="9474" width="6.85546875" style="29" customWidth="1"/>
    <col min="9475" max="9477" width="8.28515625" style="29" customWidth="1"/>
    <col min="9478" max="9483" width="0" style="29" hidden="1" customWidth="1"/>
    <col min="9484" max="9484" width="7.85546875" style="29" customWidth="1"/>
    <col min="9485" max="9723" width="11.42578125" style="29"/>
    <col min="9724" max="9724" width="18.140625" style="29" customWidth="1"/>
    <col min="9725" max="9725" width="7.85546875" style="29" customWidth="1"/>
    <col min="9726" max="9726" width="7" style="29" customWidth="1"/>
    <col min="9727" max="9728" width="8.42578125" style="29" customWidth="1"/>
    <col min="9729" max="9729" width="8" style="29" customWidth="1"/>
    <col min="9730" max="9730" width="6.85546875" style="29" customWidth="1"/>
    <col min="9731" max="9733" width="8.28515625" style="29" customWidth="1"/>
    <col min="9734" max="9739" width="0" style="29" hidden="1" customWidth="1"/>
    <col min="9740" max="9740" width="7.85546875" style="29" customWidth="1"/>
    <col min="9741" max="9979" width="11.42578125" style="29"/>
    <col min="9980" max="9980" width="18.140625" style="29" customWidth="1"/>
    <col min="9981" max="9981" width="7.85546875" style="29" customWidth="1"/>
    <col min="9982" max="9982" width="7" style="29" customWidth="1"/>
    <col min="9983" max="9984" width="8.42578125" style="29" customWidth="1"/>
    <col min="9985" max="9985" width="8" style="29" customWidth="1"/>
    <col min="9986" max="9986" width="6.85546875" style="29" customWidth="1"/>
    <col min="9987" max="9989" width="8.28515625" style="29" customWidth="1"/>
    <col min="9990" max="9995" width="0" style="29" hidden="1" customWidth="1"/>
    <col min="9996" max="9996" width="7.85546875" style="29" customWidth="1"/>
    <col min="9997" max="10235" width="11.42578125" style="29"/>
    <col min="10236" max="10236" width="18.140625" style="29" customWidth="1"/>
    <col min="10237" max="10237" width="7.85546875" style="29" customWidth="1"/>
    <col min="10238" max="10238" width="7" style="29" customWidth="1"/>
    <col min="10239" max="10240" width="8.42578125" style="29" customWidth="1"/>
    <col min="10241" max="10241" width="8" style="29" customWidth="1"/>
    <col min="10242" max="10242" width="6.85546875" style="29" customWidth="1"/>
    <col min="10243" max="10245" width="8.28515625" style="29" customWidth="1"/>
    <col min="10246" max="10251" width="0" style="29" hidden="1" customWidth="1"/>
    <col min="10252" max="10252" width="7.85546875" style="29" customWidth="1"/>
    <col min="10253" max="10491" width="11.42578125" style="29"/>
    <col min="10492" max="10492" width="18.140625" style="29" customWidth="1"/>
    <col min="10493" max="10493" width="7.85546875" style="29" customWidth="1"/>
    <col min="10494" max="10494" width="7" style="29" customWidth="1"/>
    <col min="10495" max="10496" width="8.42578125" style="29" customWidth="1"/>
    <col min="10497" max="10497" width="8" style="29" customWidth="1"/>
    <col min="10498" max="10498" width="6.85546875" style="29" customWidth="1"/>
    <col min="10499" max="10501" width="8.28515625" style="29" customWidth="1"/>
    <col min="10502" max="10507" width="0" style="29" hidden="1" customWidth="1"/>
    <col min="10508" max="10508" width="7.85546875" style="29" customWidth="1"/>
    <col min="10509" max="10747" width="11.42578125" style="29"/>
    <col min="10748" max="10748" width="18.140625" style="29" customWidth="1"/>
    <col min="10749" max="10749" width="7.85546875" style="29" customWidth="1"/>
    <col min="10750" max="10750" width="7" style="29" customWidth="1"/>
    <col min="10751" max="10752" width="8.42578125" style="29" customWidth="1"/>
    <col min="10753" max="10753" width="8" style="29" customWidth="1"/>
    <col min="10754" max="10754" width="6.85546875" style="29" customWidth="1"/>
    <col min="10755" max="10757" width="8.28515625" style="29" customWidth="1"/>
    <col min="10758" max="10763" width="0" style="29" hidden="1" customWidth="1"/>
    <col min="10764" max="10764" width="7.85546875" style="29" customWidth="1"/>
    <col min="10765" max="11003" width="11.42578125" style="29"/>
    <col min="11004" max="11004" width="18.140625" style="29" customWidth="1"/>
    <col min="11005" max="11005" width="7.85546875" style="29" customWidth="1"/>
    <col min="11006" max="11006" width="7" style="29" customWidth="1"/>
    <col min="11007" max="11008" width="8.42578125" style="29" customWidth="1"/>
    <col min="11009" max="11009" width="8" style="29" customWidth="1"/>
    <col min="11010" max="11010" width="6.85546875" style="29" customWidth="1"/>
    <col min="11011" max="11013" width="8.28515625" style="29" customWidth="1"/>
    <col min="11014" max="11019" width="0" style="29" hidden="1" customWidth="1"/>
    <col min="11020" max="11020" width="7.85546875" style="29" customWidth="1"/>
    <col min="11021" max="11259" width="11.42578125" style="29"/>
    <col min="11260" max="11260" width="18.140625" style="29" customWidth="1"/>
    <col min="11261" max="11261" width="7.85546875" style="29" customWidth="1"/>
    <col min="11262" max="11262" width="7" style="29" customWidth="1"/>
    <col min="11263" max="11264" width="8.42578125" style="29" customWidth="1"/>
    <col min="11265" max="11265" width="8" style="29" customWidth="1"/>
    <col min="11266" max="11266" width="6.85546875" style="29" customWidth="1"/>
    <col min="11267" max="11269" width="8.28515625" style="29" customWidth="1"/>
    <col min="11270" max="11275" width="0" style="29" hidden="1" customWidth="1"/>
    <col min="11276" max="11276" width="7.85546875" style="29" customWidth="1"/>
    <col min="11277" max="11515" width="11.42578125" style="29"/>
    <col min="11516" max="11516" width="18.140625" style="29" customWidth="1"/>
    <col min="11517" max="11517" width="7.85546875" style="29" customWidth="1"/>
    <col min="11518" max="11518" width="7" style="29" customWidth="1"/>
    <col min="11519" max="11520" width="8.42578125" style="29" customWidth="1"/>
    <col min="11521" max="11521" width="8" style="29" customWidth="1"/>
    <col min="11522" max="11522" width="6.85546875" style="29" customWidth="1"/>
    <col min="11523" max="11525" width="8.28515625" style="29" customWidth="1"/>
    <col min="11526" max="11531" width="0" style="29" hidden="1" customWidth="1"/>
    <col min="11532" max="11532" width="7.85546875" style="29" customWidth="1"/>
    <col min="11533" max="11771" width="11.42578125" style="29"/>
    <col min="11772" max="11772" width="18.140625" style="29" customWidth="1"/>
    <col min="11773" max="11773" width="7.85546875" style="29" customWidth="1"/>
    <col min="11774" max="11774" width="7" style="29" customWidth="1"/>
    <col min="11775" max="11776" width="8.42578125" style="29" customWidth="1"/>
    <col min="11777" max="11777" width="8" style="29" customWidth="1"/>
    <col min="11778" max="11778" width="6.85546875" style="29" customWidth="1"/>
    <col min="11779" max="11781" width="8.28515625" style="29" customWidth="1"/>
    <col min="11782" max="11787" width="0" style="29" hidden="1" customWidth="1"/>
    <col min="11788" max="11788" width="7.85546875" style="29" customWidth="1"/>
    <col min="11789" max="12027" width="11.42578125" style="29"/>
    <col min="12028" max="12028" width="18.140625" style="29" customWidth="1"/>
    <col min="12029" max="12029" width="7.85546875" style="29" customWidth="1"/>
    <col min="12030" max="12030" width="7" style="29" customWidth="1"/>
    <col min="12031" max="12032" width="8.42578125" style="29" customWidth="1"/>
    <col min="12033" max="12033" width="8" style="29" customWidth="1"/>
    <col min="12034" max="12034" width="6.85546875" style="29" customWidth="1"/>
    <col min="12035" max="12037" width="8.28515625" style="29" customWidth="1"/>
    <col min="12038" max="12043" width="0" style="29" hidden="1" customWidth="1"/>
    <col min="12044" max="12044" width="7.85546875" style="29" customWidth="1"/>
    <col min="12045" max="12283" width="11.42578125" style="29"/>
    <col min="12284" max="12284" width="18.140625" style="29" customWidth="1"/>
    <col min="12285" max="12285" width="7.85546875" style="29" customWidth="1"/>
    <col min="12286" max="12286" width="7" style="29" customWidth="1"/>
    <col min="12287" max="12288" width="8.42578125" style="29" customWidth="1"/>
    <col min="12289" max="12289" width="8" style="29" customWidth="1"/>
    <col min="12290" max="12290" width="6.85546875" style="29" customWidth="1"/>
    <col min="12291" max="12293" width="8.28515625" style="29" customWidth="1"/>
    <col min="12294" max="12299" width="0" style="29" hidden="1" customWidth="1"/>
    <col min="12300" max="12300" width="7.85546875" style="29" customWidth="1"/>
    <col min="12301" max="12539" width="11.42578125" style="29"/>
    <col min="12540" max="12540" width="18.140625" style="29" customWidth="1"/>
    <col min="12541" max="12541" width="7.85546875" style="29" customWidth="1"/>
    <col min="12542" max="12542" width="7" style="29" customWidth="1"/>
    <col min="12543" max="12544" width="8.42578125" style="29" customWidth="1"/>
    <col min="12545" max="12545" width="8" style="29" customWidth="1"/>
    <col min="12546" max="12546" width="6.85546875" style="29" customWidth="1"/>
    <col min="12547" max="12549" width="8.28515625" style="29" customWidth="1"/>
    <col min="12550" max="12555" width="0" style="29" hidden="1" customWidth="1"/>
    <col min="12556" max="12556" width="7.85546875" style="29" customWidth="1"/>
    <col min="12557" max="12795" width="11.42578125" style="29"/>
    <col min="12796" max="12796" width="18.140625" style="29" customWidth="1"/>
    <col min="12797" max="12797" width="7.85546875" style="29" customWidth="1"/>
    <col min="12798" max="12798" width="7" style="29" customWidth="1"/>
    <col min="12799" max="12800" width="8.42578125" style="29" customWidth="1"/>
    <col min="12801" max="12801" width="8" style="29" customWidth="1"/>
    <col min="12802" max="12802" width="6.85546875" style="29" customWidth="1"/>
    <col min="12803" max="12805" width="8.28515625" style="29" customWidth="1"/>
    <col min="12806" max="12811" width="0" style="29" hidden="1" customWidth="1"/>
    <col min="12812" max="12812" width="7.85546875" style="29" customWidth="1"/>
    <col min="12813" max="13051" width="11.42578125" style="29"/>
    <col min="13052" max="13052" width="18.140625" style="29" customWidth="1"/>
    <col min="13053" max="13053" width="7.85546875" style="29" customWidth="1"/>
    <col min="13054" max="13054" width="7" style="29" customWidth="1"/>
    <col min="13055" max="13056" width="8.42578125" style="29" customWidth="1"/>
    <col min="13057" max="13057" width="8" style="29" customWidth="1"/>
    <col min="13058" max="13058" width="6.85546875" style="29" customWidth="1"/>
    <col min="13059" max="13061" width="8.28515625" style="29" customWidth="1"/>
    <col min="13062" max="13067" width="0" style="29" hidden="1" customWidth="1"/>
    <col min="13068" max="13068" width="7.85546875" style="29" customWidth="1"/>
    <col min="13069" max="13307" width="11.42578125" style="29"/>
    <col min="13308" max="13308" width="18.140625" style="29" customWidth="1"/>
    <col min="13309" max="13309" width="7.85546875" style="29" customWidth="1"/>
    <col min="13310" max="13310" width="7" style="29" customWidth="1"/>
    <col min="13311" max="13312" width="8.42578125" style="29" customWidth="1"/>
    <col min="13313" max="13313" width="8" style="29" customWidth="1"/>
    <col min="13314" max="13314" width="6.85546875" style="29" customWidth="1"/>
    <col min="13315" max="13317" width="8.28515625" style="29" customWidth="1"/>
    <col min="13318" max="13323" width="0" style="29" hidden="1" customWidth="1"/>
    <col min="13324" max="13324" width="7.85546875" style="29" customWidth="1"/>
    <col min="13325" max="13563" width="11.42578125" style="29"/>
    <col min="13564" max="13564" width="18.140625" style="29" customWidth="1"/>
    <col min="13565" max="13565" width="7.85546875" style="29" customWidth="1"/>
    <col min="13566" max="13566" width="7" style="29" customWidth="1"/>
    <col min="13567" max="13568" width="8.42578125" style="29" customWidth="1"/>
    <col min="13569" max="13569" width="8" style="29" customWidth="1"/>
    <col min="13570" max="13570" width="6.85546875" style="29" customWidth="1"/>
    <col min="13571" max="13573" width="8.28515625" style="29" customWidth="1"/>
    <col min="13574" max="13579" width="0" style="29" hidden="1" customWidth="1"/>
    <col min="13580" max="13580" width="7.85546875" style="29" customWidth="1"/>
    <col min="13581" max="13819" width="11.42578125" style="29"/>
    <col min="13820" max="13820" width="18.140625" style="29" customWidth="1"/>
    <col min="13821" max="13821" width="7.85546875" style="29" customWidth="1"/>
    <col min="13822" max="13822" width="7" style="29" customWidth="1"/>
    <col min="13823" max="13824" width="8.42578125" style="29" customWidth="1"/>
    <col min="13825" max="13825" width="8" style="29" customWidth="1"/>
    <col min="13826" max="13826" width="6.85546875" style="29" customWidth="1"/>
    <col min="13827" max="13829" width="8.28515625" style="29" customWidth="1"/>
    <col min="13830" max="13835" width="0" style="29" hidden="1" customWidth="1"/>
    <col min="13836" max="13836" width="7.85546875" style="29" customWidth="1"/>
    <col min="13837" max="14075" width="11.42578125" style="29"/>
    <col min="14076" max="14076" width="18.140625" style="29" customWidth="1"/>
    <col min="14077" max="14077" width="7.85546875" style="29" customWidth="1"/>
    <col min="14078" max="14078" width="7" style="29" customWidth="1"/>
    <col min="14079" max="14080" width="8.42578125" style="29" customWidth="1"/>
    <col min="14081" max="14081" width="8" style="29" customWidth="1"/>
    <col min="14082" max="14082" width="6.85546875" style="29" customWidth="1"/>
    <col min="14083" max="14085" width="8.28515625" style="29" customWidth="1"/>
    <col min="14086" max="14091" width="0" style="29" hidden="1" customWidth="1"/>
    <col min="14092" max="14092" width="7.85546875" style="29" customWidth="1"/>
    <col min="14093" max="14331" width="11.42578125" style="29"/>
    <col min="14332" max="14332" width="18.140625" style="29" customWidth="1"/>
    <col min="14333" max="14333" width="7.85546875" style="29" customWidth="1"/>
    <col min="14334" max="14334" width="7" style="29" customWidth="1"/>
    <col min="14335" max="14336" width="8.42578125" style="29" customWidth="1"/>
    <col min="14337" max="14337" width="8" style="29" customWidth="1"/>
    <col min="14338" max="14338" width="6.85546875" style="29" customWidth="1"/>
    <col min="14339" max="14341" width="8.28515625" style="29" customWidth="1"/>
    <col min="14342" max="14347" width="0" style="29" hidden="1" customWidth="1"/>
    <col min="14348" max="14348" width="7.85546875" style="29" customWidth="1"/>
    <col min="14349" max="14587" width="11.42578125" style="29"/>
    <col min="14588" max="14588" width="18.140625" style="29" customWidth="1"/>
    <col min="14589" max="14589" width="7.85546875" style="29" customWidth="1"/>
    <col min="14590" max="14590" width="7" style="29" customWidth="1"/>
    <col min="14591" max="14592" width="8.42578125" style="29" customWidth="1"/>
    <col min="14593" max="14593" width="8" style="29" customWidth="1"/>
    <col min="14594" max="14594" width="6.85546875" style="29" customWidth="1"/>
    <col min="14595" max="14597" width="8.28515625" style="29" customWidth="1"/>
    <col min="14598" max="14603" width="0" style="29" hidden="1" customWidth="1"/>
    <col min="14604" max="14604" width="7.85546875" style="29" customWidth="1"/>
    <col min="14605" max="14843" width="11.42578125" style="29"/>
    <col min="14844" max="14844" width="18.140625" style="29" customWidth="1"/>
    <col min="14845" max="14845" width="7.85546875" style="29" customWidth="1"/>
    <col min="14846" max="14846" width="7" style="29" customWidth="1"/>
    <col min="14847" max="14848" width="8.42578125" style="29" customWidth="1"/>
    <col min="14849" max="14849" width="8" style="29" customWidth="1"/>
    <col min="14850" max="14850" width="6.85546875" style="29" customWidth="1"/>
    <col min="14851" max="14853" width="8.28515625" style="29" customWidth="1"/>
    <col min="14854" max="14859" width="0" style="29" hidden="1" customWidth="1"/>
    <col min="14860" max="14860" width="7.85546875" style="29" customWidth="1"/>
    <col min="14861" max="15099" width="11.42578125" style="29"/>
    <col min="15100" max="15100" width="18.140625" style="29" customWidth="1"/>
    <col min="15101" max="15101" width="7.85546875" style="29" customWidth="1"/>
    <col min="15102" max="15102" width="7" style="29" customWidth="1"/>
    <col min="15103" max="15104" width="8.42578125" style="29" customWidth="1"/>
    <col min="15105" max="15105" width="8" style="29" customWidth="1"/>
    <col min="15106" max="15106" width="6.85546875" style="29" customWidth="1"/>
    <col min="15107" max="15109" width="8.28515625" style="29" customWidth="1"/>
    <col min="15110" max="15115" width="0" style="29" hidden="1" customWidth="1"/>
    <col min="15116" max="15116" width="7.85546875" style="29" customWidth="1"/>
    <col min="15117" max="15355" width="11.42578125" style="29"/>
    <col min="15356" max="15356" width="18.140625" style="29" customWidth="1"/>
    <col min="15357" max="15357" width="7.85546875" style="29" customWidth="1"/>
    <col min="15358" max="15358" width="7" style="29" customWidth="1"/>
    <col min="15359" max="15360" width="8.42578125" style="29" customWidth="1"/>
    <col min="15361" max="15361" width="8" style="29" customWidth="1"/>
    <col min="15362" max="15362" width="6.85546875" style="29" customWidth="1"/>
    <col min="15363" max="15365" width="8.28515625" style="29" customWidth="1"/>
    <col min="15366" max="15371" width="0" style="29" hidden="1" customWidth="1"/>
    <col min="15372" max="15372" width="7.85546875" style="29" customWidth="1"/>
    <col min="15373" max="15611" width="11.42578125" style="29"/>
    <col min="15612" max="15612" width="18.140625" style="29" customWidth="1"/>
    <col min="15613" max="15613" width="7.85546875" style="29" customWidth="1"/>
    <col min="15614" max="15614" width="7" style="29" customWidth="1"/>
    <col min="15615" max="15616" width="8.42578125" style="29" customWidth="1"/>
    <col min="15617" max="15617" width="8" style="29" customWidth="1"/>
    <col min="15618" max="15618" width="6.85546875" style="29" customWidth="1"/>
    <col min="15619" max="15621" width="8.28515625" style="29" customWidth="1"/>
    <col min="15622" max="15627" width="0" style="29" hidden="1" customWidth="1"/>
    <col min="15628" max="15628" width="7.85546875" style="29" customWidth="1"/>
    <col min="15629" max="15867" width="11.42578125" style="29"/>
    <col min="15868" max="15868" width="18.140625" style="29" customWidth="1"/>
    <col min="15869" max="15869" width="7.85546875" style="29" customWidth="1"/>
    <col min="15870" max="15870" width="7" style="29" customWidth="1"/>
    <col min="15871" max="15872" width="8.42578125" style="29" customWidth="1"/>
    <col min="15873" max="15873" width="8" style="29" customWidth="1"/>
    <col min="15874" max="15874" width="6.85546875" style="29" customWidth="1"/>
    <col min="15875" max="15877" width="8.28515625" style="29" customWidth="1"/>
    <col min="15878" max="15883" width="0" style="29" hidden="1" customWidth="1"/>
    <col min="15884" max="15884" width="7.85546875" style="29" customWidth="1"/>
    <col min="15885" max="16123" width="11.42578125" style="29"/>
    <col min="16124" max="16124" width="18.140625" style="29" customWidth="1"/>
    <col min="16125" max="16125" width="7.85546875" style="29" customWidth="1"/>
    <col min="16126" max="16126" width="7" style="29" customWidth="1"/>
    <col min="16127" max="16128" width="8.42578125" style="29" customWidth="1"/>
    <col min="16129" max="16129" width="8" style="29" customWidth="1"/>
    <col min="16130" max="16130" width="6.85546875" style="29" customWidth="1"/>
    <col min="16131" max="16133" width="8.28515625" style="29" customWidth="1"/>
    <col min="16134" max="16139" width="0" style="29" hidden="1" customWidth="1"/>
    <col min="16140" max="16140" width="7.85546875" style="29" customWidth="1"/>
    <col min="16141" max="16384" width="11.42578125" style="29"/>
  </cols>
  <sheetData>
    <row r="1" spans="1:16" s="30" customFormat="1" x14ac:dyDescent="0.2">
      <c r="B1" s="42"/>
      <c r="C1" s="42"/>
      <c r="D1" s="42"/>
      <c r="E1" s="42"/>
      <c r="F1" s="42"/>
      <c r="G1" s="42"/>
      <c r="H1" s="42"/>
      <c r="I1" s="42"/>
      <c r="J1" s="42"/>
      <c r="K1" s="42"/>
      <c r="L1" s="42"/>
    </row>
    <row r="2" spans="1:16" s="30" customFormat="1" x14ac:dyDescent="0.2">
      <c r="A2" s="50" t="s">
        <v>101</v>
      </c>
      <c r="B2" s="42"/>
      <c r="C2" s="42"/>
      <c r="D2" s="42"/>
      <c r="E2" s="42"/>
      <c r="F2" s="42"/>
      <c r="G2" s="42"/>
      <c r="H2" s="42"/>
      <c r="I2" s="42"/>
      <c r="K2" s="42"/>
      <c r="L2" s="42"/>
    </row>
    <row r="3" spans="1:16" s="30" customFormat="1" ht="15" x14ac:dyDescent="0.25">
      <c r="A3" s="50" t="s">
        <v>102</v>
      </c>
      <c r="B3" s="42"/>
      <c r="C3" s="42"/>
      <c r="D3" s="42"/>
      <c r="E3" s="42"/>
      <c r="F3" s="42"/>
      <c r="G3" s="42"/>
      <c r="H3" s="42"/>
      <c r="I3" s="42"/>
      <c r="J3" s="107"/>
      <c r="K3" s="42"/>
      <c r="L3" s="42"/>
    </row>
    <row r="4" spans="1:16" s="30" customFormat="1" x14ac:dyDescent="0.2">
      <c r="B4" s="42"/>
      <c r="C4" s="42"/>
      <c r="D4" s="42"/>
      <c r="E4" s="42"/>
      <c r="F4" s="42"/>
      <c r="G4" s="42"/>
      <c r="H4" s="42"/>
      <c r="I4" s="42"/>
      <c r="J4" s="42"/>
      <c r="K4" s="42"/>
      <c r="L4" s="42"/>
    </row>
    <row r="5" spans="1:16" s="30" customFormat="1" ht="12.75" x14ac:dyDescent="0.2">
      <c r="B5" s="360" t="s">
        <v>90</v>
      </c>
      <c r="C5" s="360"/>
      <c r="D5" s="360"/>
      <c r="E5" s="360"/>
      <c r="F5" s="360"/>
      <c r="G5" s="360"/>
      <c r="H5" s="360"/>
      <c r="I5" s="360"/>
      <c r="J5" s="360"/>
      <c r="K5" s="360"/>
      <c r="M5" s="134" t="s">
        <v>572</v>
      </c>
      <c r="O5" s="108"/>
    </row>
    <row r="6" spans="1:16" s="30" customFormat="1" ht="12.75" x14ac:dyDescent="0.2">
      <c r="B6" s="376" t="str">
        <f>'Solicitudes Regiones'!$B$6:$R$6</f>
        <v>Acumuladas de julio de 2008 a noviembre de 2020</v>
      </c>
      <c r="C6" s="376"/>
      <c r="D6" s="376"/>
      <c r="E6" s="376"/>
      <c r="F6" s="376"/>
      <c r="G6" s="376"/>
      <c r="H6" s="376"/>
      <c r="I6" s="376"/>
      <c r="J6" s="376"/>
      <c r="K6" s="376"/>
      <c r="L6" s="59"/>
    </row>
    <row r="7" spans="1:16" x14ac:dyDescent="0.2">
      <c r="B7" s="31"/>
      <c r="C7" s="32"/>
      <c r="D7" s="32"/>
      <c r="E7" s="32"/>
      <c r="F7" s="32"/>
      <c r="G7" s="32"/>
      <c r="H7" s="32"/>
      <c r="I7" s="32"/>
      <c r="J7" s="32"/>
      <c r="K7" s="32"/>
      <c r="L7" s="32"/>
    </row>
    <row r="8" spans="1:16" ht="15" customHeight="1" x14ac:dyDescent="0.2">
      <c r="B8" s="390" t="s">
        <v>55</v>
      </c>
      <c r="C8" s="390"/>
      <c r="D8" s="390"/>
      <c r="E8" s="390"/>
      <c r="F8" s="390"/>
      <c r="G8" s="390"/>
      <c r="H8" s="390"/>
      <c r="I8" s="390"/>
      <c r="J8" s="390"/>
      <c r="K8" s="390"/>
      <c r="L8" s="390"/>
      <c r="M8" s="390"/>
    </row>
    <row r="9" spans="1:16" ht="21" customHeight="1" x14ac:dyDescent="0.2">
      <c r="B9" s="390" t="s">
        <v>56</v>
      </c>
      <c r="C9" s="388" t="s">
        <v>2</v>
      </c>
      <c r="D9" s="391"/>
      <c r="E9" s="391"/>
      <c r="F9" s="391"/>
      <c r="G9" s="391"/>
      <c r="H9" s="391"/>
      <c r="I9" s="391"/>
      <c r="J9" s="391"/>
      <c r="K9" s="389"/>
      <c r="L9" s="388"/>
      <c r="M9" s="389"/>
    </row>
    <row r="10" spans="1:16" ht="24" x14ac:dyDescent="0.2">
      <c r="B10" s="390"/>
      <c r="C10" s="26" t="s">
        <v>57</v>
      </c>
      <c r="D10" s="26" t="s">
        <v>58</v>
      </c>
      <c r="E10" s="26" t="s">
        <v>59</v>
      </c>
      <c r="F10" s="26" t="s">
        <v>60</v>
      </c>
      <c r="G10" s="26" t="s">
        <v>8</v>
      </c>
      <c r="H10" s="26" t="s">
        <v>61</v>
      </c>
      <c r="I10" s="26" t="s">
        <v>62</v>
      </c>
      <c r="J10" s="26" t="s">
        <v>63</v>
      </c>
      <c r="K10" s="282" t="s">
        <v>31</v>
      </c>
      <c r="L10" s="282" t="s">
        <v>593</v>
      </c>
      <c r="M10" s="282" t="s">
        <v>596</v>
      </c>
    </row>
    <row r="11" spans="1:16" x14ac:dyDescent="0.2">
      <c r="B11" s="23" t="s">
        <v>316</v>
      </c>
      <c r="C11" s="21">
        <v>1678</v>
      </c>
      <c r="D11" s="21">
        <v>1293</v>
      </c>
      <c r="E11" s="21">
        <f>C11+D11</f>
        <v>2971</v>
      </c>
      <c r="F11" s="22">
        <f>E11/$E$43</f>
        <v>4.7253236631994149E-2</v>
      </c>
      <c r="G11" s="21">
        <v>1878</v>
      </c>
      <c r="H11" s="21">
        <v>169</v>
      </c>
      <c r="I11" s="21">
        <f>G11+H11</f>
        <v>2047</v>
      </c>
      <c r="J11" s="22">
        <f>I11/$I$43</f>
        <v>2.300956577453548E-2</v>
      </c>
      <c r="K11" s="21">
        <f t="shared" ref="K11:K42" si="0">E11+I11</f>
        <v>5018</v>
      </c>
      <c r="L11" s="21">
        <v>0</v>
      </c>
      <c r="M11" s="21">
        <f>K11+L11</f>
        <v>5018</v>
      </c>
      <c r="P11" s="34"/>
    </row>
    <row r="12" spans="1:16" x14ac:dyDescent="0.2">
      <c r="B12" s="23" t="s">
        <v>317</v>
      </c>
      <c r="C12" s="21">
        <v>601</v>
      </c>
      <c r="D12" s="21">
        <v>238</v>
      </c>
      <c r="E12" s="21">
        <f t="shared" ref="E12:E42" si="1">C12+D12</f>
        <v>839</v>
      </c>
      <c r="F12" s="22">
        <f t="shared" ref="F12:F42" si="2">E12/$E$43</f>
        <v>1.3344148614689697E-2</v>
      </c>
      <c r="G12" s="21">
        <v>416</v>
      </c>
      <c r="H12" s="21">
        <v>30</v>
      </c>
      <c r="I12" s="21">
        <f t="shared" ref="I12:I42" si="3">G12+H12</f>
        <v>446</v>
      </c>
      <c r="J12" s="22">
        <f t="shared" ref="J12:J42" si="4">I12/$I$43</f>
        <v>5.0133201443296653E-3</v>
      </c>
      <c r="K12" s="21">
        <f t="shared" si="0"/>
        <v>1285</v>
      </c>
      <c r="L12" s="21">
        <v>0</v>
      </c>
      <c r="M12" s="21">
        <f t="shared" ref="M12:M43" si="5">K12+L12</f>
        <v>1285</v>
      </c>
      <c r="P12" s="34"/>
    </row>
    <row r="13" spans="1:16" x14ac:dyDescent="0.2">
      <c r="B13" s="23" t="s">
        <v>318</v>
      </c>
      <c r="C13" s="21">
        <v>1273</v>
      </c>
      <c r="D13" s="21">
        <v>711</v>
      </c>
      <c r="E13" s="21">
        <f t="shared" si="1"/>
        <v>1984</v>
      </c>
      <c r="F13" s="22">
        <f t="shared" si="2"/>
        <v>3.1555173839742975E-2</v>
      </c>
      <c r="G13" s="21">
        <v>2550</v>
      </c>
      <c r="H13" s="21">
        <v>159</v>
      </c>
      <c r="I13" s="21">
        <f t="shared" si="3"/>
        <v>2709</v>
      </c>
      <c r="J13" s="22">
        <f t="shared" si="4"/>
        <v>3.0450861594145881E-2</v>
      </c>
      <c r="K13" s="21">
        <f t="shared" si="0"/>
        <v>4693</v>
      </c>
      <c r="L13" s="21">
        <v>0</v>
      </c>
      <c r="M13" s="21">
        <f t="shared" si="5"/>
        <v>4693</v>
      </c>
      <c r="P13" s="34"/>
    </row>
    <row r="14" spans="1:16" x14ac:dyDescent="0.2">
      <c r="B14" s="23" t="s">
        <v>319</v>
      </c>
      <c r="C14" s="21">
        <v>1027</v>
      </c>
      <c r="D14" s="21">
        <v>591</v>
      </c>
      <c r="E14" s="21">
        <f t="shared" si="1"/>
        <v>1618</v>
      </c>
      <c r="F14" s="22">
        <f t="shared" si="2"/>
        <v>2.5734007697935553E-2</v>
      </c>
      <c r="G14" s="21">
        <v>1036</v>
      </c>
      <c r="H14" s="21">
        <v>92</v>
      </c>
      <c r="I14" s="21">
        <f t="shared" si="3"/>
        <v>1128</v>
      </c>
      <c r="J14" s="22">
        <f t="shared" si="4"/>
        <v>1.267942852646606E-2</v>
      </c>
      <c r="K14" s="21">
        <f t="shared" si="0"/>
        <v>2746</v>
      </c>
      <c r="L14" s="21">
        <v>0</v>
      </c>
      <c r="M14" s="21">
        <f t="shared" si="5"/>
        <v>2746</v>
      </c>
      <c r="P14" s="34"/>
    </row>
    <row r="15" spans="1:16" x14ac:dyDescent="0.2">
      <c r="B15" s="23" t="s">
        <v>320</v>
      </c>
      <c r="C15" s="21">
        <v>2187</v>
      </c>
      <c r="D15" s="21">
        <v>1118</v>
      </c>
      <c r="E15" s="21">
        <f t="shared" si="1"/>
        <v>3305</v>
      </c>
      <c r="F15" s="22">
        <f t="shared" si="2"/>
        <v>5.2565448357031523E-2</v>
      </c>
      <c r="G15" s="21">
        <v>5395</v>
      </c>
      <c r="H15" s="21">
        <v>328</v>
      </c>
      <c r="I15" s="21">
        <f t="shared" si="3"/>
        <v>5723</v>
      </c>
      <c r="J15" s="22">
        <f t="shared" si="4"/>
        <v>6.4330114766813176E-2</v>
      </c>
      <c r="K15" s="21">
        <f t="shared" si="0"/>
        <v>9028</v>
      </c>
      <c r="L15" s="21">
        <v>4</v>
      </c>
      <c r="M15" s="21">
        <f t="shared" si="5"/>
        <v>9032</v>
      </c>
      <c r="P15" s="34"/>
    </row>
    <row r="16" spans="1:16" x14ac:dyDescent="0.2">
      <c r="B16" s="23" t="s">
        <v>321</v>
      </c>
      <c r="C16" s="21">
        <v>817</v>
      </c>
      <c r="D16" s="21">
        <v>631</v>
      </c>
      <c r="E16" s="21">
        <f t="shared" si="1"/>
        <v>1448</v>
      </c>
      <c r="F16" s="22">
        <f t="shared" si="2"/>
        <v>2.3030187358844673E-2</v>
      </c>
      <c r="G16" s="21">
        <v>2175</v>
      </c>
      <c r="H16" s="21">
        <v>172</v>
      </c>
      <c r="I16" s="21">
        <f t="shared" si="3"/>
        <v>2347</v>
      </c>
      <c r="J16" s="22">
        <f t="shared" si="4"/>
        <v>2.638175421242539E-2</v>
      </c>
      <c r="K16" s="21">
        <f t="shared" si="0"/>
        <v>3795</v>
      </c>
      <c r="L16" s="21">
        <v>0</v>
      </c>
      <c r="M16" s="21">
        <f t="shared" si="5"/>
        <v>3795</v>
      </c>
      <c r="P16" s="34"/>
    </row>
    <row r="17" spans="2:16" x14ac:dyDescent="0.2">
      <c r="B17" s="23" t="s">
        <v>322</v>
      </c>
      <c r="C17" s="21">
        <v>894</v>
      </c>
      <c r="D17" s="21">
        <v>692</v>
      </c>
      <c r="E17" s="21">
        <f t="shared" si="1"/>
        <v>1586</v>
      </c>
      <c r="F17" s="22">
        <f t="shared" si="2"/>
        <v>2.5225053281165505E-2</v>
      </c>
      <c r="G17" s="21">
        <v>2518</v>
      </c>
      <c r="H17" s="21">
        <v>129</v>
      </c>
      <c r="I17" s="21">
        <f t="shared" si="3"/>
        <v>2647</v>
      </c>
      <c r="J17" s="22">
        <f t="shared" si="4"/>
        <v>2.97539426503153E-2</v>
      </c>
      <c r="K17" s="21">
        <f t="shared" si="0"/>
        <v>4233</v>
      </c>
      <c r="L17" s="21">
        <v>0</v>
      </c>
      <c r="M17" s="21">
        <f t="shared" si="5"/>
        <v>4233</v>
      </c>
      <c r="P17" s="34"/>
    </row>
    <row r="18" spans="2:16" x14ac:dyDescent="0.2">
      <c r="B18" s="23" t="s">
        <v>323</v>
      </c>
      <c r="C18" s="21">
        <v>8191</v>
      </c>
      <c r="D18" s="21">
        <v>4258</v>
      </c>
      <c r="E18" s="21">
        <f t="shared" si="1"/>
        <v>12449</v>
      </c>
      <c r="F18" s="22">
        <f t="shared" si="2"/>
        <v>0.19799917294907274</v>
      </c>
      <c r="G18" s="21">
        <v>24084</v>
      </c>
      <c r="H18" s="21">
        <v>1429</v>
      </c>
      <c r="I18" s="21">
        <f t="shared" si="3"/>
        <v>25513</v>
      </c>
      <c r="J18" s="22">
        <f t="shared" si="4"/>
        <v>0.28678214538628416</v>
      </c>
      <c r="K18" s="21">
        <f t="shared" si="0"/>
        <v>37962</v>
      </c>
      <c r="L18" s="21">
        <v>10</v>
      </c>
      <c r="M18" s="21">
        <f t="shared" si="5"/>
        <v>37972</v>
      </c>
      <c r="P18" s="34"/>
    </row>
    <row r="19" spans="2:16" x14ac:dyDescent="0.2">
      <c r="B19" s="23" t="s">
        <v>324</v>
      </c>
      <c r="C19" s="21">
        <v>1255</v>
      </c>
      <c r="D19" s="21">
        <v>662</v>
      </c>
      <c r="E19" s="21">
        <f t="shared" si="1"/>
        <v>1917</v>
      </c>
      <c r="F19" s="22">
        <f t="shared" si="2"/>
        <v>3.0489550529630691E-2</v>
      </c>
      <c r="G19" s="21">
        <v>1897</v>
      </c>
      <c r="H19" s="21">
        <v>112</v>
      </c>
      <c r="I19" s="21">
        <f t="shared" si="3"/>
        <v>2009</v>
      </c>
      <c r="J19" s="22">
        <f t="shared" si="4"/>
        <v>2.2582421905736092E-2</v>
      </c>
      <c r="K19" s="21">
        <f t="shared" si="0"/>
        <v>3926</v>
      </c>
      <c r="L19" s="21">
        <v>2</v>
      </c>
      <c r="M19" s="21">
        <f t="shared" si="5"/>
        <v>3928</v>
      </c>
      <c r="P19" s="34"/>
    </row>
    <row r="20" spans="2:16" x14ac:dyDescent="0.2">
      <c r="B20" s="23" t="s">
        <v>325</v>
      </c>
      <c r="C20" s="21">
        <v>1167</v>
      </c>
      <c r="D20" s="21">
        <v>627</v>
      </c>
      <c r="E20" s="21">
        <f t="shared" si="1"/>
        <v>1794</v>
      </c>
      <c r="F20" s="22">
        <f t="shared" si="2"/>
        <v>2.8533256990170817E-2</v>
      </c>
      <c r="G20" s="21">
        <v>2120</v>
      </c>
      <c r="H20" s="21">
        <v>151</v>
      </c>
      <c r="I20" s="21">
        <f t="shared" si="3"/>
        <v>2271</v>
      </c>
      <c r="J20" s="22">
        <f t="shared" si="4"/>
        <v>2.5527466474826614E-2</v>
      </c>
      <c r="K20" s="21">
        <f t="shared" si="0"/>
        <v>4065</v>
      </c>
      <c r="L20" s="21">
        <v>0</v>
      </c>
      <c r="M20" s="21">
        <f t="shared" si="5"/>
        <v>4065</v>
      </c>
      <c r="P20" s="34"/>
    </row>
    <row r="21" spans="2:16" x14ac:dyDescent="0.2">
      <c r="B21" s="23" t="s">
        <v>326</v>
      </c>
      <c r="C21" s="21">
        <v>624</v>
      </c>
      <c r="D21" s="21">
        <v>635</v>
      </c>
      <c r="E21" s="21">
        <f t="shared" si="1"/>
        <v>1259</v>
      </c>
      <c r="F21" s="22">
        <f t="shared" si="2"/>
        <v>2.0024175334796578E-2</v>
      </c>
      <c r="G21" s="21">
        <v>835</v>
      </c>
      <c r="H21" s="21">
        <v>102</v>
      </c>
      <c r="I21" s="21">
        <f t="shared" si="3"/>
        <v>937</v>
      </c>
      <c r="J21" s="22">
        <f t="shared" si="4"/>
        <v>1.0532468554342816E-2</v>
      </c>
      <c r="K21" s="21">
        <f t="shared" si="0"/>
        <v>2196</v>
      </c>
      <c r="L21" s="21">
        <v>0</v>
      </c>
      <c r="M21" s="21">
        <f t="shared" si="5"/>
        <v>2196</v>
      </c>
      <c r="P21" s="34"/>
    </row>
    <row r="22" spans="2:16" x14ac:dyDescent="0.2">
      <c r="B22" s="23" t="s">
        <v>327</v>
      </c>
      <c r="C22" s="21">
        <v>1321</v>
      </c>
      <c r="D22" s="21">
        <v>891</v>
      </c>
      <c r="E22" s="21">
        <f t="shared" si="1"/>
        <v>2212</v>
      </c>
      <c r="F22" s="22">
        <f t="shared" si="2"/>
        <v>3.518147405922957E-2</v>
      </c>
      <c r="G22" s="21">
        <v>3037</v>
      </c>
      <c r="H22" s="21">
        <v>208</v>
      </c>
      <c r="I22" s="21">
        <f t="shared" si="3"/>
        <v>3245</v>
      </c>
      <c r="J22" s="22">
        <f t="shared" si="4"/>
        <v>3.647583826984252E-2</v>
      </c>
      <c r="K22" s="21">
        <f t="shared" si="0"/>
        <v>5457</v>
      </c>
      <c r="L22" s="21">
        <v>0</v>
      </c>
      <c r="M22" s="21">
        <f t="shared" si="5"/>
        <v>5457</v>
      </c>
      <c r="P22" s="34"/>
    </row>
    <row r="23" spans="2:16" x14ac:dyDescent="0.2">
      <c r="B23" s="23" t="s">
        <v>328</v>
      </c>
      <c r="C23" s="21">
        <v>570</v>
      </c>
      <c r="D23" s="21">
        <v>264</v>
      </c>
      <c r="E23" s="21">
        <f t="shared" si="1"/>
        <v>834</v>
      </c>
      <c r="F23" s="22">
        <f t="shared" si="2"/>
        <v>1.3264624487069377E-2</v>
      </c>
      <c r="G23" s="21">
        <v>461</v>
      </c>
      <c r="H23" s="21">
        <v>42</v>
      </c>
      <c r="I23" s="21">
        <f t="shared" si="3"/>
        <v>503</v>
      </c>
      <c r="J23" s="22">
        <f t="shared" si="4"/>
        <v>5.6540359475287481E-3</v>
      </c>
      <c r="K23" s="21">
        <f t="shared" si="0"/>
        <v>1337</v>
      </c>
      <c r="L23" s="21">
        <v>0</v>
      </c>
      <c r="M23" s="21">
        <f t="shared" si="5"/>
        <v>1337</v>
      </c>
      <c r="P23" s="34"/>
    </row>
    <row r="24" spans="2:16" x14ac:dyDescent="0.2">
      <c r="B24" s="23" t="s">
        <v>329</v>
      </c>
      <c r="C24" s="21">
        <v>2462</v>
      </c>
      <c r="D24" s="21">
        <v>1914</v>
      </c>
      <c r="E24" s="21">
        <f t="shared" si="1"/>
        <v>4376</v>
      </c>
      <c r="F24" s="22">
        <f t="shared" si="2"/>
        <v>6.9599516493304064E-2</v>
      </c>
      <c r="G24" s="21">
        <v>4463</v>
      </c>
      <c r="H24" s="21">
        <v>446</v>
      </c>
      <c r="I24" s="21">
        <f t="shared" si="3"/>
        <v>4909</v>
      </c>
      <c r="J24" s="22">
        <f t="shared" si="4"/>
        <v>5.5180243472005217E-2</v>
      </c>
      <c r="K24" s="21">
        <f t="shared" si="0"/>
        <v>9285</v>
      </c>
      <c r="L24" s="21">
        <v>0</v>
      </c>
      <c r="M24" s="21">
        <f t="shared" si="5"/>
        <v>9285</v>
      </c>
      <c r="P24" s="34"/>
    </row>
    <row r="25" spans="2:16" x14ac:dyDescent="0.2">
      <c r="B25" s="23" t="s">
        <v>330</v>
      </c>
      <c r="C25" s="21">
        <v>241</v>
      </c>
      <c r="D25" s="21">
        <v>190</v>
      </c>
      <c r="E25" s="21">
        <f t="shared" si="1"/>
        <v>431</v>
      </c>
      <c r="F25" s="22">
        <f t="shared" si="2"/>
        <v>6.8549798008715841E-3</v>
      </c>
      <c r="G25" s="21">
        <v>518</v>
      </c>
      <c r="H25" s="21">
        <v>34</v>
      </c>
      <c r="I25" s="21">
        <f t="shared" si="3"/>
        <v>552</v>
      </c>
      <c r="J25" s="22">
        <f t="shared" si="4"/>
        <v>6.2048267257174333E-3</v>
      </c>
      <c r="K25" s="21">
        <f t="shared" si="0"/>
        <v>983</v>
      </c>
      <c r="L25" s="21">
        <v>0</v>
      </c>
      <c r="M25" s="21">
        <f t="shared" si="5"/>
        <v>983</v>
      </c>
      <c r="P25" s="34"/>
    </row>
    <row r="26" spans="2:16" x14ac:dyDescent="0.2">
      <c r="B26" s="23" t="s">
        <v>331</v>
      </c>
      <c r="C26" s="21">
        <v>844</v>
      </c>
      <c r="D26" s="21">
        <v>385</v>
      </c>
      <c r="E26" s="21">
        <f t="shared" si="1"/>
        <v>1229</v>
      </c>
      <c r="F26" s="22">
        <f t="shared" si="2"/>
        <v>1.9547030569074659E-2</v>
      </c>
      <c r="G26" s="21">
        <v>1683</v>
      </c>
      <c r="H26" s="21">
        <v>104</v>
      </c>
      <c r="I26" s="21">
        <f t="shared" si="3"/>
        <v>1787</v>
      </c>
      <c r="J26" s="22">
        <f t="shared" si="4"/>
        <v>2.0087002461697558E-2</v>
      </c>
      <c r="K26" s="21">
        <f t="shared" si="0"/>
        <v>3016</v>
      </c>
      <c r="L26" s="21">
        <v>0</v>
      </c>
      <c r="M26" s="21">
        <f t="shared" si="5"/>
        <v>3016</v>
      </c>
      <c r="P26" s="34"/>
    </row>
    <row r="27" spans="2:16" x14ac:dyDescent="0.2">
      <c r="B27" s="23" t="s">
        <v>332</v>
      </c>
      <c r="C27" s="21">
        <v>735</v>
      </c>
      <c r="D27" s="21">
        <v>654</v>
      </c>
      <c r="E27" s="21">
        <f t="shared" si="1"/>
        <v>1389</v>
      </c>
      <c r="F27" s="22">
        <f t="shared" si="2"/>
        <v>2.2091802652924899E-2</v>
      </c>
      <c r="G27" s="21">
        <v>770</v>
      </c>
      <c r="H27" s="21">
        <v>108</v>
      </c>
      <c r="I27" s="21">
        <f t="shared" si="3"/>
        <v>878</v>
      </c>
      <c r="J27" s="22">
        <f t="shared" si="4"/>
        <v>9.8692714948911339E-3</v>
      </c>
      <c r="K27" s="21">
        <f t="shared" si="0"/>
        <v>2267</v>
      </c>
      <c r="L27" s="21">
        <v>0</v>
      </c>
      <c r="M27" s="21">
        <f t="shared" si="5"/>
        <v>2267</v>
      </c>
      <c r="P27" s="34"/>
    </row>
    <row r="28" spans="2:16" x14ac:dyDescent="0.2">
      <c r="B28" s="23" t="s">
        <v>333</v>
      </c>
      <c r="C28" s="21">
        <v>606</v>
      </c>
      <c r="D28" s="21">
        <v>475</v>
      </c>
      <c r="E28" s="21">
        <f t="shared" si="1"/>
        <v>1081</v>
      </c>
      <c r="F28" s="22">
        <f t="shared" si="2"/>
        <v>1.7193116391513184E-2</v>
      </c>
      <c r="G28" s="21">
        <v>770</v>
      </c>
      <c r="H28" s="21">
        <v>79</v>
      </c>
      <c r="I28" s="21">
        <f t="shared" si="3"/>
        <v>849</v>
      </c>
      <c r="J28" s="22">
        <f t="shared" si="4"/>
        <v>9.5432932792284438E-3</v>
      </c>
      <c r="K28" s="21">
        <f t="shared" si="0"/>
        <v>1930</v>
      </c>
      <c r="L28" s="21">
        <v>0</v>
      </c>
      <c r="M28" s="21">
        <f t="shared" si="5"/>
        <v>1930</v>
      </c>
      <c r="P28" s="34"/>
    </row>
    <row r="29" spans="2:16" x14ac:dyDescent="0.2">
      <c r="B29" s="23" t="s">
        <v>334</v>
      </c>
      <c r="C29" s="21">
        <v>1016</v>
      </c>
      <c r="D29" s="21">
        <v>686</v>
      </c>
      <c r="E29" s="21">
        <f t="shared" si="1"/>
        <v>1702</v>
      </c>
      <c r="F29" s="22">
        <f t="shared" si="2"/>
        <v>2.7070013041956931E-2</v>
      </c>
      <c r="G29" s="21">
        <v>2171</v>
      </c>
      <c r="H29" s="21">
        <v>133</v>
      </c>
      <c r="I29" s="21">
        <f t="shared" si="3"/>
        <v>2304</v>
      </c>
      <c r="J29" s="22">
        <f t="shared" si="4"/>
        <v>2.5898407202994505E-2</v>
      </c>
      <c r="K29" s="21">
        <f t="shared" si="0"/>
        <v>4006</v>
      </c>
      <c r="L29" s="21">
        <v>0</v>
      </c>
      <c r="M29" s="21">
        <f t="shared" si="5"/>
        <v>4006</v>
      </c>
      <c r="P29" s="34"/>
    </row>
    <row r="30" spans="2:16" x14ac:dyDescent="0.2">
      <c r="B30" s="23" t="s">
        <v>335</v>
      </c>
      <c r="C30" s="21">
        <v>595</v>
      </c>
      <c r="D30" s="21">
        <v>407</v>
      </c>
      <c r="E30" s="21">
        <f t="shared" si="1"/>
        <v>1002</v>
      </c>
      <c r="F30" s="22">
        <f t="shared" si="2"/>
        <v>1.5936635175112131E-2</v>
      </c>
      <c r="G30" s="21">
        <v>710</v>
      </c>
      <c r="H30" s="21">
        <v>95</v>
      </c>
      <c r="I30" s="21">
        <f t="shared" si="3"/>
        <v>805</v>
      </c>
      <c r="J30" s="22">
        <f t="shared" si="4"/>
        <v>9.0487056416712567E-3</v>
      </c>
      <c r="K30" s="21">
        <f t="shared" si="0"/>
        <v>1807</v>
      </c>
      <c r="L30" s="21">
        <v>0</v>
      </c>
      <c r="M30" s="21">
        <f t="shared" si="5"/>
        <v>1807</v>
      </c>
      <c r="P30" s="34"/>
    </row>
    <row r="31" spans="2:16" x14ac:dyDescent="0.2">
      <c r="B31" s="23" t="s">
        <v>336</v>
      </c>
      <c r="C31" s="21">
        <v>1787</v>
      </c>
      <c r="D31" s="21">
        <v>1203</v>
      </c>
      <c r="E31" s="21">
        <f t="shared" si="1"/>
        <v>2990</v>
      </c>
      <c r="F31" s="22">
        <f t="shared" si="2"/>
        <v>4.7555428316951365E-2</v>
      </c>
      <c r="G31" s="21">
        <v>5648</v>
      </c>
      <c r="H31" s="21">
        <v>360</v>
      </c>
      <c r="I31" s="21">
        <f t="shared" si="3"/>
        <v>6008</v>
      </c>
      <c r="J31" s="22">
        <f t="shared" si="4"/>
        <v>6.7533693782808588E-2</v>
      </c>
      <c r="K31" s="21">
        <f t="shared" si="0"/>
        <v>8998</v>
      </c>
      <c r="L31" s="21">
        <v>4</v>
      </c>
      <c r="M31" s="21">
        <f t="shared" si="5"/>
        <v>9002</v>
      </c>
      <c r="P31" s="34"/>
    </row>
    <row r="32" spans="2:16" x14ac:dyDescent="0.2">
      <c r="B32" s="23" t="s">
        <v>337</v>
      </c>
      <c r="C32" s="21">
        <v>950</v>
      </c>
      <c r="D32" s="21">
        <v>414</v>
      </c>
      <c r="E32" s="21">
        <f t="shared" si="1"/>
        <v>1364</v>
      </c>
      <c r="F32" s="22">
        <f t="shared" si="2"/>
        <v>2.1694182014823298E-2</v>
      </c>
      <c r="G32" s="21">
        <v>2162</v>
      </c>
      <c r="H32" s="21">
        <v>94</v>
      </c>
      <c r="I32" s="21">
        <f t="shared" si="3"/>
        <v>2256</v>
      </c>
      <c r="J32" s="22">
        <f t="shared" si="4"/>
        <v>2.5358857052932119E-2</v>
      </c>
      <c r="K32" s="21">
        <f t="shared" si="0"/>
        <v>3620</v>
      </c>
      <c r="L32" s="21">
        <v>2</v>
      </c>
      <c r="M32" s="21">
        <f t="shared" si="5"/>
        <v>3622</v>
      </c>
      <c r="P32" s="34"/>
    </row>
    <row r="33" spans="2:16" x14ac:dyDescent="0.2">
      <c r="B33" s="23" t="s">
        <v>338</v>
      </c>
      <c r="C33" s="21">
        <v>280</v>
      </c>
      <c r="D33" s="21">
        <v>269</v>
      </c>
      <c r="E33" s="21">
        <f t="shared" si="1"/>
        <v>549</v>
      </c>
      <c r="F33" s="22">
        <f t="shared" si="2"/>
        <v>8.7317492127111374E-3</v>
      </c>
      <c r="G33" s="21">
        <v>710</v>
      </c>
      <c r="H33" s="21">
        <v>33</v>
      </c>
      <c r="I33" s="21">
        <f t="shared" si="3"/>
        <v>743</v>
      </c>
      <c r="J33" s="22">
        <f t="shared" si="4"/>
        <v>8.3517866978406758E-3</v>
      </c>
      <c r="K33" s="21">
        <f t="shared" si="0"/>
        <v>1292</v>
      </c>
      <c r="L33" s="21">
        <v>0</v>
      </c>
      <c r="M33" s="21">
        <f t="shared" si="5"/>
        <v>1292</v>
      </c>
      <c r="P33" s="34"/>
    </row>
    <row r="34" spans="2:16" x14ac:dyDescent="0.2">
      <c r="B34" s="23" t="s">
        <v>339</v>
      </c>
      <c r="C34" s="21">
        <v>367</v>
      </c>
      <c r="D34" s="21">
        <v>295</v>
      </c>
      <c r="E34" s="21">
        <f t="shared" si="1"/>
        <v>662</v>
      </c>
      <c r="F34" s="22">
        <f t="shared" si="2"/>
        <v>1.0528994496930368E-2</v>
      </c>
      <c r="G34" s="21">
        <v>734</v>
      </c>
      <c r="H34" s="21">
        <v>44</v>
      </c>
      <c r="I34" s="21">
        <f t="shared" si="3"/>
        <v>778</v>
      </c>
      <c r="J34" s="22">
        <f t="shared" si="4"/>
        <v>8.7452086822611651E-3</v>
      </c>
      <c r="K34" s="21">
        <f t="shared" si="0"/>
        <v>1440</v>
      </c>
      <c r="L34" s="21">
        <v>0</v>
      </c>
      <c r="M34" s="21">
        <f t="shared" si="5"/>
        <v>1440</v>
      </c>
      <c r="P34" s="34"/>
    </row>
    <row r="35" spans="2:16" x14ac:dyDescent="0.2">
      <c r="B35" s="23" t="s">
        <v>340</v>
      </c>
      <c r="C35" s="21">
        <v>446</v>
      </c>
      <c r="D35" s="21">
        <v>404</v>
      </c>
      <c r="E35" s="21">
        <f t="shared" si="1"/>
        <v>850</v>
      </c>
      <c r="F35" s="22">
        <f t="shared" si="2"/>
        <v>1.3519101695454401E-2</v>
      </c>
      <c r="G35" s="21">
        <v>608</v>
      </c>
      <c r="H35" s="21">
        <v>68</v>
      </c>
      <c r="I35" s="21">
        <f t="shared" si="3"/>
        <v>676</v>
      </c>
      <c r="J35" s="22">
        <f t="shared" si="4"/>
        <v>7.5986646133785959E-3</v>
      </c>
      <c r="K35" s="21">
        <f t="shared" si="0"/>
        <v>1526</v>
      </c>
      <c r="L35" s="21">
        <v>0</v>
      </c>
      <c r="M35" s="21">
        <f t="shared" si="5"/>
        <v>1526</v>
      </c>
      <c r="P35" s="34"/>
    </row>
    <row r="36" spans="2:16" x14ac:dyDescent="0.2">
      <c r="B36" s="23" t="s">
        <v>341</v>
      </c>
      <c r="C36" s="21">
        <v>378</v>
      </c>
      <c r="D36" s="21">
        <v>339</v>
      </c>
      <c r="E36" s="21">
        <f t="shared" si="1"/>
        <v>717</v>
      </c>
      <c r="F36" s="22">
        <f t="shared" si="2"/>
        <v>1.1403759900753889E-2</v>
      </c>
      <c r="G36" s="21">
        <v>1025</v>
      </c>
      <c r="H36" s="21">
        <v>87</v>
      </c>
      <c r="I36" s="21">
        <f t="shared" si="3"/>
        <v>1112</v>
      </c>
      <c r="J36" s="22">
        <f t="shared" si="4"/>
        <v>1.2499578476445264E-2</v>
      </c>
      <c r="K36" s="21">
        <f t="shared" si="0"/>
        <v>1829</v>
      </c>
      <c r="L36" s="21">
        <v>0</v>
      </c>
      <c r="M36" s="21">
        <f t="shared" si="5"/>
        <v>1829</v>
      </c>
      <c r="P36" s="34"/>
    </row>
    <row r="37" spans="2:16" x14ac:dyDescent="0.2">
      <c r="B37" s="23" t="s">
        <v>342</v>
      </c>
      <c r="C37" s="21">
        <v>1502</v>
      </c>
      <c r="D37" s="21">
        <v>968</v>
      </c>
      <c r="E37" s="21">
        <f t="shared" si="1"/>
        <v>2470</v>
      </c>
      <c r="F37" s="22">
        <f t="shared" si="2"/>
        <v>3.928491904443808E-2</v>
      </c>
      <c r="G37" s="21">
        <v>4296</v>
      </c>
      <c r="H37" s="21">
        <v>215</v>
      </c>
      <c r="I37" s="21">
        <f t="shared" si="3"/>
        <v>4511</v>
      </c>
      <c r="J37" s="22">
        <f t="shared" si="4"/>
        <v>5.0706473477737934E-2</v>
      </c>
      <c r="K37" s="21">
        <f t="shared" si="0"/>
        <v>6981</v>
      </c>
      <c r="L37" s="21">
        <v>1</v>
      </c>
      <c r="M37" s="21">
        <f t="shared" si="5"/>
        <v>6982</v>
      </c>
      <c r="P37" s="34"/>
    </row>
    <row r="38" spans="2:16" x14ac:dyDescent="0.2">
      <c r="B38" s="23" t="s">
        <v>343</v>
      </c>
      <c r="C38" s="21">
        <v>1643</v>
      </c>
      <c r="D38" s="21">
        <v>1111</v>
      </c>
      <c r="E38" s="21">
        <f t="shared" si="1"/>
        <v>2754</v>
      </c>
      <c r="F38" s="22">
        <f t="shared" si="2"/>
        <v>4.380188949327226E-2</v>
      </c>
      <c r="G38" s="21">
        <v>2689</v>
      </c>
      <c r="H38" s="21">
        <v>192</v>
      </c>
      <c r="I38" s="21">
        <f t="shared" si="3"/>
        <v>2881</v>
      </c>
      <c r="J38" s="22">
        <f t="shared" si="4"/>
        <v>3.2384249631869429E-2</v>
      </c>
      <c r="K38" s="21">
        <f t="shared" si="0"/>
        <v>5635</v>
      </c>
      <c r="L38" s="21">
        <v>0</v>
      </c>
      <c r="M38" s="21">
        <f t="shared" si="5"/>
        <v>5635</v>
      </c>
      <c r="P38" s="34"/>
    </row>
    <row r="39" spans="2:16" x14ac:dyDescent="0.2">
      <c r="B39" s="23" t="s">
        <v>344</v>
      </c>
      <c r="C39" s="21">
        <v>804</v>
      </c>
      <c r="D39" s="21">
        <v>531</v>
      </c>
      <c r="E39" s="21">
        <f t="shared" si="1"/>
        <v>1335</v>
      </c>
      <c r="F39" s="22">
        <f t="shared" si="2"/>
        <v>2.1232942074625442E-2</v>
      </c>
      <c r="G39" s="21">
        <v>1916</v>
      </c>
      <c r="H39" s="21">
        <v>126</v>
      </c>
      <c r="I39" s="21">
        <f t="shared" si="3"/>
        <v>2042</v>
      </c>
      <c r="J39" s="22">
        <f t="shared" si="4"/>
        <v>2.2953362633903983E-2</v>
      </c>
      <c r="K39" s="21">
        <f t="shared" si="0"/>
        <v>3377</v>
      </c>
      <c r="L39" s="21">
        <v>0</v>
      </c>
      <c r="M39" s="21">
        <f t="shared" si="5"/>
        <v>3377</v>
      </c>
      <c r="P39" s="34"/>
    </row>
    <row r="40" spans="2:16" x14ac:dyDescent="0.2">
      <c r="B40" s="23" t="s">
        <v>345</v>
      </c>
      <c r="C40" s="21">
        <v>612</v>
      </c>
      <c r="D40" s="21">
        <v>689</v>
      </c>
      <c r="E40" s="21">
        <f t="shared" si="1"/>
        <v>1301</v>
      </c>
      <c r="F40" s="22">
        <f t="shared" si="2"/>
        <v>2.0692178006807265E-2</v>
      </c>
      <c r="G40" s="21">
        <v>1060</v>
      </c>
      <c r="H40" s="21">
        <v>78</v>
      </c>
      <c r="I40" s="21">
        <f t="shared" si="3"/>
        <v>1138</v>
      </c>
      <c r="J40" s="22">
        <f t="shared" si="4"/>
        <v>1.2791834807729056E-2</v>
      </c>
      <c r="K40" s="21">
        <f t="shared" si="0"/>
        <v>2439</v>
      </c>
      <c r="L40" s="21">
        <v>0</v>
      </c>
      <c r="M40" s="21">
        <f t="shared" si="5"/>
        <v>2439</v>
      </c>
      <c r="P40" s="34"/>
    </row>
    <row r="41" spans="2:16" x14ac:dyDescent="0.2">
      <c r="B41" s="23" t="s">
        <v>346</v>
      </c>
      <c r="C41" s="21">
        <v>515</v>
      </c>
      <c r="D41" s="21">
        <v>389</v>
      </c>
      <c r="E41" s="21">
        <f t="shared" si="1"/>
        <v>904</v>
      </c>
      <c r="F41" s="22">
        <f t="shared" si="2"/>
        <v>1.4377962273753857E-2</v>
      </c>
      <c r="G41" s="21">
        <v>610</v>
      </c>
      <c r="H41" s="21">
        <v>64</v>
      </c>
      <c r="I41" s="21">
        <f t="shared" si="3"/>
        <v>674</v>
      </c>
      <c r="J41" s="22">
        <f t="shared" si="4"/>
        <v>7.5761833571259965E-3</v>
      </c>
      <c r="K41" s="21">
        <f t="shared" si="0"/>
        <v>1578</v>
      </c>
      <c r="L41" s="21">
        <v>0</v>
      </c>
      <c r="M41" s="21">
        <f t="shared" si="5"/>
        <v>1578</v>
      </c>
      <c r="P41" s="34"/>
    </row>
    <row r="42" spans="2:16" x14ac:dyDescent="0.2">
      <c r="B42" s="23" t="s">
        <v>347</v>
      </c>
      <c r="C42" s="21">
        <v>946</v>
      </c>
      <c r="D42" s="21">
        <v>606</v>
      </c>
      <c r="E42" s="21">
        <f t="shared" si="1"/>
        <v>1552</v>
      </c>
      <c r="F42" s="22">
        <f t="shared" si="2"/>
        <v>2.4684289213347331E-2</v>
      </c>
      <c r="G42" s="21">
        <v>2374</v>
      </c>
      <c r="H42" s="21">
        <v>161</v>
      </c>
      <c r="I42" s="21">
        <f t="shared" si="3"/>
        <v>2535</v>
      </c>
      <c r="J42" s="22">
        <f t="shared" si="4"/>
        <v>2.8494992300169733E-2</v>
      </c>
      <c r="K42" s="21">
        <f t="shared" si="0"/>
        <v>4087</v>
      </c>
      <c r="L42" s="21">
        <v>0</v>
      </c>
      <c r="M42" s="21">
        <f t="shared" si="5"/>
        <v>4087</v>
      </c>
      <c r="P42" s="34"/>
    </row>
    <row r="43" spans="2:16" x14ac:dyDescent="0.2">
      <c r="B43" s="23" t="s">
        <v>49</v>
      </c>
      <c r="C43" s="21">
        <f t="shared" ref="C43:H43" si="6">SUM(C11:C42)</f>
        <v>38334</v>
      </c>
      <c r="D43" s="21">
        <f t="shared" si="6"/>
        <v>24540</v>
      </c>
      <c r="E43" s="23">
        <f t="shared" ref="E43" si="7">C43+D43</f>
        <v>62874</v>
      </c>
      <c r="F43" s="25">
        <f t="shared" ref="F43" si="8">E43/$E$43</f>
        <v>1</v>
      </c>
      <c r="G43" s="21">
        <f t="shared" si="6"/>
        <v>83319</v>
      </c>
      <c r="H43" s="21">
        <f t="shared" si="6"/>
        <v>5644</v>
      </c>
      <c r="I43" s="23">
        <f t="shared" ref="I43" si="9">G43+H43</f>
        <v>88963</v>
      </c>
      <c r="J43" s="25">
        <f t="shared" ref="J43" si="10">I43/$I$43</f>
        <v>1</v>
      </c>
      <c r="K43" s="23">
        <f t="shared" ref="K43" si="11">E43+I43</f>
        <v>151837</v>
      </c>
      <c r="L43" s="21">
        <f t="shared" ref="L43" si="12">SUM(L11:L42)</f>
        <v>23</v>
      </c>
      <c r="M43" s="23">
        <f t="shared" si="5"/>
        <v>151860</v>
      </c>
      <c r="P43" s="34"/>
    </row>
    <row r="44" spans="2:16" ht="25.5" customHeight="1" x14ac:dyDescent="0.2">
      <c r="B44" s="35" t="s">
        <v>64</v>
      </c>
      <c r="C44" s="36">
        <f>+C43/M43</f>
        <v>0.25242986961675229</v>
      </c>
      <c r="D44" s="36">
        <f>+D43/M43</f>
        <v>0.16159620703279337</v>
      </c>
      <c r="E44" s="37">
        <f>+E43/M43</f>
        <v>0.41402607664954566</v>
      </c>
      <c r="F44" s="37"/>
      <c r="G44" s="36">
        <f>+G43/M43</f>
        <v>0.54865665744764913</v>
      </c>
      <c r="H44" s="36">
        <f>+H43/M43</f>
        <v>3.7165810615040165E-2</v>
      </c>
      <c r="I44" s="37">
        <f>+I43/M43</f>
        <v>0.58582246806268934</v>
      </c>
      <c r="J44" s="37"/>
      <c r="K44" s="37">
        <f>+K43/M43</f>
        <v>0.99984854471223494</v>
      </c>
      <c r="L44" s="37">
        <f>+L43/M43</f>
        <v>1.5145528776504676E-4</v>
      </c>
      <c r="M44" s="37">
        <f>K44+L44</f>
        <v>1</v>
      </c>
    </row>
    <row r="45" spans="2:16" x14ac:dyDescent="0.2">
      <c r="B45" s="28"/>
      <c r="C45" s="41"/>
      <c r="D45" s="41"/>
      <c r="E45" s="41"/>
      <c r="F45" s="41"/>
      <c r="G45" s="41"/>
      <c r="H45" s="41"/>
      <c r="I45" s="41"/>
      <c r="J45" s="41"/>
      <c r="K45" s="41"/>
    </row>
    <row r="46" spans="2:16" ht="12.75" x14ac:dyDescent="0.2">
      <c r="B46" s="360" t="s">
        <v>91</v>
      </c>
      <c r="C46" s="360"/>
      <c r="D46" s="360"/>
      <c r="E46" s="360"/>
      <c r="F46" s="360"/>
      <c r="G46" s="360"/>
      <c r="H46" s="360"/>
      <c r="I46" s="360"/>
      <c r="J46" s="360"/>
      <c r="K46" s="360"/>
    </row>
    <row r="47" spans="2:16" ht="12.75" x14ac:dyDescent="0.2">
      <c r="B47" s="376" t="str">
        <f>'Solicitudes Regiones'!$B$6:$R$6</f>
        <v>Acumuladas de julio de 2008 a noviembre de 2020</v>
      </c>
      <c r="C47" s="376"/>
      <c r="D47" s="376"/>
      <c r="E47" s="376"/>
      <c r="F47" s="376"/>
      <c r="G47" s="376"/>
      <c r="H47" s="376"/>
      <c r="I47" s="376"/>
      <c r="J47" s="376"/>
      <c r="K47" s="376"/>
    </row>
    <row r="49" spans="2:13" ht="15" customHeight="1" x14ac:dyDescent="0.2">
      <c r="B49" s="390" t="s">
        <v>65</v>
      </c>
      <c r="C49" s="390"/>
      <c r="D49" s="390"/>
      <c r="E49" s="390"/>
      <c r="F49" s="390"/>
      <c r="G49" s="390"/>
      <c r="H49" s="390"/>
      <c r="I49" s="390"/>
      <c r="J49" s="390"/>
      <c r="K49" s="390"/>
      <c r="L49" s="390"/>
      <c r="M49" s="390"/>
    </row>
    <row r="50" spans="2:13" ht="15" customHeight="1" x14ac:dyDescent="0.2">
      <c r="B50" s="390" t="s">
        <v>56</v>
      </c>
      <c r="C50" s="390" t="s">
        <v>2</v>
      </c>
      <c r="D50" s="390"/>
      <c r="E50" s="390"/>
      <c r="F50" s="390"/>
      <c r="G50" s="390"/>
      <c r="H50" s="390"/>
      <c r="I50" s="390"/>
      <c r="J50" s="390"/>
      <c r="K50" s="390"/>
      <c r="L50" s="388"/>
      <c r="M50" s="389"/>
    </row>
    <row r="51" spans="2:13" ht="24" x14ac:dyDescent="0.2">
      <c r="B51" s="390"/>
      <c r="C51" s="26" t="s">
        <v>57</v>
      </c>
      <c r="D51" s="26" t="s">
        <v>58</v>
      </c>
      <c r="E51" s="26" t="s">
        <v>59</v>
      </c>
      <c r="F51" s="26" t="s">
        <v>60</v>
      </c>
      <c r="G51" s="26" t="s">
        <v>8</v>
      </c>
      <c r="H51" s="26" t="s">
        <v>61</v>
      </c>
      <c r="I51" s="26" t="s">
        <v>62</v>
      </c>
      <c r="J51" s="26" t="s">
        <v>63</v>
      </c>
      <c r="K51" s="27" t="s">
        <v>31</v>
      </c>
      <c r="L51" s="282" t="s">
        <v>593</v>
      </c>
      <c r="M51" s="282" t="s">
        <v>596</v>
      </c>
    </row>
    <row r="52" spans="2:13" x14ac:dyDescent="0.2">
      <c r="B52" s="23" t="s">
        <v>316</v>
      </c>
      <c r="C52" s="21">
        <v>1594</v>
      </c>
      <c r="D52" s="21">
        <v>520</v>
      </c>
      <c r="E52" s="21">
        <f>C52+D52</f>
        <v>2114</v>
      </c>
      <c r="F52" s="22">
        <f>E52/$E$84</f>
        <v>4.5017035775127771E-2</v>
      </c>
      <c r="G52" s="21">
        <v>1713</v>
      </c>
      <c r="H52" s="21">
        <v>146</v>
      </c>
      <c r="I52" s="21">
        <f>H52+G52</f>
        <v>1859</v>
      </c>
      <c r="J52" s="22">
        <f>I52/$I$84</f>
        <v>2.4229390681003583E-2</v>
      </c>
      <c r="K52" s="21">
        <f t="shared" ref="K52:K83" si="13">E52+I52</f>
        <v>3973</v>
      </c>
      <c r="L52" s="21">
        <v>0</v>
      </c>
      <c r="M52" s="21">
        <f>L52+K52</f>
        <v>3973</v>
      </c>
    </row>
    <row r="53" spans="2:13" x14ac:dyDescent="0.2">
      <c r="B53" s="23" t="s">
        <v>317</v>
      </c>
      <c r="C53" s="21">
        <v>554</v>
      </c>
      <c r="D53" s="21">
        <v>112</v>
      </c>
      <c r="E53" s="21">
        <f t="shared" ref="E53:E83" si="14">C53+D53</f>
        <v>666</v>
      </c>
      <c r="F53" s="22">
        <f t="shared" ref="F53:F83" si="15">E53/$E$84</f>
        <v>1.4182282793867121E-2</v>
      </c>
      <c r="G53" s="21">
        <v>395</v>
      </c>
      <c r="H53" s="21">
        <v>21</v>
      </c>
      <c r="I53" s="21">
        <f t="shared" ref="I53:I83" si="16">H53+G53</f>
        <v>416</v>
      </c>
      <c r="J53" s="22">
        <f t="shared" ref="J53:J83" si="17">I53/$I$84</f>
        <v>5.4219615509938091E-3</v>
      </c>
      <c r="K53" s="21">
        <f t="shared" si="13"/>
        <v>1082</v>
      </c>
      <c r="L53" s="21">
        <v>0</v>
      </c>
      <c r="M53" s="21">
        <f t="shared" ref="M53:M84" si="18">L53+K53</f>
        <v>1082</v>
      </c>
    </row>
    <row r="54" spans="2:13" x14ac:dyDescent="0.2">
      <c r="B54" s="23" t="s">
        <v>318</v>
      </c>
      <c r="C54" s="21">
        <v>1142</v>
      </c>
      <c r="D54" s="21">
        <v>339</v>
      </c>
      <c r="E54" s="21">
        <f t="shared" si="14"/>
        <v>1481</v>
      </c>
      <c r="F54" s="22">
        <f t="shared" si="15"/>
        <v>3.1537478705281091E-2</v>
      </c>
      <c r="G54" s="21">
        <v>2176</v>
      </c>
      <c r="H54" s="21">
        <v>126</v>
      </c>
      <c r="I54" s="21">
        <f t="shared" si="16"/>
        <v>2302</v>
      </c>
      <c r="J54" s="22">
        <f t="shared" si="17"/>
        <v>3.0003258390355166E-2</v>
      </c>
      <c r="K54" s="21">
        <f t="shared" si="13"/>
        <v>3783</v>
      </c>
      <c r="L54" s="21">
        <v>0</v>
      </c>
      <c r="M54" s="21">
        <f t="shared" si="18"/>
        <v>3783</v>
      </c>
    </row>
    <row r="55" spans="2:13" x14ac:dyDescent="0.2">
      <c r="B55" s="23" t="s">
        <v>319</v>
      </c>
      <c r="C55" s="21">
        <v>976</v>
      </c>
      <c r="D55" s="21">
        <v>285</v>
      </c>
      <c r="E55" s="21">
        <f t="shared" si="14"/>
        <v>1261</v>
      </c>
      <c r="F55" s="22">
        <f t="shared" si="15"/>
        <v>2.6852640545144805E-2</v>
      </c>
      <c r="G55" s="21">
        <v>929</v>
      </c>
      <c r="H55" s="21">
        <v>78</v>
      </c>
      <c r="I55" s="21">
        <f t="shared" si="16"/>
        <v>1007</v>
      </c>
      <c r="J55" s="22">
        <f t="shared" si="17"/>
        <v>1.3124796350602803E-2</v>
      </c>
      <c r="K55" s="21">
        <f t="shared" si="13"/>
        <v>2268</v>
      </c>
      <c r="L55" s="21">
        <v>0</v>
      </c>
      <c r="M55" s="21">
        <f t="shared" si="18"/>
        <v>2268</v>
      </c>
    </row>
    <row r="56" spans="2:13" x14ac:dyDescent="0.2">
      <c r="B56" s="23" t="s">
        <v>320</v>
      </c>
      <c r="C56" s="21">
        <v>2010</v>
      </c>
      <c r="D56" s="21">
        <v>584</v>
      </c>
      <c r="E56" s="21">
        <f t="shared" si="14"/>
        <v>2594</v>
      </c>
      <c r="F56" s="22">
        <f t="shared" si="15"/>
        <v>5.5238500851788754E-2</v>
      </c>
      <c r="G56" s="21">
        <v>4701</v>
      </c>
      <c r="H56" s="21">
        <v>282</v>
      </c>
      <c r="I56" s="21">
        <f t="shared" si="16"/>
        <v>4983</v>
      </c>
      <c r="J56" s="22">
        <f t="shared" si="17"/>
        <v>6.4946236559139781E-2</v>
      </c>
      <c r="K56" s="21">
        <f t="shared" si="13"/>
        <v>7577</v>
      </c>
      <c r="L56" s="21">
        <v>0</v>
      </c>
      <c r="M56" s="21">
        <f t="shared" si="18"/>
        <v>7577</v>
      </c>
    </row>
    <row r="57" spans="2:13" x14ac:dyDescent="0.2">
      <c r="B57" s="23" t="s">
        <v>321</v>
      </c>
      <c r="C57" s="21">
        <v>748</v>
      </c>
      <c r="D57" s="21">
        <v>284</v>
      </c>
      <c r="E57" s="21">
        <f t="shared" si="14"/>
        <v>1032</v>
      </c>
      <c r="F57" s="22">
        <f t="shared" si="15"/>
        <v>2.1976149914821125E-2</v>
      </c>
      <c r="G57" s="21">
        <v>1983</v>
      </c>
      <c r="H57" s="21">
        <v>132</v>
      </c>
      <c r="I57" s="21">
        <f t="shared" si="16"/>
        <v>2115</v>
      </c>
      <c r="J57" s="22">
        <f t="shared" si="17"/>
        <v>2.7565982404692081E-2</v>
      </c>
      <c r="K57" s="21">
        <f t="shared" si="13"/>
        <v>3147</v>
      </c>
      <c r="L57" s="21">
        <v>0</v>
      </c>
      <c r="M57" s="21">
        <f t="shared" si="18"/>
        <v>3147</v>
      </c>
    </row>
    <row r="58" spans="2:13" x14ac:dyDescent="0.2">
      <c r="B58" s="23" t="s">
        <v>322</v>
      </c>
      <c r="C58" s="21">
        <v>811</v>
      </c>
      <c r="D58" s="21">
        <v>322</v>
      </c>
      <c r="E58" s="21">
        <f t="shared" si="14"/>
        <v>1133</v>
      </c>
      <c r="F58" s="22">
        <f t="shared" si="15"/>
        <v>2.4126916524701874E-2</v>
      </c>
      <c r="G58" s="21">
        <v>2096</v>
      </c>
      <c r="H58" s="21">
        <v>104</v>
      </c>
      <c r="I58" s="21">
        <f t="shared" si="16"/>
        <v>2200</v>
      </c>
      <c r="J58" s="22">
        <f t="shared" si="17"/>
        <v>2.8673835125448029E-2</v>
      </c>
      <c r="K58" s="21">
        <f t="shared" si="13"/>
        <v>3333</v>
      </c>
      <c r="L58" s="21">
        <v>0</v>
      </c>
      <c r="M58" s="21">
        <f t="shared" si="18"/>
        <v>3333</v>
      </c>
    </row>
    <row r="59" spans="2:13" x14ac:dyDescent="0.2">
      <c r="B59" s="23" t="s">
        <v>323</v>
      </c>
      <c r="C59" s="21">
        <v>7313</v>
      </c>
      <c r="D59" s="21">
        <v>2494</v>
      </c>
      <c r="E59" s="21">
        <f t="shared" si="14"/>
        <v>9807</v>
      </c>
      <c r="F59" s="22">
        <f t="shared" si="15"/>
        <v>0.20883730834752981</v>
      </c>
      <c r="G59" s="21">
        <v>19864</v>
      </c>
      <c r="H59" s="21">
        <v>1205</v>
      </c>
      <c r="I59" s="21">
        <f t="shared" si="16"/>
        <v>21069</v>
      </c>
      <c r="J59" s="22">
        <f t="shared" si="17"/>
        <v>0.2746041055718475</v>
      </c>
      <c r="K59" s="21">
        <f t="shared" si="13"/>
        <v>30876</v>
      </c>
      <c r="L59" s="21">
        <v>0</v>
      </c>
      <c r="M59" s="21">
        <f t="shared" si="18"/>
        <v>30876</v>
      </c>
    </row>
    <row r="60" spans="2:13" x14ac:dyDescent="0.2">
      <c r="B60" s="23" t="s">
        <v>324</v>
      </c>
      <c r="C60" s="21">
        <v>1173</v>
      </c>
      <c r="D60" s="21">
        <v>299</v>
      </c>
      <c r="E60" s="21">
        <f t="shared" si="14"/>
        <v>1472</v>
      </c>
      <c r="F60" s="22">
        <f t="shared" si="15"/>
        <v>3.1345826235093695E-2</v>
      </c>
      <c r="G60" s="21">
        <v>1682</v>
      </c>
      <c r="H60" s="21">
        <v>92</v>
      </c>
      <c r="I60" s="21">
        <f t="shared" si="16"/>
        <v>1774</v>
      </c>
      <c r="J60" s="22">
        <f t="shared" si="17"/>
        <v>2.3121537960247639E-2</v>
      </c>
      <c r="K60" s="21">
        <f t="shared" si="13"/>
        <v>3246</v>
      </c>
      <c r="L60" s="21">
        <v>0</v>
      </c>
      <c r="M60" s="21">
        <f t="shared" si="18"/>
        <v>3246</v>
      </c>
    </row>
    <row r="61" spans="2:13" x14ac:dyDescent="0.2">
      <c r="B61" s="23" t="s">
        <v>325</v>
      </c>
      <c r="C61" s="21">
        <v>1084</v>
      </c>
      <c r="D61" s="21">
        <v>311</v>
      </c>
      <c r="E61" s="21">
        <f t="shared" si="14"/>
        <v>1395</v>
      </c>
      <c r="F61" s="22">
        <f t="shared" si="15"/>
        <v>2.9706132879045995E-2</v>
      </c>
      <c r="G61" s="21">
        <v>1903</v>
      </c>
      <c r="H61" s="21">
        <v>128</v>
      </c>
      <c r="I61" s="21">
        <f t="shared" si="16"/>
        <v>2031</v>
      </c>
      <c r="J61" s="22">
        <f t="shared" si="17"/>
        <v>2.6471163245356793E-2</v>
      </c>
      <c r="K61" s="21">
        <f t="shared" si="13"/>
        <v>3426</v>
      </c>
      <c r="L61" s="21">
        <v>0</v>
      </c>
      <c r="M61" s="21">
        <f t="shared" si="18"/>
        <v>3426</v>
      </c>
    </row>
    <row r="62" spans="2:13" x14ac:dyDescent="0.2">
      <c r="B62" s="23" t="s">
        <v>326</v>
      </c>
      <c r="C62" s="21">
        <v>602</v>
      </c>
      <c r="D62" s="21">
        <v>258</v>
      </c>
      <c r="E62" s="21">
        <f t="shared" si="14"/>
        <v>860</v>
      </c>
      <c r="F62" s="22">
        <f t="shared" si="15"/>
        <v>1.8313458262350937E-2</v>
      </c>
      <c r="G62" s="21">
        <v>774</v>
      </c>
      <c r="H62" s="21">
        <v>88</v>
      </c>
      <c r="I62" s="21">
        <f t="shared" si="16"/>
        <v>862</v>
      </c>
      <c r="J62" s="22">
        <f t="shared" si="17"/>
        <v>1.1234929944607364E-2</v>
      </c>
      <c r="K62" s="21">
        <f t="shared" si="13"/>
        <v>1722</v>
      </c>
      <c r="L62" s="21">
        <v>0</v>
      </c>
      <c r="M62" s="21">
        <f t="shared" si="18"/>
        <v>1722</v>
      </c>
    </row>
    <row r="63" spans="2:13" x14ac:dyDescent="0.2">
      <c r="B63" s="23" t="s">
        <v>327</v>
      </c>
      <c r="C63" s="21">
        <v>1220</v>
      </c>
      <c r="D63" s="21">
        <v>414</v>
      </c>
      <c r="E63" s="21">
        <f t="shared" si="14"/>
        <v>1634</v>
      </c>
      <c r="F63" s="22">
        <f t="shared" si="15"/>
        <v>3.4795570698466782E-2</v>
      </c>
      <c r="G63" s="21">
        <v>2616</v>
      </c>
      <c r="H63" s="21">
        <v>174</v>
      </c>
      <c r="I63" s="21">
        <f t="shared" si="16"/>
        <v>2790</v>
      </c>
      <c r="J63" s="22">
        <f t="shared" si="17"/>
        <v>3.6363636363636362E-2</v>
      </c>
      <c r="K63" s="21">
        <f t="shared" si="13"/>
        <v>4424</v>
      </c>
      <c r="L63" s="21">
        <v>0</v>
      </c>
      <c r="M63" s="21">
        <f t="shared" si="18"/>
        <v>4424</v>
      </c>
    </row>
    <row r="64" spans="2:13" x14ac:dyDescent="0.2">
      <c r="B64" s="23" t="s">
        <v>328</v>
      </c>
      <c r="C64" s="21">
        <v>552</v>
      </c>
      <c r="D64" s="21">
        <v>115</v>
      </c>
      <c r="E64" s="21">
        <f t="shared" si="14"/>
        <v>667</v>
      </c>
      <c r="F64" s="22">
        <f t="shared" si="15"/>
        <v>1.4203577512776832E-2</v>
      </c>
      <c r="G64" s="21">
        <v>418</v>
      </c>
      <c r="H64" s="21">
        <v>39</v>
      </c>
      <c r="I64" s="21">
        <f t="shared" si="16"/>
        <v>457</v>
      </c>
      <c r="J64" s="22">
        <f t="shared" si="17"/>
        <v>5.956337569240795E-3</v>
      </c>
      <c r="K64" s="21">
        <f t="shared" si="13"/>
        <v>1124</v>
      </c>
      <c r="L64" s="21">
        <v>0</v>
      </c>
      <c r="M64" s="21">
        <f t="shared" si="18"/>
        <v>1124</v>
      </c>
    </row>
    <row r="65" spans="2:13" x14ac:dyDescent="0.2">
      <c r="B65" s="23" t="s">
        <v>329</v>
      </c>
      <c r="C65" s="21">
        <v>2299</v>
      </c>
      <c r="D65" s="21">
        <v>905</v>
      </c>
      <c r="E65" s="21">
        <f t="shared" si="14"/>
        <v>3204</v>
      </c>
      <c r="F65" s="22">
        <f t="shared" si="15"/>
        <v>6.8228279386712096E-2</v>
      </c>
      <c r="G65" s="21">
        <v>3968</v>
      </c>
      <c r="H65" s="21">
        <v>376</v>
      </c>
      <c r="I65" s="21">
        <f t="shared" si="16"/>
        <v>4344</v>
      </c>
      <c r="J65" s="22">
        <f t="shared" si="17"/>
        <v>5.6617790811339198E-2</v>
      </c>
      <c r="K65" s="21">
        <f t="shared" si="13"/>
        <v>7548</v>
      </c>
      <c r="L65" s="21">
        <v>0</v>
      </c>
      <c r="M65" s="21">
        <f t="shared" si="18"/>
        <v>7548</v>
      </c>
    </row>
    <row r="66" spans="2:13" x14ac:dyDescent="0.2">
      <c r="B66" s="23" t="s">
        <v>330</v>
      </c>
      <c r="C66" s="21">
        <v>225</v>
      </c>
      <c r="D66" s="21">
        <v>81</v>
      </c>
      <c r="E66" s="21">
        <f t="shared" si="14"/>
        <v>306</v>
      </c>
      <c r="F66" s="22">
        <f t="shared" si="15"/>
        <v>6.5161839863713796E-3</v>
      </c>
      <c r="G66" s="21">
        <v>473</v>
      </c>
      <c r="H66" s="21">
        <v>28</v>
      </c>
      <c r="I66" s="21">
        <f t="shared" si="16"/>
        <v>501</v>
      </c>
      <c r="J66" s="22">
        <f t="shared" si="17"/>
        <v>6.5298142717497556E-3</v>
      </c>
      <c r="K66" s="21">
        <f t="shared" si="13"/>
        <v>807</v>
      </c>
      <c r="L66" s="21">
        <v>0</v>
      </c>
      <c r="M66" s="21">
        <f t="shared" si="18"/>
        <v>807</v>
      </c>
    </row>
    <row r="67" spans="2:13" x14ac:dyDescent="0.2">
      <c r="B67" s="23" t="s">
        <v>331</v>
      </c>
      <c r="C67" s="21">
        <v>759</v>
      </c>
      <c r="D67" s="21">
        <v>174</v>
      </c>
      <c r="E67" s="21">
        <f t="shared" si="14"/>
        <v>933</v>
      </c>
      <c r="F67" s="22">
        <f t="shared" si="15"/>
        <v>1.9867972742759796E-2</v>
      </c>
      <c r="G67" s="21">
        <v>1448</v>
      </c>
      <c r="H67" s="21">
        <v>83</v>
      </c>
      <c r="I67" s="21">
        <f t="shared" si="16"/>
        <v>1531</v>
      </c>
      <c r="J67" s="22">
        <f t="shared" si="17"/>
        <v>1.9954382535027695E-2</v>
      </c>
      <c r="K67" s="21">
        <f t="shared" si="13"/>
        <v>2464</v>
      </c>
      <c r="L67" s="21">
        <v>0</v>
      </c>
      <c r="M67" s="21">
        <f t="shared" si="18"/>
        <v>2464</v>
      </c>
    </row>
    <row r="68" spans="2:13" x14ac:dyDescent="0.2">
      <c r="B68" s="23" t="s">
        <v>332</v>
      </c>
      <c r="C68" s="21">
        <v>699</v>
      </c>
      <c r="D68" s="21">
        <v>280</v>
      </c>
      <c r="E68" s="21">
        <f t="shared" si="14"/>
        <v>979</v>
      </c>
      <c r="F68" s="22">
        <f t="shared" si="15"/>
        <v>2.0847529812606475E-2</v>
      </c>
      <c r="G68" s="21">
        <v>719</v>
      </c>
      <c r="H68" s="21">
        <v>96</v>
      </c>
      <c r="I68" s="21">
        <f t="shared" si="16"/>
        <v>815</v>
      </c>
      <c r="J68" s="22">
        <f t="shared" si="17"/>
        <v>1.062235255783643E-2</v>
      </c>
      <c r="K68" s="21">
        <f t="shared" si="13"/>
        <v>1794</v>
      </c>
      <c r="L68" s="21">
        <v>0</v>
      </c>
      <c r="M68" s="21">
        <f t="shared" si="18"/>
        <v>1794</v>
      </c>
    </row>
    <row r="69" spans="2:13" x14ac:dyDescent="0.2">
      <c r="B69" s="23" t="s">
        <v>333</v>
      </c>
      <c r="C69" s="21">
        <v>567</v>
      </c>
      <c r="D69" s="21">
        <v>199</v>
      </c>
      <c r="E69" s="21">
        <f t="shared" si="14"/>
        <v>766</v>
      </c>
      <c r="F69" s="22">
        <f t="shared" si="15"/>
        <v>1.631175468483816E-2</v>
      </c>
      <c r="G69" s="21">
        <v>686</v>
      </c>
      <c r="H69" s="21">
        <v>67</v>
      </c>
      <c r="I69" s="21">
        <f t="shared" si="16"/>
        <v>753</v>
      </c>
      <c r="J69" s="22">
        <f t="shared" si="17"/>
        <v>9.8142717497556216E-3</v>
      </c>
      <c r="K69" s="21">
        <f t="shared" si="13"/>
        <v>1519</v>
      </c>
      <c r="L69" s="21">
        <v>0</v>
      </c>
      <c r="M69" s="21">
        <f t="shared" si="18"/>
        <v>1519</v>
      </c>
    </row>
    <row r="70" spans="2:13" x14ac:dyDescent="0.2">
      <c r="B70" s="23" t="s">
        <v>334</v>
      </c>
      <c r="C70" s="21">
        <v>931</v>
      </c>
      <c r="D70" s="21">
        <v>337</v>
      </c>
      <c r="E70" s="21">
        <f t="shared" si="14"/>
        <v>1268</v>
      </c>
      <c r="F70" s="22">
        <f t="shared" si="15"/>
        <v>2.7001703577512776E-2</v>
      </c>
      <c r="G70" s="21">
        <v>1909</v>
      </c>
      <c r="H70" s="21">
        <v>122</v>
      </c>
      <c r="I70" s="21">
        <f t="shared" si="16"/>
        <v>2031</v>
      </c>
      <c r="J70" s="22">
        <f t="shared" si="17"/>
        <v>2.6471163245356793E-2</v>
      </c>
      <c r="K70" s="21">
        <f t="shared" si="13"/>
        <v>3299</v>
      </c>
      <c r="L70" s="21">
        <v>0</v>
      </c>
      <c r="M70" s="21">
        <f t="shared" si="18"/>
        <v>3299</v>
      </c>
    </row>
    <row r="71" spans="2:13" x14ac:dyDescent="0.2">
      <c r="B71" s="23" t="s">
        <v>335</v>
      </c>
      <c r="C71" s="21">
        <v>561</v>
      </c>
      <c r="D71" s="21">
        <v>180</v>
      </c>
      <c r="E71" s="21">
        <f t="shared" si="14"/>
        <v>741</v>
      </c>
      <c r="F71" s="22">
        <f t="shared" si="15"/>
        <v>1.5779386712095399E-2</v>
      </c>
      <c r="G71" s="21">
        <v>651</v>
      </c>
      <c r="H71" s="21">
        <v>77</v>
      </c>
      <c r="I71" s="21">
        <f t="shared" si="16"/>
        <v>728</v>
      </c>
      <c r="J71" s="22">
        <f t="shared" si="17"/>
        <v>9.4884327142391658E-3</v>
      </c>
      <c r="K71" s="21">
        <f t="shared" si="13"/>
        <v>1469</v>
      </c>
      <c r="L71" s="21">
        <v>0</v>
      </c>
      <c r="M71" s="21">
        <f t="shared" si="18"/>
        <v>1469</v>
      </c>
    </row>
    <row r="72" spans="2:13" x14ac:dyDescent="0.2">
      <c r="B72" s="23" t="s">
        <v>336</v>
      </c>
      <c r="C72" s="21">
        <v>1555</v>
      </c>
      <c r="D72" s="21">
        <v>578</v>
      </c>
      <c r="E72" s="21">
        <f t="shared" si="14"/>
        <v>2133</v>
      </c>
      <c r="F72" s="22">
        <f t="shared" si="15"/>
        <v>4.5421635434412265E-2</v>
      </c>
      <c r="G72" s="21">
        <v>4756</v>
      </c>
      <c r="H72" s="21">
        <v>307</v>
      </c>
      <c r="I72" s="21">
        <f t="shared" si="16"/>
        <v>5063</v>
      </c>
      <c r="J72" s="22">
        <f t="shared" si="17"/>
        <v>6.5988921472792436E-2</v>
      </c>
      <c r="K72" s="21">
        <f t="shared" si="13"/>
        <v>7196</v>
      </c>
      <c r="L72" s="21">
        <v>0</v>
      </c>
      <c r="M72" s="21">
        <f t="shared" si="18"/>
        <v>7196</v>
      </c>
    </row>
    <row r="73" spans="2:13" x14ac:dyDescent="0.2">
      <c r="B73" s="23" t="s">
        <v>337</v>
      </c>
      <c r="C73" s="21">
        <v>854</v>
      </c>
      <c r="D73" s="21">
        <v>218</v>
      </c>
      <c r="E73" s="21">
        <f t="shared" si="14"/>
        <v>1072</v>
      </c>
      <c r="F73" s="22">
        <f t="shared" si="15"/>
        <v>2.2827938671209538E-2</v>
      </c>
      <c r="G73" s="21">
        <v>1901</v>
      </c>
      <c r="H73" s="21">
        <v>76</v>
      </c>
      <c r="I73" s="21">
        <f t="shared" si="16"/>
        <v>1977</v>
      </c>
      <c r="J73" s="22">
        <f t="shared" si="17"/>
        <v>2.5767350928641252E-2</v>
      </c>
      <c r="K73" s="21">
        <f t="shared" si="13"/>
        <v>3049</v>
      </c>
      <c r="L73" s="21">
        <v>0</v>
      </c>
      <c r="M73" s="21">
        <f t="shared" si="18"/>
        <v>3049</v>
      </c>
    </row>
    <row r="74" spans="2:13" x14ac:dyDescent="0.2">
      <c r="B74" s="23" t="s">
        <v>338</v>
      </c>
      <c r="C74" s="21">
        <v>268</v>
      </c>
      <c r="D74" s="21">
        <v>115</v>
      </c>
      <c r="E74" s="21">
        <f t="shared" si="14"/>
        <v>383</v>
      </c>
      <c r="F74" s="22">
        <f t="shared" si="15"/>
        <v>8.1558773424190798E-3</v>
      </c>
      <c r="G74" s="21">
        <v>639</v>
      </c>
      <c r="H74" s="21">
        <v>22</v>
      </c>
      <c r="I74" s="21">
        <f t="shared" si="16"/>
        <v>661</v>
      </c>
      <c r="J74" s="22">
        <f t="shared" si="17"/>
        <v>8.6151840990550677E-3</v>
      </c>
      <c r="K74" s="21">
        <f t="shared" si="13"/>
        <v>1044</v>
      </c>
      <c r="L74" s="21">
        <v>0</v>
      </c>
      <c r="M74" s="21">
        <f t="shared" si="18"/>
        <v>1044</v>
      </c>
    </row>
    <row r="75" spans="2:13" x14ac:dyDescent="0.2">
      <c r="B75" s="23" t="s">
        <v>339</v>
      </c>
      <c r="C75" s="21">
        <v>343</v>
      </c>
      <c r="D75" s="21">
        <v>103</v>
      </c>
      <c r="E75" s="21">
        <f t="shared" si="14"/>
        <v>446</v>
      </c>
      <c r="F75" s="22">
        <f t="shared" si="15"/>
        <v>9.4974446337308342E-3</v>
      </c>
      <c r="G75" s="21">
        <v>658</v>
      </c>
      <c r="H75" s="21">
        <v>37</v>
      </c>
      <c r="I75" s="21">
        <f t="shared" si="16"/>
        <v>695</v>
      </c>
      <c r="J75" s="22">
        <f t="shared" si="17"/>
        <v>9.0583251873574463E-3</v>
      </c>
      <c r="K75" s="21">
        <f t="shared" si="13"/>
        <v>1141</v>
      </c>
      <c r="L75" s="21">
        <v>0</v>
      </c>
      <c r="M75" s="21">
        <f t="shared" si="18"/>
        <v>1141</v>
      </c>
    </row>
    <row r="76" spans="2:13" x14ac:dyDescent="0.2">
      <c r="B76" s="23" t="s">
        <v>340</v>
      </c>
      <c r="C76" s="21">
        <v>428</v>
      </c>
      <c r="D76" s="21">
        <v>192</v>
      </c>
      <c r="E76" s="21">
        <f t="shared" si="14"/>
        <v>620</v>
      </c>
      <c r="F76" s="22">
        <f t="shared" si="15"/>
        <v>1.3202725724020443E-2</v>
      </c>
      <c r="G76" s="21">
        <v>568</v>
      </c>
      <c r="H76" s="21">
        <v>58</v>
      </c>
      <c r="I76" s="21">
        <f t="shared" si="16"/>
        <v>626</v>
      </c>
      <c r="J76" s="22">
        <f t="shared" si="17"/>
        <v>8.15900944933203E-3</v>
      </c>
      <c r="K76" s="21">
        <f t="shared" si="13"/>
        <v>1246</v>
      </c>
      <c r="L76" s="21">
        <v>0</v>
      </c>
      <c r="M76" s="21">
        <f t="shared" si="18"/>
        <v>1246</v>
      </c>
    </row>
    <row r="77" spans="2:13" x14ac:dyDescent="0.2">
      <c r="B77" s="23" t="s">
        <v>341</v>
      </c>
      <c r="C77" s="21">
        <v>340</v>
      </c>
      <c r="D77" s="21">
        <v>137</v>
      </c>
      <c r="E77" s="21">
        <f t="shared" si="14"/>
        <v>477</v>
      </c>
      <c r="F77" s="22">
        <f t="shared" si="15"/>
        <v>1.0157580919931858E-2</v>
      </c>
      <c r="G77" s="21">
        <v>912</v>
      </c>
      <c r="H77" s="21">
        <v>70</v>
      </c>
      <c r="I77" s="21">
        <f t="shared" si="16"/>
        <v>982</v>
      </c>
      <c r="J77" s="22">
        <f t="shared" si="17"/>
        <v>1.2798957315086347E-2</v>
      </c>
      <c r="K77" s="21">
        <f t="shared" si="13"/>
        <v>1459</v>
      </c>
      <c r="L77" s="21">
        <v>0</v>
      </c>
      <c r="M77" s="21">
        <f t="shared" si="18"/>
        <v>1459</v>
      </c>
    </row>
    <row r="78" spans="2:13" x14ac:dyDescent="0.2">
      <c r="B78" s="23" t="s">
        <v>342</v>
      </c>
      <c r="C78" s="21">
        <v>1335</v>
      </c>
      <c r="D78" s="21">
        <v>478</v>
      </c>
      <c r="E78" s="21">
        <f t="shared" si="14"/>
        <v>1813</v>
      </c>
      <c r="F78" s="22">
        <f t="shared" si="15"/>
        <v>3.8607325383304941E-2</v>
      </c>
      <c r="G78" s="21">
        <v>3659</v>
      </c>
      <c r="H78" s="21">
        <v>175</v>
      </c>
      <c r="I78" s="21">
        <f t="shared" si="16"/>
        <v>3834</v>
      </c>
      <c r="J78" s="22">
        <f t="shared" si="17"/>
        <v>4.9970674486803521E-2</v>
      </c>
      <c r="K78" s="21">
        <f t="shared" si="13"/>
        <v>5647</v>
      </c>
      <c r="L78" s="21">
        <v>0</v>
      </c>
      <c r="M78" s="21">
        <f t="shared" si="18"/>
        <v>5647</v>
      </c>
    </row>
    <row r="79" spans="2:13" x14ac:dyDescent="0.2">
      <c r="B79" s="23" t="s">
        <v>343</v>
      </c>
      <c r="C79" s="21">
        <v>1556</v>
      </c>
      <c r="D79" s="21">
        <v>531</v>
      </c>
      <c r="E79" s="21">
        <f t="shared" si="14"/>
        <v>2087</v>
      </c>
      <c r="F79" s="22">
        <f t="shared" si="15"/>
        <v>4.4442078364565589E-2</v>
      </c>
      <c r="G79" s="21">
        <v>2397</v>
      </c>
      <c r="H79" s="21">
        <v>173</v>
      </c>
      <c r="I79" s="21">
        <f t="shared" si="16"/>
        <v>2570</v>
      </c>
      <c r="J79" s="22">
        <f t="shared" si="17"/>
        <v>3.3496252851091562E-2</v>
      </c>
      <c r="K79" s="21">
        <f t="shared" si="13"/>
        <v>4657</v>
      </c>
      <c r="L79" s="21">
        <v>0</v>
      </c>
      <c r="M79" s="21">
        <f t="shared" si="18"/>
        <v>4657</v>
      </c>
    </row>
    <row r="80" spans="2:13" x14ac:dyDescent="0.2">
      <c r="B80" s="23" t="s">
        <v>344</v>
      </c>
      <c r="C80" s="21">
        <v>701</v>
      </c>
      <c r="D80" s="21">
        <v>234</v>
      </c>
      <c r="E80" s="21">
        <f t="shared" si="14"/>
        <v>935</v>
      </c>
      <c r="F80" s="22">
        <f t="shared" si="15"/>
        <v>1.9910562180579218E-2</v>
      </c>
      <c r="G80" s="21">
        <v>1702</v>
      </c>
      <c r="H80" s="21">
        <v>108</v>
      </c>
      <c r="I80" s="21">
        <f t="shared" si="16"/>
        <v>1810</v>
      </c>
      <c r="J80" s="22">
        <f t="shared" si="17"/>
        <v>2.3590746171391334E-2</v>
      </c>
      <c r="K80" s="21">
        <f t="shared" si="13"/>
        <v>2745</v>
      </c>
      <c r="L80" s="21">
        <v>0</v>
      </c>
      <c r="M80" s="21">
        <f t="shared" si="18"/>
        <v>2745</v>
      </c>
    </row>
    <row r="81" spans="2:13" x14ac:dyDescent="0.2">
      <c r="B81" s="23" t="s">
        <v>345</v>
      </c>
      <c r="C81" s="21">
        <v>575</v>
      </c>
      <c r="D81" s="21">
        <v>265</v>
      </c>
      <c r="E81" s="21">
        <f t="shared" si="14"/>
        <v>840</v>
      </c>
      <c r="F81" s="22">
        <f t="shared" si="15"/>
        <v>1.7887563884156729E-2</v>
      </c>
      <c r="G81" s="21">
        <v>984</v>
      </c>
      <c r="H81" s="21">
        <v>71</v>
      </c>
      <c r="I81" s="21">
        <f t="shared" si="16"/>
        <v>1055</v>
      </c>
      <c r="J81" s="22">
        <f t="shared" si="17"/>
        <v>1.3750407298794396E-2</v>
      </c>
      <c r="K81" s="21">
        <f t="shared" si="13"/>
        <v>1895</v>
      </c>
      <c r="L81" s="21">
        <v>0</v>
      </c>
      <c r="M81" s="21">
        <f t="shared" si="18"/>
        <v>1895</v>
      </c>
    </row>
    <row r="82" spans="2:13" x14ac:dyDescent="0.2">
      <c r="B82" s="23" t="s">
        <v>346</v>
      </c>
      <c r="C82" s="21">
        <v>492</v>
      </c>
      <c r="D82" s="21">
        <v>180</v>
      </c>
      <c r="E82" s="21">
        <f t="shared" si="14"/>
        <v>672</v>
      </c>
      <c r="F82" s="22">
        <f t="shared" si="15"/>
        <v>1.4310051107325384E-2</v>
      </c>
      <c r="G82" s="21">
        <v>557</v>
      </c>
      <c r="H82" s="21">
        <v>50</v>
      </c>
      <c r="I82" s="21">
        <f t="shared" si="16"/>
        <v>607</v>
      </c>
      <c r="J82" s="22">
        <f t="shared" si="17"/>
        <v>7.9113717823395251E-3</v>
      </c>
      <c r="K82" s="21">
        <f t="shared" si="13"/>
        <v>1279</v>
      </c>
      <c r="L82" s="21">
        <v>0</v>
      </c>
      <c r="M82" s="21">
        <f t="shared" si="18"/>
        <v>1279</v>
      </c>
    </row>
    <row r="83" spans="2:13" x14ac:dyDescent="0.2">
      <c r="B83" s="23" t="s">
        <v>347</v>
      </c>
      <c r="C83" s="21">
        <v>893</v>
      </c>
      <c r="D83" s="21">
        <v>276</v>
      </c>
      <c r="E83" s="21">
        <f t="shared" si="14"/>
        <v>1169</v>
      </c>
      <c r="F83" s="22">
        <f t="shared" si="15"/>
        <v>2.4893526405451449E-2</v>
      </c>
      <c r="G83" s="21">
        <v>2140</v>
      </c>
      <c r="H83" s="21">
        <v>137</v>
      </c>
      <c r="I83" s="21">
        <f t="shared" si="16"/>
        <v>2277</v>
      </c>
      <c r="J83" s="22">
        <f t="shared" si="17"/>
        <v>2.9677419354838711E-2</v>
      </c>
      <c r="K83" s="21">
        <f t="shared" si="13"/>
        <v>3446</v>
      </c>
      <c r="L83" s="21">
        <v>0</v>
      </c>
      <c r="M83" s="21">
        <f t="shared" si="18"/>
        <v>3446</v>
      </c>
    </row>
    <row r="84" spans="2:13" x14ac:dyDescent="0.2">
      <c r="B84" s="23" t="s">
        <v>49</v>
      </c>
      <c r="C84" s="21">
        <f t="shared" ref="C84:H84" si="19">SUM(C52:C83)</f>
        <v>35160</v>
      </c>
      <c r="D84" s="21">
        <f t="shared" si="19"/>
        <v>11800</v>
      </c>
      <c r="E84" s="23">
        <f t="shared" ref="E84" si="20">C84+D84</f>
        <v>46960</v>
      </c>
      <c r="F84" s="25">
        <f t="shared" ref="F84" si="21">E84/$E$84</f>
        <v>1</v>
      </c>
      <c r="G84" s="21">
        <f t="shared" si="19"/>
        <v>71977</v>
      </c>
      <c r="H84" s="21">
        <f t="shared" si="19"/>
        <v>4748</v>
      </c>
      <c r="I84" s="23">
        <f t="shared" ref="I84" si="22">H84+G84</f>
        <v>76725</v>
      </c>
      <c r="J84" s="25">
        <f t="shared" ref="J84" si="23">I84/$I$84</f>
        <v>1</v>
      </c>
      <c r="K84" s="23">
        <f>E84+I84</f>
        <v>123685</v>
      </c>
      <c r="L84" s="21">
        <f t="shared" ref="L84" si="24">SUM(L52:L83)</f>
        <v>0</v>
      </c>
      <c r="M84" s="23">
        <f t="shared" si="18"/>
        <v>123685</v>
      </c>
    </row>
    <row r="85" spans="2:13" ht="24" x14ac:dyDescent="0.2">
      <c r="B85" s="35" t="s">
        <v>66</v>
      </c>
      <c r="C85" s="36">
        <f>+C84/M84</f>
        <v>0.28427052593281321</v>
      </c>
      <c r="D85" s="36">
        <f>+D84/M84</f>
        <v>9.5403646359704081E-2</v>
      </c>
      <c r="E85" s="37">
        <f>+E84/M84</f>
        <v>0.37967417229251726</v>
      </c>
      <c r="F85" s="37"/>
      <c r="G85" s="36">
        <f>+G84/M84</f>
        <v>0.58193798762986615</v>
      </c>
      <c r="H85" s="36">
        <f>+H84/M84</f>
        <v>3.8387840077616524E-2</v>
      </c>
      <c r="I85" s="37">
        <f>+I84/M84</f>
        <v>0.62032582770748268</v>
      </c>
      <c r="J85" s="37"/>
      <c r="K85" s="37">
        <f>+K84/M84</f>
        <v>1</v>
      </c>
      <c r="L85" s="37">
        <f>+L84/M84</f>
        <v>0</v>
      </c>
      <c r="M85" s="37">
        <f>K85+L85</f>
        <v>1</v>
      </c>
    </row>
    <row r="86" spans="2:13" x14ac:dyDescent="0.2">
      <c r="B86" s="28" t="s">
        <v>129</v>
      </c>
    </row>
    <row r="87" spans="2:13" x14ac:dyDescent="0.2">
      <c r="B87" s="28" t="s">
        <v>130</v>
      </c>
    </row>
  </sheetData>
  <mergeCells count="12">
    <mergeCell ref="L50:M50"/>
    <mergeCell ref="B49:M49"/>
    <mergeCell ref="B6:K6"/>
    <mergeCell ref="B5:K5"/>
    <mergeCell ref="B47:K47"/>
    <mergeCell ref="B46:K46"/>
    <mergeCell ref="B8:M8"/>
    <mergeCell ref="L9:M9"/>
    <mergeCell ref="B50:B51"/>
    <mergeCell ref="C50:K50"/>
    <mergeCell ref="B9:B10"/>
    <mergeCell ref="C9:K9"/>
  </mergeCells>
  <hyperlinks>
    <hyperlink ref="M5" location="'Índice Pensiones Solidarias'!A1" display="Volver Sistema de Pensiones Solidadias" xr:uid="{00000000-0004-0000-1100-000000000000}"/>
  </hyperlinks>
  <pageMargins left="0.74803149606299213" right="0.74803149606299213" top="0.98425196850393704" bottom="0.98425196850393704" header="0" footer="0"/>
  <pageSetup scale="77" fitToHeight="2" orientation="portrait" r:id="rId1"/>
  <headerFooter alignWithMargins="0"/>
  <rowBreaks count="1" manualBreakCount="1">
    <brk id="49" min="1" max="1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28">
    <pageSetUpPr fitToPage="1"/>
  </sheetPr>
  <dimension ref="A1:P47"/>
  <sheetViews>
    <sheetView showGridLines="0" zoomScaleNormal="100" workbookViewId="0">
      <selection activeCell="C24" sqref="C24:M24"/>
    </sheetView>
  </sheetViews>
  <sheetFormatPr baseColWidth="10" defaultRowHeight="12" x14ac:dyDescent="0.2"/>
  <cols>
    <col min="1" max="1" width="6" style="29" customWidth="1"/>
    <col min="2" max="2" width="18.140625" style="29" customWidth="1"/>
    <col min="3" max="4" width="8.42578125" style="29" bestFit="1" customWidth="1"/>
    <col min="5" max="6" width="8.42578125" style="29" customWidth="1"/>
    <col min="7" max="7" width="9.140625" style="29" bestFit="1" customWidth="1"/>
    <col min="8" max="8" width="8.28515625" style="29" bestFit="1" customWidth="1"/>
    <col min="9" max="11" width="8.28515625" style="29" customWidth="1"/>
    <col min="12" max="12" width="8.42578125" style="29" customWidth="1"/>
    <col min="13" max="251" width="11.42578125" style="29"/>
    <col min="252" max="252" width="18.140625" style="29" customWidth="1"/>
    <col min="253" max="254" width="8.42578125" style="29" bestFit="1" customWidth="1"/>
    <col min="255" max="256" width="8.42578125" style="29" customWidth="1"/>
    <col min="257" max="257" width="9.140625" style="29" bestFit="1" customWidth="1"/>
    <col min="258" max="258" width="8.28515625" style="29" bestFit="1" customWidth="1"/>
    <col min="259" max="261" width="8.28515625" style="29" customWidth="1"/>
    <col min="262" max="267" width="0" style="29" hidden="1" customWidth="1"/>
    <col min="268" max="268" width="8.42578125" style="29" customWidth="1"/>
    <col min="269" max="507" width="11.42578125" style="29"/>
    <col min="508" max="508" width="18.140625" style="29" customWidth="1"/>
    <col min="509" max="510" width="8.42578125" style="29" bestFit="1" customWidth="1"/>
    <col min="511" max="512" width="8.42578125" style="29" customWidth="1"/>
    <col min="513" max="513" width="9.140625" style="29" bestFit="1" customWidth="1"/>
    <col min="514" max="514" width="8.28515625" style="29" bestFit="1" customWidth="1"/>
    <col min="515" max="517" width="8.28515625" style="29" customWidth="1"/>
    <col min="518" max="523" width="0" style="29" hidden="1" customWidth="1"/>
    <col min="524" max="524" width="8.42578125" style="29" customWidth="1"/>
    <col min="525" max="763" width="11.42578125" style="29"/>
    <col min="764" max="764" width="18.140625" style="29" customWidth="1"/>
    <col min="765" max="766" width="8.42578125" style="29" bestFit="1" customWidth="1"/>
    <col min="767" max="768" width="8.42578125" style="29" customWidth="1"/>
    <col min="769" max="769" width="9.140625" style="29" bestFit="1" customWidth="1"/>
    <col min="770" max="770" width="8.28515625" style="29" bestFit="1" customWidth="1"/>
    <col min="771" max="773" width="8.28515625" style="29" customWidth="1"/>
    <col min="774" max="779" width="0" style="29" hidden="1" customWidth="1"/>
    <col min="780" max="780" width="8.42578125" style="29" customWidth="1"/>
    <col min="781" max="1019" width="11.42578125" style="29"/>
    <col min="1020" max="1020" width="18.140625" style="29" customWidth="1"/>
    <col min="1021" max="1022" width="8.42578125" style="29" bestFit="1" customWidth="1"/>
    <col min="1023" max="1024" width="8.42578125" style="29" customWidth="1"/>
    <col min="1025" max="1025" width="9.140625" style="29" bestFit="1" customWidth="1"/>
    <col min="1026" max="1026" width="8.28515625" style="29" bestFit="1" customWidth="1"/>
    <col min="1027" max="1029" width="8.28515625" style="29" customWidth="1"/>
    <col min="1030" max="1035" width="0" style="29" hidden="1" customWidth="1"/>
    <col min="1036" max="1036" width="8.42578125" style="29" customWidth="1"/>
    <col min="1037" max="1275" width="11.42578125" style="29"/>
    <col min="1276" max="1276" width="18.140625" style="29" customWidth="1"/>
    <col min="1277" max="1278" width="8.42578125" style="29" bestFit="1" customWidth="1"/>
    <col min="1279" max="1280" width="8.42578125" style="29" customWidth="1"/>
    <col min="1281" max="1281" width="9.140625" style="29" bestFit="1" customWidth="1"/>
    <col min="1282" max="1282" width="8.28515625" style="29" bestFit="1" customWidth="1"/>
    <col min="1283" max="1285" width="8.28515625" style="29" customWidth="1"/>
    <col min="1286" max="1291" width="0" style="29" hidden="1" customWidth="1"/>
    <col min="1292" max="1292" width="8.42578125" style="29" customWidth="1"/>
    <col min="1293" max="1531" width="11.42578125" style="29"/>
    <col min="1532" max="1532" width="18.140625" style="29" customWidth="1"/>
    <col min="1533" max="1534" width="8.42578125" style="29" bestFit="1" customWidth="1"/>
    <col min="1535" max="1536" width="8.42578125" style="29" customWidth="1"/>
    <col min="1537" max="1537" width="9.140625" style="29" bestFit="1" customWidth="1"/>
    <col min="1538" max="1538" width="8.28515625" style="29" bestFit="1" customWidth="1"/>
    <col min="1539" max="1541" width="8.28515625" style="29" customWidth="1"/>
    <col min="1542" max="1547" width="0" style="29" hidden="1" customWidth="1"/>
    <col min="1548" max="1548" width="8.42578125" style="29" customWidth="1"/>
    <col min="1549" max="1787" width="11.42578125" style="29"/>
    <col min="1788" max="1788" width="18.140625" style="29" customWidth="1"/>
    <col min="1789" max="1790" width="8.42578125" style="29" bestFit="1" customWidth="1"/>
    <col min="1791" max="1792" width="8.42578125" style="29" customWidth="1"/>
    <col min="1793" max="1793" width="9.140625" style="29" bestFit="1" customWidth="1"/>
    <col min="1794" max="1794" width="8.28515625" style="29" bestFit="1" customWidth="1"/>
    <col min="1795" max="1797" width="8.28515625" style="29" customWidth="1"/>
    <col min="1798" max="1803" width="0" style="29" hidden="1" customWidth="1"/>
    <col min="1804" max="1804" width="8.42578125" style="29" customWidth="1"/>
    <col min="1805" max="2043" width="11.42578125" style="29"/>
    <col min="2044" max="2044" width="18.140625" style="29" customWidth="1"/>
    <col min="2045" max="2046" width="8.42578125" style="29" bestFit="1" customWidth="1"/>
    <col min="2047" max="2048" width="8.42578125" style="29" customWidth="1"/>
    <col min="2049" max="2049" width="9.140625" style="29" bestFit="1" customWidth="1"/>
    <col min="2050" max="2050" width="8.28515625" style="29" bestFit="1" customWidth="1"/>
    <col min="2051" max="2053" width="8.28515625" style="29" customWidth="1"/>
    <col min="2054" max="2059" width="0" style="29" hidden="1" customWidth="1"/>
    <col min="2060" max="2060" width="8.42578125" style="29" customWidth="1"/>
    <col min="2061" max="2299" width="11.42578125" style="29"/>
    <col min="2300" max="2300" width="18.140625" style="29" customWidth="1"/>
    <col min="2301" max="2302" width="8.42578125" style="29" bestFit="1" customWidth="1"/>
    <col min="2303" max="2304" width="8.42578125" style="29" customWidth="1"/>
    <col min="2305" max="2305" width="9.140625" style="29" bestFit="1" customWidth="1"/>
    <col min="2306" max="2306" width="8.28515625" style="29" bestFit="1" customWidth="1"/>
    <col min="2307" max="2309" width="8.28515625" style="29" customWidth="1"/>
    <col min="2310" max="2315" width="0" style="29" hidden="1" customWidth="1"/>
    <col min="2316" max="2316" width="8.42578125" style="29" customWidth="1"/>
    <col min="2317" max="2555" width="11.42578125" style="29"/>
    <col min="2556" max="2556" width="18.140625" style="29" customWidth="1"/>
    <col min="2557" max="2558" width="8.42578125" style="29" bestFit="1" customWidth="1"/>
    <col min="2559" max="2560" width="8.42578125" style="29" customWidth="1"/>
    <col min="2561" max="2561" width="9.140625" style="29" bestFit="1" customWidth="1"/>
    <col min="2562" max="2562" width="8.28515625" style="29" bestFit="1" customWidth="1"/>
    <col min="2563" max="2565" width="8.28515625" style="29" customWidth="1"/>
    <col min="2566" max="2571" width="0" style="29" hidden="1" customWidth="1"/>
    <col min="2572" max="2572" width="8.42578125" style="29" customWidth="1"/>
    <col min="2573" max="2811" width="11.42578125" style="29"/>
    <col min="2812" max="2812" width="18.140625" style="29" customWidth="1"/>
    <col min="2813" max="2814" width="8.42578125" style="29" bestFit="1" customWidth="1"/>
    <col min="2815" max="2816" width="8.42578125" style="29" customWidth="1"/>
    <col min="2817" max="2817" width="9.140625" style="29" bestFit="1" customWidth="1"/>
    <col min="2818" max="2818" width="8.28515625" style="29" bestFit="1" customWidth="1"/>
    <col min="2819" max="2821" width="8.28515625" style="29" customWidth="1"/>
    <col min="2822" max="2827" width="0" style="29" hidden="1" customWidth="1"/>
    <col min="2828" max="2828" width="8.42578125" style="29" customWidth="1"/>
    <col min="2829" max="3067" width="11.42578125" style="29"/>
    <col min="3068" max="3068" width="18.140625" style="29" customWidth="1"/>
    <col min="3069" max="3070" width="8.42578125" style="29" bestFit="1" customWidth="1"/>
    <col min="3071" max="3072" width="8.42578125" style="29" customWidth="1"/>
    <col min="3073" max="3073" width="9.140625" style="29" bestFit="1" customWidth="1"/>
    <col min="3074" max="3074" width="8.28515625" style="29" bestFit="1" customWidth="1"/>
    <col min="3075" max="3077" width="8.28515625" style="29" customWidth="1"/>
    <col min="3078" max="3083" width="0" style="29" hidden="1" customWidth="1"/>
    <col min="3084" max="3084" width="8.42578125" style="29" customWidth="1"/>
    <col min="3085" max="3323" width="11.42578125" style="29"/>
    <col min="3324" max="3324" width="18.140625" style="29" customWidth="1"/>
    <col min="3325" max="3326" width="8.42578125" style="29" bestFit="1" customWidth="1"/>
    <col min="3327" max="3328" width="8.42578125" style="29" customWidth="1"/>
    <col min="3329" max="3329" width="9.140625" style="29" bestFit="1" customWidth="1"/>
    <col min="3330" max="3330" width="8.28515625" style="29" bestFit="1" customWidth="1"/>
    <col min="3331" max="3333" width="8.28515625" style="29" customWidth="1"/>
    <col min="3334" max="3339" width="0" style="29" hidden="1" customWidth="1"/>
    <col min="3340" max="3340" width="8.42578125" style="29" customWidth="1"/>
    <col min="3341" max="3579" width="11.42578125" style="29"/>
    <col min="3580" max="3580" width="18.140625" style="29" customWidth="1"/>
    <col min="3581" max="3582" width="8.42578125" style="29" bestFit="1" customWidth="1"/>
    <col min="3583" max="3584" width="8.42578125" style="29" customWidth="1"/>
    <col min="3585" max="3585" width="9.140625" style="29" bestFit="1" customWidth="1"/>
    <col min="3586" max="3586" width="8.28515625" style="29" bestFit="1" customWidth="1"/>
    <col min="3587" max="3589" width="8.28515625" style="29" customWidth="1"/>
    <col min="3590" max="3595" width="0" style="29" hidden="1" customWidth="1"/>
    <col min="3596" max="3596" width="8.42578125" style="29" customWidth="1"/>
    <col min="3597" max="3835" width="11.42578125" style="29"/>
    <col min="3836" max="3836" width="18.140625" style="29" customWidth="1"/>
    <col min="3837" max="3838" width="8.42578125" style="29" bestFit="1" customWidth="1"/>
    <col min="3839" max="3840" width="8.42578125" style="29" customWidth="1"/>
    <col min="3841" max="3841" width="9.140625" style="29" bestFit="1" customWidth="1"/>
    <col min="3842" max="3842" width="8.28515625" style="29" bestFit="1" customWidth="1"/>
    <col min="3843" max="3845" width="8.28515625" style="29" customWidth="1"/>
    <col min="3846" max="3851" width="0" style="29" hidden="1" customWidth="1"/>
    <col min="3852" max="3852" width="8.42578125" style="29" customWidth="1"/>
    <col min="3853" max="4091" width="11.42578125" style="29"/>
    <col min="4092" max="4092" width="18.140625" style="29" customWidth="1"/>
    <col min="4093" max="4094" width="8.42578125" style="29" bestFit="1" customWidth="1"/>
    <col min="4095" max="4096" width="8.42578125" style="29" customWidth="1"/>
    <col min="4097" max="4097" width="9.140625" style="29" bestFit="1" customWidth="1"/>
    <col min="4098" max="4098" width="8.28515625" style="29" bestFit="1" customWidth="1"/>
    <col min="4099" max="4101" width="8.28515625" style="29" customWidth="1"/>
    <col min="4102" max="4107" width="0" style="29" hidden="1" customWidth="1"/>
    <col min="4108" max="4108" width="8.42578125" style="29" customWidth="1"/>
    <col min="4109" max="4347" width="11.42578125" style="29"/>
    <col min="4348" max="4348" width="18.140625" style="29" customWidth="1"/>
    <col min="4349" max="4350" width="8.42578125" style="29" bestFit="1" customWidth="1"/>
    <col min="4351" max="4352" width="8.42578125" style="29" customWidth="1"/>
    <col min="4353" max="4353" width="9.140625" style="29" bestFit="1" customWidth="1"/>
    <col min="4354" max="4354" width="8.28515625" style="29" bestFit="1" customWidth="1"/>
    <col min="4355" max="4357" width="8.28515625" style="29" customWidth="1"/>
    <col min="4358" max="4363" width="0" style="29" hidden="1" customWidth="1"/>
    <col min="4364" max="4364" width="8.42578125" style="29" customWidth="1"/>
    <col min="4365" max="4603" width="11.42578125" style="29"/>
    <col min="4604" max="4604" width="18.140625" style="29" customWidth="1"/>
    <col min="4605" max="4606" width="8.42578125" style="29" bestFit="1" customWidth="1"/>
    <col min="4607" max="4608" width="8.42578125" style="29" customWidth="1"/>
    <col min="4609" max="4609" width="9.140625" style="29" bestFit="1" customWidth="1"/>
    <col min="4610" max="4610" width="8.28515625" style="29" bestFit="1" customWidth="1"/>
    <col min="4611" max="4613" width="8.28515625" style="29" customWidth="1"/>
    <col min="4614" max="4619" width="0" style="29" hidden="1" customWidth="1"/>
    <col min="4620" max="4620" width="8.42578125" style="29" customWidth="1"/>
    <col min="4621" max="4859" width="11.42578125" style="29"/>
    <col min="4860" max="4860" width="18.140625" style="29" customWidth="1"/>
    <col min="4861" max="4862" width="8.42578125" style="29" bestFit="1" customWidth="1"/>
    <col min="4863" max="4864" width="8.42578125" style="29" customWidth="1"/>
    <col min="4865" max="4865" width="9.140625" style="29" bestFit="1" customWidth="1"/>
    <col min="4866" max="4866" width="8.28515625" style="29" bestFit="1" customWidth="1"/>
    <col min="4867" max="4869" width="8.28515625" style="29" customWidth="1"/>
    <col min="4870" max="4875" width="0" style="29" hidden="1" customWidth="1"/>
    <col min="4876" max="4876" width="8.42578125" style="29" customWidth="1"/>
    <col min="4877" max="5115" width="11.42578125" style="29"/>
    <col min="5116" max="5116" width="18.140625" style="29" customWidth="1"/>
    <col min="5117" max="5118" width="8.42578125" style="29" bestFit="1" customWidth="1"/>
    <col min="5119" max="5120" width="8.42578125" style="29" customWidth="1"/>
    <col min="5121" max="5121" width="9.140625" style="29" bestFit="1" customWidth="1"/>
    <col min="5122" max="5122" width="8.28515625" style="29" bestFit="1" customWidth="1"/>
    <col min="5123" max="5125" width="8.28515625" style="29" customWidth="1"/>
    <col min="5126" max="5131" width="0" style="29" hidden="1" customWidth="1"/>
    <col min="5132" max="5132" width="8.42578125" style="29" customWidth="1"/>
    <col min="5133" max="5371" width="11.42578125" style="29"/>
    <col min="5372" max="5372" width="18.140625" style="29" customWidth="1"/>
    <col min="5373" max="5374" width="8.42578125" style="29" bestFit="1" customWidth="1"/>
    <col min="5375" max="5376" width="8.42578125" style="29" customWidth="1"/>
    <col min="5377" max="5377" width="9.140625" style="29" bestFit="1" customWidth="1"/>
    <col min="5378" max="5378" width="8.28515625" style="29" bestFit="1" customWidth="1"/>
    <col min="5379" max="5381" width="8.28515625" style="29" customWidth="1"/>
    <col min="5382" max="5387" width="0" style="29" hidden="1" customWidth="1"/>
    <col min="5388" max="5388" width="8.42578125" style="29" customWidth="1"/>
    <col min="5389" max="5627" width="11.42578125" style="29"/>
    <col min="5628" max="5628" width="18.140625" style="29" customWidth="1"/>
    <col min="5629" max="5630" width="8.42578125" style="29" bestFit="1" customWidth="1"/>
    <col min="5631" max="5632" width="8.42578125" style="29" customWidth="1"/>
    <col min="5633" max="5633" width="9.140625" style="29" bestFit="1" customWidth="1"/>
    <col min="5634" max="5634" width="8.28515625" style="29" bestFit="1" customWidth="1"/>
    <col min="5635" max="5637" width="8.28515625" style="29" customWidth="1"/>
    <col min="5638" max="5643" width="0" style="29" hidden="1" customWidth="1"/>
    <col min="5644" max="5644" width="8.42578125" style="29" customWidth="1"/>
    <col min="5645" max="5883" width="11.42578125" style="29"/>
    <col min="5884" max="5884" width="18.140625" style="29" customWidth="1"/>
    <col min="5885" max="5886" width="8.42578125" style="29" bestFit="1" customWidth="1"/>
    <col min="5887" max="5888" width="8.42578125" style="29" customWidth="1"/>
    <col min="5889" max="5889" width="9.140625" style="29" bestFit="1" customWidth="1"/>
    <col min="5890" max="5890" width="8.28515625" style="29" bestFit="1" customWidth="1"/>
    <col min="5891" max="5893" width="8.28515625" style="29" customWidth="1"/>
    <col min="5894" max="5899" width="0" style="29" hidden="1" customWidth="1"/>
    <col min="5900" max="5900" width="8.42578125" style="29" customWidth="1"/>
    <col min="5901" max="6139" width="11.42578125" style="29"/>
    <col min="6140" max="6140" width="18.140625" style="29" customWidth="1"/>
    <col min="6141" max="6142" width="8.42578125" style="29" bestFit="1" customWidth="1"/>
    <col min="6143" max="6144" width="8.42578125" style="29" customWidth="1"/>
    <col min="6145" max="6145" width="9.140625" style="29" bestFit="1" customWidth="1"/>
    <col min="6146" max="6146" width="8.28515625" style="29" bestFit="1" customWidth="1"/>
    <col min="6147" max="6149" width="8.28515625" style="29" customWidth="1"/>
    <col min="6150" max="6155" width="0" style="29" hidden="1" customWidth="1"/>
    <col min="6156" max="6156" width="8.42578125" style="29" customWidth="1"/>
    <col min="6157" max="6395" width="11.42578125" style="29"/>
    <col min="6396" max="6396" width="18.140625" style="29" customWidth="1"/>
    <col min="6397" max="6398" width="8.42578125" style="29" bestFit="1" customWidth="1"/>
    <col min="6399" max="6400" width="8.42578125" style="29" customWidth="1"/>
    <col min="6401" max="6401" width="9.140625" style="29" bestFit="1" customWidth="1"/>
    <col min="6402" max="6402" width="8.28515625" style="29" bestFit="1" customWidth="1"/>
    <col min="6403" max="6405" width="8.28515625" style="29" customWidth="1"/>
    <col min="6406" max="6411" width="0" style="29" hidden="1" customWidth="1"/>
    <col min="6412" max="6412" width="8.42578125" style="29" customWidth="1"/>
    <col min="6413" max="6651" width="11.42578125" style="29"/>
    <col min="6652" max="6652" width="18.140625" style="29" customWidth="1"/>
    <col min="6653" max="6654" width="8.42578125" style="29" bestFit="1" customWidth="1"/>
    <col min="6655" max="6656" width="8.42578125" style="29" customWidth="1"/>
    <col min="6657" max="6657" width="9.140625" style="29" bestFit="1" customWidth="1"/>
    <col min="6658" max="6658" width="8.28515625" style="29" bestFit="1" customWidth="1"/>
    <col min="6659" max="6661" width="8.28515625" style="29" customWidth="1"/>
    <col min="6662" max="6667" width="0" style="29" hidden="1" customWidth="1"/>
    <col min="6668" max="6668" width="8.42578125" style="29" customWidth="1"/>
    <col min="6669" max="6907" width="11.42578125" style="29"/>
    <col min="6908" max="6908" width="18.140625" style="29" customWidth="1"/>
    <col min="6909" max="6910" width="8.42578125" style="29" bestFit="1" customWidth="1"/>
    <col min="6911" max="6912" width="8.42578125" style="29" customWidth="1"/>
    <col min="6913" max="6913" width="9.140625" style="29" bestFit="1" customWidth="1"/>
    <col min="6914" max="6914" width="8.28515625" style="29" bestFit="1" customWidth="1"/>
    <col min="6915" max="6917" width="8.28515625" style="29" customWidth="1"/>
    <col min="6918" max="6923" width="0" style="29" hidden="1" customWidth="1"/>
    <col min="6924" max="6924" width="8.42578125" style="29" customWidth="1"/>
    <col min="6925" max="7163" width="11.42578125" style="29"/>
    <col min="7164" max="7164" width="18.140625" style="29" customWidth="1"/>
    <col min="7165" max="7166" width="8.42578125" style="29" bestFit="1" customWidth="1"/>
    <col min="7167" max="7168" width="8.42578125" style="29" customWidth="1"/>
    <col min="7169" max="7169" width="9.140625" style="29" bestFit="1" customWidth="1"/>
    <col min="7170" max="7170" width="8.28515625" style="29" bestFit="1" customWidth="1"/>
    <col min="7171" max="7173" width="8.28515625" style="29" customWidth="1"/>
    <col min="7174" max="7179" width="0" style="29" hidden="1" customWidth="1"/>
    <col min="7180" max="7180" width="8.42578125" style="29" customWidth="1"/>
    <col min="7181" max="7419" width="11.42578125" style="29"/>
    <col min="7420" max="7420" width="18.140625" style="29" customWidth="1"/>
    <col min="7421" max="7422" width="8.42578125" style="29" bestFit="1" customWidth="1"/>
    <col min="7423" max="7424" width="8.42578125" style="29" customWidth="1"/>
    <col min="7425" max="7425" width="9.140625" style="29" bestFit="1" customWidth="1"/>
    <col min="7426" max="7426" width="8.28515625" style="29" bestFit="1" customWidth="1"/>
    <col min="7427" max="7429" width="8.28515625" style="29" customWidth="1"/>
    <col min="7430" max="7435" width="0" style="29" hidden="1" customWidth="1"/>
    <col min="7436" max="7436" width="8.42578125" style="29" customWidth="1"/>
    <col min="7437" max="7675" width="11.42578125" style="29"/>
    <col min="7676" max="7676" width="18.140625" style="29" customWidth="1"/>
    <col min="7677" max="7678" width="8.42578125" style="29" bestFit="1" customWidth="1"/>
    <col min="7679" max="7680" width="8.42578125" style="29" customWidth="1"/>
    <col min="7681" max="7681" width="9.140625" style="29" bestFit="1" customWidth="1"/>
    <col min="7682" max="7682" width="8.28515625" style="29" bestFit="1" customWidth="1"/>
    <col min="7683" max="7685" width="8.28515625" style="29" customWidth="1"/>
    <col min="7686" max="7691" width="0" style="29" hidden="1" customWidth="1"/>
    <col min="7692" max="7692" width="8.42578125" style="29" customWidth="1"/>
    <col min="7693" max="7931" width="11.42578125" style="29"/>
    <col min="7932" max="7932" width="18.140625" style="29" customWidth="1"/>
    <col min="7933" max="7934" width="8.42578125" style="29" bestFit="1" customWidth="1"/>
    <col min="7935" max="7936" width="8.42578125" style="29" customWidth="1"/>
    <col min="7937" max="7937" width="9.140625" style="29" bestFit="1" customWidth="1"/>
    <col min="7938" max="7938" width="8.28515625" style="29" bestFit="1" customWidth="1"/>
    <col min="7939" max="7941" width="8.28515625" style="29" customWidth="1"/>
    <col min="7942" max="7947" width="0" style="29" hidden="1" customWidth="1"/>
    <col min="7948" max="7948" width="8.42578125" style="29" customWidth="1"/>
    <col min="7949" max="8187" width="11.42578125" style="29"/>
    <col min="8188" max="8188" width="18.140625" style="29" customWidth="1"/>
    <col min="8189" max="8190" width="8.42578125" style="29" bestFit="1" customWidth="1"/>
    <col min="8191" max="8192" width="8.42578125" style="29" customWidth="1"/>
    <col min="8193" max="8193" width="9.140625" style="29" bestFit="1" customWidth="1"/>
    <col min="8194" max="8194" width="8.28515625" style="29" bestFit="1" customWidth="1"/>
    <col min="8195" max="8197" width="8.28515625" style="29" customWidth="1"/>
    <col min="8198" max="8203" width="0" style="29" hidden="1" customWidth="1"/>
    <col min="8204" max="8204" width="8.42578125" style="29" customWidth="1"/>
    <col min="8205" max="8443" width="11.42578125" style="29"/>
    <col min="8444" max="8444" width="18.140625" style="29" customWidth="1"/>
    <col min="8445" max="8446" width="8.42578125" style="29" bestFit="1" customWidth="1"/>
    <col min="8447" max="8448" width="8.42578125" style="29" customWidth="1"/>
    <col min="8449" max="8449" width="9.140625" style="29" bestFit="1" customWidth="1"/>
    <col min="8450" max="8450" width="8.28515625" style="29" bestFit="1" customWidth="1"/>
    <col min="8451" max="8453" width="8.28515625" style="29" customWidth="1"/>
    <col min="8454" max="8459" width="0" style="29" hidden="1" customWidth="1"/>
    <col min="8460" max="8460" width="8.42578125" style="29" customWidth="1"/>
    <col min="8461" max="8699" width="11.42578125" style="29"/>
    <col min="8700" max="8700" width="18.140625" style="29" customWidth="1"/>
    <col min="8701" max="8702" width="8.42578125" style="29" bestFit="1" customWidth="1"/>
    <col min="8703" max="8704" width="8.42578125" style="29" customWidth="1"/>
    <col min="8705" max="8705" width="9.140625" style="29" bestFit="1" customWidth="1"/>
    <col min="8706" max="8706" width="8.28515625" style="29" bestFit="1" customWidth="1"/>
    <col min="8707" max="8709" width="8.28515625" style="29" customWidth="1"/>
    <col min="8710" max="8715" width="0" style="29" hidden="1" customWidth="1"/>
    <col min="8716" max="8716" width="8.42578125" style="29" customWidth="1"/>
    <col min="8717" max="8955" width="11.42578125" style="29"/>
    <col min="8956" max="8956" width="18.140625" style="29" customWidth="1"/>
    <col min="8957" max="8958" width="8.42578125" style="29" bestFit="1" customWidth="1"/>
    <col min="8959" max="8960" width="8.42578125" style="29" customWidth="1"/>
    <col min="8961" max="8961" width="9.140625" style="29" bestFit="1" customWidth="1"/>
    <col min="8962" max="8962" width="8.28515625" style="29" bestFit="1" customWidth="1"/>
    <col min="8963" max="8965" width="8.28515625" style="29" customWidth="1"/>
    <col min="8966" max="8971" width="0" style="29" hidden="1" customWidth="1"/>
    <col min="8972" max="8972" width="8.42578125" style="29" customWidth="1"/>
    <col min="8973" max="9211" width="11.42578125" style="29"/>
    <col min="9212" max="9212" width="18.140625" style="29" customWidth="1"/>
    <col min="9213" max="9214" width="8.42578125" style="29" bestFit="1" customWidth="1"/>
    <col min="9215" max="9216" width="8.42578125" style="29" customWidth="1"/>
    <col min="9217" max="9217" width="9.140625" style="29" bestFit="1" customWidth="1"/>
    <col min="9218" max="9218" width="8.28515625" style="29" bestFit="1" customWidth="1"/>
    <col min="9219" max="9221" width="8.28515625" style="29" customWidth="1"/>
    <col min="9222" max="9227" width="0" style="29" hidden="1" customWidth="1"/>
    <col min="9228" max="9228" width="8.42578125" style="29" customWidth="1"/>
    <col min="9229" max="9467" width="11.42578125" style="29"/>
    <col min="9468" max="9468" width="18.140625" style="29" customWidth="1"/>
    <col min="9469" max="9470" width="8.42578125" style="29" bestFit="1" customWidth="1"/>
    <col min="9471" max="9472" width="8.42578125" style="29" customWidth="1"/>
    <col min="9473" max="9473" width="9.140625" style="29" bestFit="1" customWidth="1"/>
    <col min="9474" max="9474" width="8.28515625" style="29" bestFit="1" customWidth="1"/>
    <col min="9475" max="9477" width="8.28515625" style="29" customWidth="1"/>
    <col min="9478" max="9483" width="0" style="29" hidden="1" customWidth="1"/>
    <col min="9484" max="9484" width="8.42578125" style="29" customWidth="1"/>
    <col min="9485" max="9723" width="11.42578125" style="29"/>
    <col min="9724" max="9724" width="18.140625" style="29" customWidth="1"/>
    <col min="9725" max="9726" width="8.42578125" style="29" bestFit="1" customWidth="1"/>
    <col min="9727" max="9728" width="8.42578125" style="29" customWidth="1"/>
    <col min="9729" max="9729" width="9.140625" style="29" bestFit="1" customWidth="1"/>
    <col min="9730" max="9730" width="8.28515625" style="29" bestFit="1" customWidth="1"/>
    <col min="9731" max="9733" width="8.28515625" style="29" customWidth="1"/>
    <col min="9734" max="9739" width="0" style="29" hidden="1" customWidth="1"/>
    <col min="9740" max="9740" width="8.42578125" style="29" customWidth="1"/>
    <col min="9741" max="9979" width="11.42578125" style="29"/>
    <col min="9980" max="9980" width="18.140625" style="29" customWidth="1"/>
    <col min="9981" max="9982" width="8.42578125" style="29" bestFit="1" customWidth="1"/>
    <col min="9983" max="9984" width="8.42578125" style="29" customWidth="1"/>
    <col min="9985" max="9985" width="9.140625" style="29" bestFit="1" customWidth="1"/>
    <col min="9986" max="9986" width="8.28515625" style="29" bestFit="1" customWidth="1"/>
    <col min="9987" max="9989" width="8.28515625" style="29" customWidth="1"/>
    <col min="9990" max="9995" width="0" style="29" hidden="1" customWidth="1"/>
    <col min="9996" max="9996" width="8.42578125" style="29" customWidth="1"/>
    <col min="9997" max="10235" width="11.42578125" style="29"/>
    <col min="10236" max="10236" width="18.140625" style="29" customWidth="1"/>
    <col min="10237" max="10238" width="8.42578125" style="29" bestFit="1" customWidth="1"/>
    <col min="10239" max="10240" width="8.42578125" style="29" customWidth="1"/>
    <col min="10241" max="10241" width="9.140625" style="29" bestFit="1" customWidth="1"/>
    <col min="10242" max="10242" width="8.28515625" style="29" bestFit="1" customWidth="1"/>
    <col min="10243" max="10245" width="8.28515625" style="29" customWidth="1"/>
    <col min="10246" max="10251" width="0" style="29" hidden="1" customWidth="1"/>
    <col min="10252" max="10252" width="8.42578125" style="29" customWidth="1"/>
    <col min="10253" max="10491" width="11.42578125" style="29"/>
    <col min="10492" max="10492" width="18.140625" style="29" customWidth="1"/>
    <col min="10493" max="10494" width="8.42578125" style="29" bestFit="1" customWidth="1"/>
    <col min="10495" max="10496" width="8.42578125" style="29" customWidth="1"/>
    <col min="10497" max="10497" width="9.140625" style="29" bestFit="1" customWidth="1"/>
    <col min="10498" max="10498" width="8.28515625" style="29" bestFit="1" customWidth="1"/>
    <col min="10499" max="10501" width="8.28515625" style="29" customWidth="1"/>
    <col min="10502" max="10507" width="0" style="29" hidden="1" customWidth="1"/>
    <col min="10508" max="10508" width="8.42578125" style="29" customWidth="1"/>
    <col min="10509" max="10747" width="11.42578125" style="29"/>
    <col min="10748" max="10748" width="18.140625" style="29" customWidth="1"/>
    <col min="10749" max="10750" width="8.42578125" style="29" bestFit="1" customWidth="1"/>
    <col min="10751" max="10752" width="8.42578125" style="29" customWidth="1"/>
    <col min="10753" max="10753" width="9.140625" style="29" bestFit="1" customWidth="1"/>
    <col min="10754" max="10754" width="8.28515625" style="29" bestFit="1" customWidth="1"/>
    <col min="10755" max="10757" width="8.28515625" style="29" customWidth="1"/>
    <col min="10758" max="10763" width="0" style="29" hidden="1" customWidth="1"/>
    <col min="10764" max="10764" width="8.42578125" style="29" customWidth="1"/>
    <col min="10765" max="11003" width="11.42578125" style="29"/>
    <col min="11004" max="11004" width="18.140625" style="29" customWidth="1"/>
    <col min="11005" max="11006" width="8.42578125" style="29" bestFit="1" customWidth="1"/>
    <col min="11007" max="11008" width="8.42578125" style="29" customWidth="1"/>
    <col min="11009" max="11009" width="9.140625" style="29" bestFit="1" customWidth="1"/>
    <col min="11010" max="11010" width="8.28515625" style="29" bestFit="1" customWidth="1"/>
    <col min="11011" max="11013" width="8.28515625" style="29" customWidth="1"/>
    <col min="11014" max="11019" width="0" style="29" hidden="1" customWidth="1"/>
    <col min="11020" max="11020" width="8.42578125" style="29" customWidth="1"/>
    <col min="11021" max="11259" width="11.42578125" style="29"/>
    <col min="11260" max="11260" width="18.140625" style="29" customWidth="1"/>
    <col min="11261" max="11262" width="8.42578125" style="29" bestFit="1" customWidth="1"/>
    <col min="11263" max="11264" width="8.42578125" style="29" customWidth="1"/>
    <col min="11265" max="11265" width="9.140625" style="29" bestFit="1" customWidth="1"/>
    <col min="11266" max="11266" width="8.28515625" style="29" bestFit="1" customWidth="1"/>
    <col min="11267" max="11269" width="8.28515625" style="29" customWidth="1"/>
    <col min="11270" max="11275" width="0" style="29" hidden="1" customWidth="1"/>
    <col min="11276" max="11276" width="8.42578125" style="29" customWidth="1"/>
    <col min="11277" max="11515" width="11.42578125" style="29"/>
    <col min="11516" max="11516" width="18.140625" style="29" customWidth="1"/>
    <col min="11517" max="11518" width="8.42578125" style="29" bestFit="1" customWidth="1"/>
    <col min="11519" max="11520" width="8.42578125" style="29" customWidth="1"/>
    <col min="11521" max="11521" width="9.140625" style="29" bestFit="1" customWidth="1"/>
    <col min="11522" max="11522" width="8.28515625" style="29" bestFit="1" customWidth="1"/>
    <col min="11523" max="11525" width="8.28515625" style="29" customWidth="1"/>
    <col min="11526" max="11531" width="0" style="29" hidden="1" customWidth="1"/>
    <col min="11532" max="11532" width="8.42578125" style="29" customWidth="1"/>
    <col min="11533" max="11771" width="11.42578125" style="29"/>
    <col min="11772" max="11772" width="18.140625" style="29" customWidth="1"/>
    <col min="11773" max="11774" width="8.42578125" style="29" bestFit="1" customWidth="1"/>
    <col min="11775" max="11776" width="8.42578125" style="29" customWidth="1"/>
    <col min="11777" max="11777" width="9.140625" style="29" bestFit="1" customWidth="1"/>
    <col min="11778" max="11778" width="8.28515625" style="29" bestFit="1" customWidth="1"/>
    <col min="11779" max="11781" width="8.28515625" style="29" customWidth="1"/>
    <col min="11782" max="11787" width="0" style="29" hidden="1" customWidth="1"/>
    <col min="11788" max="11788" width="8.42578125" style="29" customWidth="1"/>
    <col min="11789" max="12027" width="11.42578125" style="29"/>
    <col min="12028" max="12028" width="18.140625" style="29" customWidth="1"/>
    <col min="12029" max="12030" width="8.42578125" style="29" bestFit="1" customWidth="1"/>
    <col min="12031" max="12032" width="8.42578125" style="29" customWidth="1"/>
    <col min="12033" max="12033" width="9.140625" style="29" bestFit="1" customWidth="1"/>
    <col min="12034" max="12034" width="8.28515625" style="29" bestFit="1" customWidth="1"/>
    <col min="12035" max="12037" width="8.28515625" style="29" customWidth="1"/>
    <col min="12038" max="12043" width="0" style="29" hidden="1" customWidth="1"/>
    <col min="12044" max="12044" width="8.42578125" style="29" customWidth="1"/>
    <col min="12045" max="12283" width="11.42578125" style="29"/>
    <col min="12284" max="12284" width="18.140625" style="29" customWidth="1"/>
    <col min="12285" max="12286" width="8.42578125" style="29" bestFit="1" customWidth="1"/>
    <col min="12287" max="12288" width="8.42578125" style="29" customWidth="1"/>
    <col min="12289" max="12289" width="9.140625" style="29" bestFit="1" customWidth="1"/>
    <col min="12290" max="12290" width="8.28515625" style="29" bestFit="1" customWidth="1"/>
    <col min="12291" max="12293" width="8.28515625" style="29" customWidth="1"/>
    <col min="12294" max="12299" width="0" style="29" hidden="1" customWidth="1"/>
    <col min="12300" max="12300" width="8.42578125" style="29" customWidth="1"/>
    <col min="12301" max="12539" width="11.42578125" style="29"/>
    <col min="12540" max="12540" width="18.140625" style="29" customWidth="1"/>
    <col min="12541" max="12542" width="8.42578125" style="29" bestFit="1" customWidth="1"/>
    <col min="12543" max="12544" width="8.42578125" style="29" customWidth="1"/>
    <col min="12545" max="12545" width="9.140625" style="29" bestFit="1" customWidth="1"/>
    <col min="12546" max="12546" width="8.28515625" style="29" bestFit="1" customWidth="1"/>
    <col min="12547" max="12549" width="8.28515625" style="29" customWidth="1"/>
    <col min="12550" max="12555" width="0" style="29" hidden="1" customWidth="1"/>
    <col min="12556" max="12556" width="8.42578125" style="29" customWidth="1"/>
    <col min="12557" max="12795" width="11.42578125" style="29"/>
    <col min="12796" max="12796" width="18.140625" style="29" customWidth="1"/>
    <col min="12797" max="12798" width="8.42578125" style="29" bestFit="1" customWidth="1"/>
    <col min="12799" max="12800" width="8.42578125" style="29" customWidth="1"/>
    <col min="12801" max="12801" width="9.140625" style="29" bestFit="1" customWidth="1"/>
    <col min="12802" max="12802" width="8.28515625" style="29" bestFit="1" customWidth="1"/>
    <col min="12803" max="12805" width="8.28515625" style="29" customWidth="1"/>
    <col min="12806" max="12811" width="0" style="29" hidden="1" customWidth="1"/>
    <col min="12812" max="12812" width="8.42578125" style="29" customWidth="1"/>
    <col min="12813" max="13051" width="11.42578125" style="29"/>
    <col min="13052" max="13052" width="18.140625" style="29" customWidth="1"/>
    <col min="13053" max="13054" width="8.42578125" style="29" bestFit="1" customWidth="1"/>
    <col min="13055" max="13056" width="8.42578125" style="29" customWidth="1"/>
    <col min="13057" max="13057" width="9.140625" style="29" bestFit="1" customWidth="1"/>
    <col min="13058" max="13058" width="8.28515625" style="29" bestFit="1" customWidth="1"/>
    <col min="13059" max="13061" width="8.28515625" style="29" customWidth="1"/>
    <col min="13062" max="13067" width="0" style="29" hidden="1" customWidth="1"/>
    <col min="13068" max="13068" width="8.42578125" style="29" customWidth="1"/>
    <col min="13069" max="13307" width="11.42578125" style="29"/>
    <col min="13308" max="13308" width="18.140625" style="29" customWidth="1"/>
    <col min="13309" max="13310" width="8.42578125" style="29" bestFit="1" customWidth="1"/>
    <col min="13311" max="13312" width="8.42578125" style="29" customWidth="1"/>
    <col min="13313" max="13313" width="9.140625" style="29" bestFit="1" customWidth="1"/>
    <col min="13314" max="13314" width="8.28515625" style="29" bestFit="1" customWidth="1"/>
    <col min="13315" max="13317" width="8.28515625" style="29" customWidth="1"/>
    <col min="13318" max="13323" width="0" style="29" hidden="1" customWidth="1"/>
    <col min="13324" max="13324" width="8.42578125" style="29" customWidth="1"/>
    <col min="13325" max="13563" width="11.42578125" style="29"/>
    <col min="13564" max="13564" width="18.140625" style="29" customWidth="1"/>
    <col min="13565" max="13566" width="8.42578125" style="29" bestFit="1" customWidth="1"/>
    <col min="13567" max="13568" width="8.42578125" style="29" customWidth="1"/>
    <col min="13569" max="13569" width="9.140625" style="29" bestFit="1" customWidth="1"/>
    <col min="13570" max="13570" width="8.28515625" style="29" bestFit="1" customWidth="1"/>
    <col min="13571" max="13573" width="8.28515625" style="29" customWidth="1"/>
    <col min="13574" max="13579" width="0" style="29" hidden="1" customWidth="1"/>
    <col min="13580" max="13580" width="8.42578125" style="29" customWidth="1"/>
    <col min="13581" max="13819" width="11.42578125" style="29"/>
    <col min="13820" max="13820" width="18.140625" style="29" customWidth="1"/>
    <col min="13821" max="13822" width="8.42578125" style="29" bestFit="1" customWidth="1"/>
    <col min="13823" max="13824" width="8.42578125" style="29" customWidth="1"/>
    <col min="13825" max="13825" width="9.140625" style="29" bestFit="1" customWidth="1"/>
    <col min="13826" max="13826" width="8.28515625" style="29" bestFit="1" customWidth="1"/>
    <col min="13827" max="13829" width="8.28515625" style="29" customWidth="1"/>
    <col min="13830" max="13835" width="0" style="29" hidden="1" customWidth="1"/>
    <col min="13836" max="13836" width="8.42578125" style="29" customWidth="1"/>
    <col min="13837" max="14075" width="11.42578125" style="29"/>
    <col min="14076" max="14076" width="18.140625" style="29" customWidth="1"/>
    <col min="14077" max="14078" width="8.42578125" style="29" bestFit="1" customWidth="1"/>
    <col min="14079" max="14080" width="8.42578125" style="29" customWidth="1"/>
    <col min="14081" max="14081" width="9.140625" style="29" bestFit="1" customWidth="1"/>
    <col min="14082" max="14082" width="8.28515625" style="29" bestFit="1" customWidth="1"/>
    <col min="14083" max="14085" width="8.28515625" style="29" customWidth="1"/>
    <col min="14086" max="14091" width="0" style="29" hidden="1" customWidth="1"/>
    <col min="14092" max="14092" width="8.42578125" style="29" customWidth="1"/>
    <col min="14093" max="14331" width="11.42578125" style="29"/>
    <col min="14332" max="14332" width="18.140625" style="29" customWidth="1"/>
    <col min="14333" max="14334" width="8.42578125" style="29" bestFit="1" customWidth="1"/>
    <col min="14335" max="14336" width="8.42578125" style="29" customWidth="1"/>
    <col min="14337" max="14337" width="9.140625" style="29" bestFit="1" customWidth="1"/>
    <col min="14338" max="14338" width="8.28515625" style="29" bestFit="1" customWidth="1"/>
    <col min="14339" max="14341" width="8.28515625" style="29" customWidth="1"/>
    <col min="14342" max="14347" width="0" style="29" hidden="1" customWidth="1"/>
    <col min="14348" max="14348" width="8.42578125" style="29" customWidth="1"/>
    <col min="14349" max="14587" width="11.42578125" style="29"/>
    <col min="14588" max="14588" width="18.140625" style="29" customWidth="1"/>
    <col min="14589" max="14590" width="8.42578125" style="29" bestFit="1" customWidth="1"/>
    <col min="14591" max="14592" width="8.42578125" style="29" customWidth="1"/>
    <col min="14593" max="14593" width="9.140625" style="29" bestFit="1" customWidth="1"/>
    <col min="14594" max="14594" width="8.28515625" style="29" bestFit="1" customWidth="1"/>
    <col min="14595" max="14597" width="8.28515625" style="29" customWidth="1"/>
    <col min="14598" max="14603" width="0" style="29" hidden="1" customWidth="1"/>
    <col min="14604" max="14604" width="8.42578125" style="29" customWidth="1"/>
    <col min="14605" max="14843" width="11.42578125" style="29"/>
    <col min="14844" max="14844" width="18.140625" style="29" customWidth="1"/>
    <col min="14845" max="14846" width="8.42578125" style="29" bestFit="1" customWidth="1"/>
    <col min="14847" max="14848" width="8.42578125" style="29" customWidth="1"/>
    <col min="14849" max="14849" width="9.140625" style="29" bestFit="1" customWidth="1"/>
    <col min="14850" max="14850" width="8.28515625" style="29" bestFit="1" customWidth="1"/>
    <col min="14851" max="14853" width="8.28515625" style="29" customWidth="1"/>
    <col min="14854" max="14859" width="0" style="29" hidden="1" customWidth="1"/>
    <col min="14860" max="14860" width="8.42578125" style="29" customWidth="1"/>
    <col min="14861" max="15099" width="11.42578125" style="29"/>
    <col min="15100" max="15100" width="18.140625" style="29" customWidth="1"/>
    <col min="15101" max="15102" width="8.42578125" style="29" bestFit="1" customWidth="1"/>
    <col min="15103" max="15104" width="8.42578125" style="29" customWidth="1"/>
    <col min="15105" max="15105" width="9.140625" style="29" bestFit="1" customWidth="1"/>
    <col min="15106" max="15106" width="8.28515625" style="29" bestFit="1" customWidth="1"/>
    <col min="15107" max="15109" width="8.28515625" style="29" customWidth="1"/>
    <col min="15110" max="15115" width="0" style="29" hidden="1" customWidth="1"/>
    <col min="15116" max="15116" width="8.42578125" style="29" customWidth="1"/>
    <col min="15117" max="15355" width="11.42578125" style="29"/>
    <col min="15356" max="15356" width="18.140625" style="29" customWidth="1"/>
    <col min="15357" max="15358" width="8.42578125" style="29" bestFit="1" customWidth="1"/>
    <col min="15359" max="15360" width="8.42578125" style="29" customWidth="1"/>
    <col min="15361" max="15361" width="9.140625" style="29" bestFit="1" customWidth="1"/>
    <col min="15362" max="15362" width="8.28515625" style="29" bestFit="1" customWidth="1"/>
    <col min="15363" max="15365" width="8.28515625" style="29" customWidth="1"/>
    <col min="15366" max="15371" width="0" style="29" hidden="1" customWidth="1"/>
    <col min="15372" max="15372" width="8.42578125" style="29" customWidth="1"/>
    <col min="15373" max="15611" width="11.42578125" style="29"/>
    <col min="15612" max="15612" width="18.140625" style="29" customWidth="1"/>
    <col min="15613" max="15614" width="8.42578125" style="29" bestFit="1" customWidth="1"/>
    <col min="15615" max="15616" width="8.42578125" style="29" customWidth="1"/>
    <col min="15617" max="15617" width="9.140625" style="29" bestFit="1" customWidth="1"/>
    <col min="15618" max="15618" width="8.28515625" style="29" bestFit="1" customWidth="1"/>
    <col min="15619" max="15621" width="8.28515625" style="29" customWidth="1"/>
    <col min="15622" max="15627" width="0" style="29" hidden="1" customWidth="1"/>
    <col min="15628" max="15628" width="8.42578125" style="29" customWidth="1"/>
    <col min="15629" max="15867" width="11.42578125" style="29"/>
    <col min="15868" max="15868" width="18.140625" style="29" customWidth="1"/>
    <col min="15869" max="15870" width="8.42578125" style="29" bestFit="1" customWidth="1"/>
    <col min="15871" max="15872" width="8.42578125" style="29" customWidth="1"/>
    <col min="15873" max="15873" width="9.140625" style="29" bestFit="1" customWidth="1"/>
    <col min="15874" max="15874" width="8.28515625" style="29" bestFit="1" customWidth="1"/>
    <col min="15875" max="15877" width="8.28515625" style="29" customWidth="1"/>
    <col min="15878" max="15883" width="0" style="29" hidden="1" customWidth="1"/>
    <col min="15884" max="15884" width="8.42578125" style="29" customWidth="1"/>
    <col min="15885" max="16123" width="11.42578125" style="29"/>
    <col min="16124" max="16124" width="18.140625" style="29" customWidth="1"/>
    <col min="16125" max="16126" width="8.42578125" style="29" bestFit="1" customWidth="1"/>
    <col min="16127" max="16128" width="8.42578125" style="29" customWidth="1"/>
    <col min="16129" max="16129" width="9.140625" style="29" bestFit="1" customWidth="1"/>
    <col min="16130" max="16130" width="8.28515625" style="29" bestFit="1" customWidth="1"/>
    <col min="16131" max="16133" width="8.28515625" style="29" customWidth="1"/>
    <col min="16134" max="16139" width="0" style="29" hidden="1" customWidth="1"/>
    <col min="16140" max="16140" width="8.42578125" style="29" customWidth="1"/>
    <col min="16141" max="16384" width="11.42578125" style="29"/>
  </cols>
  <sheetData>
    <row r="1" spans="1:16" s="30" customFormat="1" x14ac:dyDescent="0.2"/>
    <row r="2" spans="1:16" s="30" customFormat="1" x14ac:dyDescent="0.2">
      <c r="A2" s="50" t="s">
        <v>101</v>
      </c>
    </row>
    <row r="3" spans="1:16" s="30" customFormat="1" ht="15" x14ac:dyDescent="0.25">
      <c r="A3" s="50" t="s">
        <v>102</v>
      </c>
      <c r="J3" s="107"/>
    </row>
    <row r="4" spans="1:16" s="30" customFormat="1" x14ac:dyDescent="0.2"/>
    <row r="5" spans="1:16" s="30" customFormat="1" ht="12.75" x14ac:dyDescent="0.2">
      <c r="B5" s="360" t="s">
        <v>92</v>
      </c>
      <c r="C5" s="360"/>
      <c r="D5" s="360"/>
      <c r="E5" s="360"/>
      <c r="F5" s="360"/>
      <c r="G5" s="360"/>
      <c r="H5" s="360"/>
      <c r="I5" s="360"/>
      <c r="J5" s="360"/>
      <c r="K5" s="360"/>
      <c r="M5" s="134" t="s">
        <v>572</v>
      </c>
      <c r="O5" s="108"/>
    </row>
    <row r="6" spans="1:16" s="30" customFormat="1" ht="12.75" x14ac:dyDescent="0.2">
      <c r="B6" s="376" t="str">
        <f>'Solicitudes Regiones'!$B$6:$R$6</f>
        <v>Acumuladas de julio de 2008 a noviembre de 2020</v>
      </c>
      <c r="C6" s="376"/>
      <c r="D6" s="376"/>
      <c r="E6" s="376"/>
      <c r="F6" s="376"/>
      <c r="G6" s="376"/>
      <c r="H6" s="376"/>
      <c r="I6" s="376"/>
      <c r="J6" s="376"/>
      <c r="K6" s="376"/>
      <c r="L6" s="65"/>
    </row>
    <row r="7" spans="1:16" s="33" customFormat="1" x14ac:dyDescent="0.2">
      <c r="B7" s="31"/>
      <c r="C7" s="32"/>
      <c r="D7" s="32"/>
      <c r="E7" s="32"/>
      <c r="F7" s="32"/>
      <c r="G7" s="32"/>
      <c r="H7" s="32"/>
      <c r="I7" s="32"/>
      <c r="J7" s="32"/>
      <c r="K7" s="32"/>
      <c r="L7" s="32"/>
    </row>
    <row r="8" spans="1:16" ht="15" customHeight="1" x14ac:dyDescent="0.2">
      <c r="B8" s="390" t="s">
        <v>55</v>
      </c>
      <c r="C8" s="390"/>
      <c r="D8" s="390"/>
      <c r="E8" s="390"/>
      <c r="F8" s="390"/>
      <c r="G8" s="390"/>
      <c r="H8" s="390"/>
      <c r="I8" s="390"/>
      <c r="J8" s="390"/>
      <c r="K8" s="390"/>
      <c r="L8" s="390"/>
      <c r="M8" s="390"/>
    </row>
    <row r="9" spans="1:16" ht="20.25" customHeight="1" x14ac:dyDescent="0.2">
      <c r="B9" s="390" t="s">
        <v>56</v>
      </c>
      <c r="C9" s="388" t="s">
        <v>2</v>
      </c>
      <c r="D9" s="391"/>
      <c r="E9" s="391"/>
      <c r="F9" s="391"/>
      <c r="G9" s="391"/>
      <c r="H9" s="391"/>
      <c r="I9" s="391"/>
      <c r="J9" s="391"/>
      <c r="K9" s="389"/>
      <c r="L9" s="388"/>
      <c r="M9" s="389"/>
    </row>
    <row r="10" spans="1:16" ht="24" x14ac:dyDescent="0.2">
      <c r="B10" s="390"/>
      <c r="C10" s="26" t="s">
        <v>57</v>
      </c>
      <c r="D10" s="26" t="s">
        <v>58</v>
      </c>
      <c r="E10" s="26" t="s">
        <v>59</v>
      </c>
      <c r="F10" s="26" t="s">
        <v>60</v>
      </c>
      <c r="G10" s="26" t="s">
        <v>8</v>
      </c>
      <c r="H10" s="26" t="s">
        <v>61</v>
      </c>
      <c r="I10" s="26" t="s">
        <v>62</v>
      </c>
      <c r="J10" s="26" t="s">
        <v>63</v>
      </c>
      <c r="K10" s="282" t="s">
        <v>31</v>
      </c>
      <c r="L10" s="282" t="s">
        <v>593</v>
      </c>
      <c r="M10" s="282" t="s">
        <v>596</v>
      </c>
    </row>
    <row r="11" spans="1:16" x14ac:dyDescent="0.2">
      <c r="B11" s="21" t="s">
        <v>348</v>
      </c>
      <c r="C11" s="21">
        <v>4266</v>
      </c>
      <c r="D11" s="21">
        <v>2699</v>
      </c>
      <c r="E11" s="21">
        <f>C11+D11</f>
        <v>6965</v>
      </c>
      <c r="F11" s="22">
        <f>E11/$E$23</f>
        <v>0.30485402897535779</v>
      </c>
      <c r="G11" s="21">
        <v>15445</v>
      </c>
      <c r="H11" s="21">
        <v>1201</v>
      </c>
      <c r="I11" s="21">
        <f>G11+H11</f>
        <v>16646</v>
      </c>
      <c r="J11" s="22">
        <f>I11/$I$23</f>
        <v>0.40455937393671315</v>
      </c>
      <c r="K11" s="21">
        <f t="shared" ref="K11:K22" si="0">E11+I11</f>
        <v>23611</v>
      </c>
      <c r="L11" s="21">
        <v>4</v>
      </c>
      <c r="M11" s="21">
        <f>K11+L11</f>
        <v>23615</v>
      </c>
      <c r="P11" s="34"/>
    </row>
    <row r="12" spans="1:16" x14ac:dyDescent="0.2">
      <c r="B12" s="21" t="s">
        <v>349</v>
      </c>
      <c r="C12" s="21">
        <v>182</v>
      </c>
      <c r="D12" s="21">
        <v>145</v>
      </c>
      <c r="E12" s="21">
        <f t="shared" ref="E12:E22" si="1">C12+D12</f>
        <v>327</v>
      </c>
      <c r="F12" s="22">
        <f t="shared" ref="F12:F22" si="2">E12/$E$23</f>
        <v>1.431260121678995E-2</v>
      </c>
      <c r="G12" s="21">
        <v>565</v>
      </c>
      <c r="H12" s="21">
        <v>45</v>
      </c>
      <c r="I12" s="21">
        <f t="shared" ref="I12:I22" si="3">G12+H12</f>
        <v>610</v>
      </c>
      <c r="J12" s="22">
        <f t="shared" ref="J12:J22" si="4">I12/$I$23</f>
        <v>1.4825256404024692E-2</v>
      </c>
      <c r="K12" s="21">
        <f t="shared" si="0"/>
        <v>937</v>
      </c>
      <c r="L12" s="21">
        <v>0</v>
      </c>
      <c r="M12" s="21">
        <f t="shared" ref="M12:M23" si="5">K12+L12</f>
        <v>937</v>
      </c>
      <c r="P12" s="34"/>
    </row>
    <row r="13" spans="1:16" x14ac:dyDescent="0.2">
      <c r="B13" s="21" t="s">
        <v>350</v>
      </c>
      <c r="C13" s="21">
        <v>715</v>
      </c>
      <c r="D13" s="21">
        <v>509</v>
      </c>
      <c r="E13" s="21">
        <f t="shared" si="1"/>
        <v>1224</v>
      </c>
      <c r="F13" s="22">
        <f t="shared" si="2"/>
        <v>5.3573773361929353E-2</v>
      </c>
      <c r="G13" s="21">
        <v>1708</v>
      </c>
      <c r="H13" s="21">
        <v>181</v>
      </c>
      <c r="I13" s="21">
        <f t="shared" si="3"/>
        <v>1889</v>
      </c>
      <c r="J13" s="22">
        <f t="shared" si="4"/>
        <v>4.5909687454430567E-2</v>
      </c>
      <c r="K13" s="21">
        <f t="shared" si="0"/>
        <v>3113</v>
      </c>
      <c r="L13" s="21">
        <v>2</v>
      </c>
      <c r="M13" s="21">
        <f t="shared" si="5"/>
        <v>3115</v>
      </c>
      <c r="P13" s="34"/>
    </row>
    <row r="14" spans="1:16" x14ac:dyDescent="0.2">
      <c r="B14" s="21" t="s">
        <v>45</v>
      </c>
      <c r="C14" s="21">
        <v>762</v>
      </c>
      <c r="D14" s="21">
        <v>542</v>
      </c>
      <c r="E14" s="21">
        <f t="shared" si="1"/>
        <v>1304</v>
      </c>
      <c r="F14" s="22">
        <f t="shared" si="2"/>
        <v>5.7075327176434543E-2</v>
      </c>
      <c r="G14" s="21">
        <v>1994</v>
      </c>
      <c r="H14" s="21">
        <v>174</v>
      </c>
      <c r="I14" s="21">
        <f t="shared" si="3"/>
        <v>2168</v>
      </c>
      <c r="J14" s="22">
        <f t="shared" si="4"/>
        <v>5.2690419481845135E-2</v>
      </c>
      <c r="K14" s="21">
        <f t="shared" si="0"/>
        <v>3472</v>
      </c>
      <c r="L14" s="21">
        <v>2</v>
      </c>
      <c r="M14" s="21">
        <f t="shared" si="5"/>
        <v>3474</v>
      </c>
      <c r="P14" s="34"/>
    </row>
    <row r="15" spans="1:16" x14ac:dyDescent="0.2">
      <c r="B15" s="21" t="s">
        <v>351</v>
      </c>
      <c r="C15" s="21">
        <v>248</v>
      </c>
      <c r="D15" s="21">
        <v>233</v>
      </c>
      <c r="E15" s="21">
        <f t="shared" si="1"/>
        <v>481</v>
      </c>
      <c r="F15" s="22">
        <f t="shared" si="2"/>
        <v>2.1053092309712435E-2</v>
      </c>
      <c r="G15" s="21">
        <v>785</v>
      </c>
      <c r="H15" s="21">
        <v>78</v>
      </c>
      <c r="I15" s="21">
        <f t="shared" si="3"/>
        <v>863</v>
      </c>
      <c r="J15" s="22">
        <f t="shared" si="4"/>
        <v>2.0974092256841492E-2</v>
      </c>
      <c r="K15" s="21">
        <f t="shared" si="0"/>
        <v>1344</v>
      </c>
      <c r="L15" s="21">
        <v>0</v>
      </c>
      <c r="M15" s="21">
        <f t="shared" si="5"/>
        <v>1344</v>
      </c>
      <c r="P15" s="34"/>
    </row>
    <row r="16" spans="1:16" ht="24" x14ac:dyDescent="0.2">
      <c r="B16" s="21" t="s">
        <v>352</v>
      </c>
      <c r="C16" s="21">
        <v>754</v>
      </c>
      <c r="D16" s="21">
        <v>611</v>
      </c>
      <c r="E16" s="21">
        <f t="shared" si="1"/>
        <v>1365</v>
      </c>
      <c r="F16" s="22">
        <f t="shared" si="2"/>
        <v>5.9745261959994744E-2</v>
      </c>
      <c r="G16" s="21">
        <v>1753</v>
      </c>
      <c r="H16" s="21">
        <v>238</v>
      </c>
      <c r="I16" s="21">
        <f t="shared" si="3"/>
        <v>1991</v>
      </c>
      <c r="J16" s="22">
        <f t="shared" si="4"/>
        <v>4.8388664754775677E-2</v>
      </c>
      <c r="K16" s="21">
        <f t="shared" si="0"/>
        <v>3356</v>
      </c>
      <c r="L16" s="21">
        <v>0</v>
      </c>
      <c r="M16" s="21">
        <f t="shared" si="5"/>
        <v>3356</v>
      </c>
      <c r="P16" s="34"/>
    </row>
    <row r="17" spans="2:16" x14ac:dyDescent="0.2">
      <c r="B17" s="21" t="s">
        <v>353</v>
      </c>
      <c r="C17" s="21">
        <v>918</v>
      </c>
      <c r="D17" s="21">
        <v>792</v>
      </c>
      <c r="E17" s="21">
        <f t="shared" si="1"/>
        <v>1710</v>
      </c>
      <c r="F17" s="22">
        <f t="shared" si="2"/>
        <v>7.4845712785048368E-2</v>
      </c>
      <c r="G17" s="21">
        <v>2349</v>
      </c>
      <c r="H17" s="21">
        <v>218</v>
      </c>
      <c r="I17" s="21">
        <f t="shared" si="3"/>
        <v>2567</v>
      </c>
      <c r="J17" s="22">
        <f t="shared" si="4"/>
        <v>6.2387595392018665E-2</v>
      </c>
      <c r="K17" s="21">
        <f t="shared" si="0"/>
        <v>4277</v>
      </c>
      <c r="L17" s="21">
        <v>2</v>
      </c>
      <c r="M17" s="21">
        <f t="shared" si="5"/>
        <v>4279</v>
      </c>
      <c r="P17" s="333"/>
    </row>
    <row r="18" spans="2:16" x14ac:dyDescent="0.2">
      <c r="B18" s="21" t="s">
        <v>354</v>
      </c>
      <c r="C18" s="21">
        <v>1546</v>
      </c>
      <c r="D18" s="21">
        <v>1061</v>
      </c>
      <c r="E18" s="21">
        <f t="shared" si="1"/>
        <v>2607</v>
      </c>
      <c r="F18" s="22">
        <f t="shared" si="2"/>
        <v>0.11410688493018777</v>
      </c>
      <c r="G18" s="21">
        <v>2769</v>
      </c>
      <c r="H18" s="21">
        <v>345</v>
      </c>
      <c r="I18" s="21">
        <f t="shared" si="3"/>
        <v>3114</v>
      </c>
      <c r="J18" s="22">
        <f t="shared" si="4"/>
        <v>7.5681718757594912E-2</v>
      </c>
      <c r="K18" s="21">
        <f t="shared" si="0"/>
        <v>5721</v>
      </c>
      <c r="L18" s="21">
        <v>0</v>
      </c>
      <c r="M18" s="21">
        <f t="shared" si="5"/>
        <v>5721</v>
      </c>
      <c r="P18" s="34"/>
    </row>
    <row r="19" spans="2:16" x14ac:dyDescent="0.2">
      <c r="B19" s="21" t="s">
        <v>355</v>
      </c>
      <c r="C19" s="21">
        <v>1534</v>
      </c>
      <c r="D19" s="21">
        <v>929</v>
      </c>
      <c r="E19" s="21">
        <f t="shared" si="1"/>
        <v>2463</v>
      </c>
      <c r="F19" s="22">
        <f t="shared" si="2"/>
        <v>0.10780408806407843</v>
      </c>
      <c r="G19" s="21">
        <v>4853</v>
      </c>
      <c r="H19" s="21">
        <v>434</v>
      </c>
      <c r="I19" s="21">
        <f t="shared" si="3"/>
        <v>5287</v>
      </c>
      <c r="J19" s="22">
        <f t="shared" si="4"/>
        <v>0.12849365673455501</v>
      </c>
      <c r="K19" s="21">
        <f t="shared" si="0"/>
        <v>7750</v>
      </c>
      <c r="L19" s="21">
        <v>2</v>
      </c>
      <c r="M19" s="21">
        <f t="shared" si="5"/>
        <v>7752</v>
      </c>
      <c r="P19" s="34"/>
    </row>
    <row r="20" spans="2:16" x14ac:dyDescent="0.2">
      <c r="B20" s="21" t="s">
        <v>356</v>
      </c>
      <c r="C20" s="21">
        <v>623</v>
      </c>
      <c r="D20" s="21">
        <v>411</v>
      </c>
      <c r="E20" s="21">
        <f t="shared" si="1"/>
        <v>1034</v>
      </c>
      <c r="F20" s="22">
        <f t="shared" si="2"/>
        <v>4.5257583052479539E-2</v>
      </c>
      <c r="G20" s="21">
        <v>1125</v>
      </c>
      <c r="H20" s="21">
        <v>106</v>
      </c>
      <c r="I20" s="21">
        <f t="shared" si="3"/>
        <v>1231</v>
      </c>
      <c r="J20" s="22">
        <f t="shared" si="4"/>
        <v>2.9917853497302291E-2</v>
      </c>
      <c r="K20" s="21">
        <f t="shared" si="0"/>
        <v>2265</v>
      </c>
      <c r="L20" s="21">
        <v>1</v>
      </c>
      <c r="M20" s="21">
        <f t="shared" si="5"/>
        <v>2266</v>
      </c>
      <c r="P20" s="34"/>
    </row>
    <row r="21" spans="2:16" x14ac:dyDescent="0.2">
      <c r="B21" s="21" t="s">
        <v>357</v>
      </c>
      <c r="C21" s="21">
        <v>484</v>
      </c>
      <c r="D21" s="21">
        <v>351</v>
      </c>
      <c r="E21" s="21">
        <f t="shared" si="1"/>
        <v>835</v>
      </c>
      <c r="F21" s="22">
        <f t="shared" si="2"/>
        <v>3.6547467938897883E-2</v>
      </c>
      <c r="G21" s="21">
        <v>808</v>
      </c>
      <c r="H21" s="21">
        <v>98</v>
      </c>
      <c r="I21" s="21">
        <f t="shared" si="3"/>
        <v>906</v>
      </c>
      <c r="J21" s="22">
        <f t="shared" si="4"/>
        <v>2.2019151314830118E-2</v>
      </c>
      <c r="K21" s="21">
        <f t="shared" si="0"/>
        <v>1741</v>
      </c>
      <c r="L21" s="21">
        <v>0</v>
      </c>
      <c r="M21" s="21">
        <f t="shared" si="5"/>
        <v>1741</v>
      </c>
      <c r="P21" s="34"/>
    </row>
    <row r="22" spans="2:16" x14ac:dyDescent="0.2">
      <c r="B22" s="21" t="s">
        <v>358</v>
      </c>
      <c r="C22" s="21">
        <v>1580</v>
      </c>
      <c r="D22" s="21">
        <v>952</v>
      </c>
      <c r="E22" s="21">
        <f t="shared" si="1"/>
        <v>2532</v>
      </c>
      <c r="F22" s="22">
        <f t="shared" si="2"/>
        <v>0.11082417822908916</v>
      </c>
      <c r="G22" s="21">
        <v>3504</v>
      </c>
      <c r="H22" s="21">
        <v>370</v>
      </c>
      <c r="I22" s="21">
        <f t="shared" si="3"/>
        <v>3874</v>
      </c>
      <c r="J22" s="22">
        <f t="shared" si="4"/>
        <v>9.4152530015068292E-2</v>
      </c>
      <c r="K22" s="21">
        <f t="shared" si="0"/>
        <v>6406</v>
      </c>
      <c r="L22" s="21">
        <v>2</v>
      </c>
      <c r="M22" s="21">
        <f t="shared" si="5"/>
        <v>6408</v>
      </c>
      <c r="P22" s="34"/>
    </row>
    <row r="23" spans="2:16" x14ac:dyDescent="0.2">
      <c r="B23" s="23" t="s">
        <v>49</v>
      </c>
      <c r="C23" s="21">
        <f t="shared" ref="C23:H23" si="6">SUM(C11:C22)</f>
        <v>13612</v>
      </c>
      <c r="D23" s="21">
        <f t="shared" si="6"/>
        <v>9235</v>
      </c>
      <c r="E23" s="23">
        <f t="shared" ref="E23" si="7">C23+D23</f>
        <v>22847</v>
      </c>
      <c r="F23" s="25">
        <f t="shared" ref="F23" si="8">E23/$E$23</f>
        <v>1</v>
      </c>
      <c r="G23" s="21">
        <f t="shared" si="6"/>
        <v>37658</v>
      </c>
      <c r="H23" s="21">
        <f t="shared" si="6"/>
        <v>3488</v>
      </c>
      <c r="I23" s="23">
        <f t="shared" ref="I23" si="9">G23+H23</f>
        <v>41146</v>
      </c>
      <c r="J23" s="25">
        <f t="shared" ref="J23" si="10">I23/$I$23</f>
        <v>1</v>
      </c>
      <c r="K23" s="23">
        <f t="shared" ref="K23" si="11">E23+I23</f>
        <v>63993</v>
      </c>
      <c r="L23" s="21">
        <f t="shared" ref="L23" si="12">SUM(L11:L22)</f>
        <v>15</v>
      </c>
      <c r="M23" s="23">
        <f t="shared" si="5"/>
        <v>64008</v>
      </c>
      <c r="P23" s="34"/>
    </row>
    <row r="24" spans="2:16" ht="25.5" customHeight="1" x14ac:dyDescent="0.2">
      <c r="B24" s="35" t="s">
        <v>64</v>
      </c>
      <c r="C24" s="36">
        <f>+C23/M23</f>
        <v>0.21266091738532683</v>
      </c>
      <c r="D24" s="36">
        <f>+D23/M23</f>
        <v>0.14427884014498188</v>
      </c>
      <c r="E24" s="37">
        <f>+E23/M23</f>
        <v>0.35693975753030871</v>
      </c>
      <c r="F24" s="37"/>
      <c r="G24" s="36">
        <f>+G23/M23</f>
        <v>0.58833270841144858</v>
      </c>
      <c r="H24" s="36">
        <f>+H23/M23</f>
        <v>5.4493188351456071E-2</v>
      </c>
      <c r="I24" s="37">
        <f>+I23/M23</f>
        <v>0.64282589676290469</v>
      </c>
      <c r="J24" s="37"/>
      <c r="K24" s="37">
        <f>+K23/M23</f>
        <v>0.9997656542932134</v>
      </c>
      <c r="L24" s="37">
        <f>+L23/M23</f>
        <v>2.3434570678665167E-4</v>
      </c>
      <c r="M24" s="37">
        <f>K24+L24</f>
        <v>1</v>
      </c>
    </row>
    <row r="25" spans="2:16" x14ac:dyDescent="0.2">
      <c r="B25" s="38"/>
      <c r="C25" s="39"/>
      <c r="D25" s="39"/>
      <c r="E25" s="40"/>
      <c r="F25" s="40"/>
      <c r="G25" s="39"/>
      <c r="H25" s="39"/>
      <c r="I25" s="40"/>
      <c r="J25" s="40"/>
      <c r="K25" s="40"/>
      <c r="L25" s="40"/>
    </row>
    <row r="26" spans="2:16" ht="12.75" x14ac:dyDescent="0.2">
      <c r="B26" s="360" t="s">
        <v>93</v>
      </c>
      <c r="C26" s="360"/>
      <c r="D26" s="360"/>
      <c r="E26" s="360"/>
      <c r="F26" s="360"/>
      <c r="G26" s="360"/>
      <c r="H26" s="360"/>
      <c r="I26" s="360"/>
      <c r="J26" s="360"/>
      <c r="K26" s="360"/>
      <c r="L26" s="40"/>
    </row>
    <row r="27" spans="2:16" ht="12.75" x14ac:dyDescent="0.2">
      <c r="B27" s="376" t="str">
        <f>'Solicitudes Regiones'!$B$6:$R$6</f>
        <v>Acumuladas de julio de 2008 a noviembre de 2020</v>
      </c>
      <c r="C27" s="376"/>
      <c r="D27" s="376"/>
      <c r="E27" s="376"/>
      <c r="F27" s="376"/>
      <c r="G27" s="376"/>
      <c r="H27" s="376"/>
      <c r="I27" s="376"/>
      <c r="J27" s="376"/>
      <c r="K27" s="376"/>
      <c r="L27" s="40"/>
    </row>
    <row r="28" spans="2:16" x14ac:dyDescent="0.2">
      <c r="B28" s="28"/>
      <c r="C28" s="41"/>
      <c r="D28" s="41"/>
      <c r="E28" s="41"/>
      <c r="F28" s="41"/>
      <c r="G28" s="41"/>
      <c r="H28" s="41"/>
      <c r="I28" s="41"/>
      <c r="J28" s="41"/>
      <c r="K28" s="41"/>
    </row>
    <row r="29" spans="2:16" ht="15" customHeight="1" x14ac:dyDescent="0.2">
      <c r="B29" s="390" t="s">
        <v>65</v>
      </c>
      <c r="C29" s="390"/>
      <c r="D29" s="390"/>
      <c r="E29" s="390"/>
      <c r="F29" s="390"/>
      <c r="G29" s="390"/>
      <c r="H29" s="390"/>
      <c r="I29" s="390"/>
      <c r="J29" s="390"/>
      <c r="K29" s="390"/>
      <c r="L29" s="390"/>
      <c r="M29" s="390"/>
    </row>
    <row r="30" spans="2:16" ht="15" customHeight="1" x14ac:dyDescent="0.2">
      <c r="B30" s="390" t="s">
        <v>56</v>
      </c>
      <c r="C30" s="390" t="s">
        <v>2</v>
      </c>
      <c r="D30" s="390"/>
      <c r="E30" s="390"/>
      <c r="F30" s="390"/>
      <c r="G30" s="390"/>
      <c r="H30" s="390"/>
      <c r="I30" s="390"/>
      <c r="J30" s="390"/>
      <c r="K30" s="390"/>
      <c r="L30" s="388"/>
      <c r="M30" s="389"/>
    </row>
    <row r="31" spans="2:16" ht="24" x14ac:dyDescent="0.2">
      <c r="B31" s="390"/>
      <c r="C31" s="26" t="s">
        <v>57</v>
      </c>
      <c r="D31" s="26" t="s">
        <v>58</v>
      </c>
      <c r="E31" s="26" t="s">
        <v>59</v>
      </c>
      <c r="F31" s="26" t="s">
        <v>60</v>
      </c>
      <c r="G31" s="26" t="s">
        <v>8</v>
      </c>
      <c r="H31" s="26" t="s">
        <v>61</v>
      </c>
      <c r="I31" s="26" t="s">
        <v>62</v>
      </c>
      <c r="J31" s="26" t="s">
        <v>63</v>
      </c>
      <c r="K31" s="27" t="s">
        <v>31</v>
      </c>
      <c r="L31" s="282" t="s">
        <v>593</v>
      </c>
      <c r="M31" s="282" t="s">
        <v>596</v>
      </c>
    </row>
    <row r="32" spans="2:16" x14ac:dyDescent="0.2">
      <c r="B32" s="21" t="s">
        <v>348</v>
      </c>
      <c r="C32" s="21">
        <v>3872</v>
      </c>
      <c r="D32" s="21">
        <v>2034</v>
      </c>
      <c r="E32" s="21">
        <f>C32+D32</f>
        <v>5906</v>
      </c>
      <c r="F32" s="22">
        <f>E32/$E$44</f>
        <v>0.31253638143620682</v>
      </c>
      <c r="G32" s="21">
        <v>13180</v>
      </c>
      <c r="H32" s="21">
        <v>1019</v>
      </c>
      <c r="I32" s="21">
        <f>G32+H32</f>
        <v>14199</v>
      </c>
      <c r="J32" s="22">
        <f>I32/$I$44</f>
        <v>0.40152136413765799</v>
      </c>
      <c r="K32" s="21">
        <f t="shared" ref="K32:K43" si="13">E32+I32</f>
        <v>20105</v>
      </c>
      <c r="L32" s="21">
        <v>0</v>
      </c>
      <c r="M32" s="21">
        <f>K32+L32</f>
        <v>20105</v>
      </c>
    </row>
    <row r="33" spans="2:13" x14ac:dyDescent="0.2">
      <c r="B33" s="21" t="s">
        <v>349</v>
      </c>
      <c r="C33" s="21">
        <v>170</v>
      </c>
      <c r="D33" s="21">
        <v>95</v>
      </c>
      <c r="E33" s="21">
        <f t="shared" ref="E33:E43" si="14">C33+D33</f>
        <v>265</v>
      </c>
      <c r="F33" s="22">
        <f t="shared" ref="F33:F43" si="15">E33/$E$44</f>
        <v>1.4023389956077685E-2</v>
      </c>
      <c r="G33" s="21">
        <v>503</v>
      </c>
      <c r="H33" s="21">
        <v>37</v>
      </c>
      <c r="I33" s="21">
        <f t="shared" ref="I33:I43" si="16">G33+H33</f>
        <v>540</v>
      </c>
      <c r="J33" s="22">
        <f t="shared" ref="J33:J43" si="17">I33/$I$44</f>
        <v>1.527019766422532E-2</v>
      </c>
      <c r="K33" s="21">
        <f t="shared" si="13"/>
        <v>805</v>
      </c>
      <c r="L33" s="21">
        <v>0</v>
      </c>
      <c r="M33" s="21">
        <f t="shared" ref="M33:M44" si="18">K33+L33</f>
        <v>805</v>
      </c>
    </row>
    <row r="34" spans="2:13" x14ac:dyDescent="0.2">
      <c r="B34" s="21" t="s">
        <v>350</v>
      </c>
      <c r="C34" s="21">
        <v>670</v>
      </c>
      <c r="D34" s="21">
        <v>315</v>
      </c>
      <c r="E34" s="21">
        <f t="shared" si="14"/>
        <v>985</v>
      </c>
      <c r="F34" s="22">
        <f t="shared" si="15"/>
        <v>5.212467587447743E-2</v>
      </c>
      <c r="G34" s="21">
        <v>1500</v>
      </c>
      <c r="H34" s="21">
        <v>156</v>
      </c>
      <c r="I34" s="21">
        <f t="shared" si="16"/>
        <v>1656</v>
      </c>
      <c r="J34" s="22">
        <f t="shared" si="17"/>
        <v>4.6828606170290984E-2</v>
      </c>
      <c r="K34" s="21">
        <f t="shared" si="13"/>
        <v>2641</v>
      </c>
      <c r="L34" s="21">
        <v>0</v>
      </c>
      <c r="M34" s="21">
        <f t="shared" si="18"/>
        <v>2641</v>
      </c>
    </row>
    <row r="35" spans="2:13" x14ac:dyDescent="0.2">
      <c r="B35" s="21" t="s">
        <v>45</v>
      </c>
      <c r="C35" s="21">
        <v>713</v>
      </c>
      <c r="D35" s="21">
        <v>374</v>
      </c>
      <c r="E35" s="21">
        <f t="shared" si="14"/>
        <v>1087</v>
      </c>
      <c r="F35" s="22">
        <f t="shared" si="15"/>
        <v>5.7522358046250728E-2</v>
      </c>
      <c r="G35" s="21">
        <v>1784</v>
      </c>
      <c r="H35" s="21">
        <v>146</v>
      </c>
      <c r="I35" s="21">
        <f t="shared" si="16"/>
        <v>1930</v>
      </c>
      <c r="J35" s="22">
        <f t="shared" si="17"/>
        <v>5.4576817577694198E-2</v>
      </c>
      <c r="K35" s="21">
        <f t="shared" si="13"/>
        <v>3017</v>
      </c>
      <c r="L35" s="21">
        <v>0</v>
      </c>
      <c r="M35" s="21">
        <f t="shared" si="18"/>
        <v>3017</v>
      </c>
    </row>
    <row r="36" spans="2:13" x14ac:dyDescent="0.2">
      <c r="B36" s="21" t="s">
        <v>351</v>
      </c>
      <c r="C36" s="21">
        <v>222</v>
      </c>
      <c r="D36" s="21">
        <v>126</v>
      </c>
      <c r="E36" s="21">
        <f t="shared" si="14"/>
        <v>348</v>
      </c>
      <c r="F36" s="22">
        <f t="shared" si="15"/>
        <v>1.8415621527226544E-2</v>
      </c>
      <c r="G36" s="21">
        <v>711</v>
      </c>
      <c r="H36" s="21">
        <v>68</v>
      </c>
      <c r="I36" s="21">
        <f t="shared" si="16"/>
        <v>779</v>
      </c>
      <c r="J36" s="22">
        <f t="shared" si="17"/>
        <v>2.2028674037836156E-2</v>
      </c>
      <c r="K36" s="21">
        <f t="shared" si="13"/>
        <v>1127</v>
      </c>
      <c r="L36" s="21">
        <v>0</v>
      </c>
      <c r="M36" s="21">
        <f t="shared" si="18"/>
        <v>1127</v>
      </c>
    </row>
    <row r="37" spans="2:13" ht="24" x14ac:dyDescent="0.2">
      <c r="B37" s="21" t="s">
        <v>352</v>
      </c>
      <c r="C37" s="21">
        <v>723</v>
      </c>
      <c r="D37" s="21">
        <v>398</v>
      </c>
      <c r="E37" s="21">
        <f t="shared" si="14"/>
        <v>1121</v>
      </c>
      <c r="F37" s="22">
        <f t="shared" si="15"/>
        <v>5.932158543684183E-2</v>
      </c>
      <c r="G37" s="21">
        <v>1569</v>
      </c>
      <c r="H37" s="21">
        <v>203</v>
      </c>
      <c r="I37" s="21">
        <f t="shared" si="16"/>
        <v>1772</v>
      </c>
      <c r="J37" s="22">
        <f t="shared" si="17"/>
        <v>5.0108870853717159E-2</v>
      </c>
      <c r="K37" s="21">
        <f t="shared" si="13"/>
        <v>2893</v>
      </c>
      <c r="L37" s="21">
        <v>0</v>
      </c>
      <c r="M37" s="21">
        <f t="shared" si="18"/>
        <v>2893</v>
      </c>
    </row>
    <row r="38" spans="2:13" x14ac:dyDescent="0.2">
      <c r="B38" s="21" t="s">
        <v>353</v>
      </c>
      <c r="C38" s="21">
        <v>834</v>
      </c>
      <c r="D38" s="21">
        <v>486</v>
      </c>
      <c r="E38" s="21">
        <f t="shared" si="14"/>
        <v>1320</v>
      </c>
      <c r="F38" s="22">
        <f t="shared" si="15"/>
        <v>6.9852357517066199E-2</v>
      </c>
      <c r="G38" s="21">
        <v>1984</v>
      </c>
      <c r="H38" s="21">
        <v>183</v>
      </c>
      <c r="I38" s="21">
        <f t="shared" si="16"/>
        <v>2167</v>
      </c>
      <c r="J38" s="22">
        <f t="shared" si="17"/>
        <v>6.1278737663659759E-2</v>
      </c>
      <c r="K38" s="21">
        <f t="shared" si="13"/>
        <v>3487</v>
      </c>
      <c r="L38" s="21">
        <v>0</v>
      </c>
      <c r="M38" s="21">
        <f t="shared" si="18"/>
        <v>3487</v>
      </c>
    </row>
    <row r="39" spans="2:13" x14ac:dyDescent="0.2">
      <c r="B39" s="21" t="s">
        <v>354</v>
      </c>
      <c r="C39" s="21">
        <v>1434</v>
      </c>
      <c r="D39" s="21">
        <v>716</v>
      </c>
      <c r="E39" s="21">
        <f t="shared" si="14"/>
        <v>2150</v>
      </c>
      <c r="F39" s="22">
        <f t="shared" si="15"/>
        <v>0.11377467322855479</v>
      </c>
      <c r="G39" s="21">
        <v>2357</v>
      </c>
      <c r="H39" s="21">
        <v>296</v>
      </c>
      <c r="I39" s="21">
        <f t="shared" si="16"/>
        <v>2653</v>
      </c>
      <c r="J39" s="22">
        <f t="shared" si="17"/>
        <v>7.5021915561462552E-2</v>
      </c>
      <c r="K39" s="21">
        <f t="shared" si="13"/>
        <v>4803</v>
      </c>
      <c r="L39" s="21">
        <v>0</v>
      </c>
      <c r="M39" s="21">
        <f t="shared" si="18"/>
        <v>4803</v>
      </c>
    </row>
    <row r="40" spans="2:13" x14ac:dyDescent="0.2">
      <c r="B40" s="21" t="s">
        <v>355</v>
      </c>
      <c r="C40" s="21">
        <v>1401</v>
      </c>
      <c r="D40" s="21">
        <v>662</v>
      </c>
      <c r="E40" s="21">
        <f t="shared" si="14"/>
        <v>2063</v>
      </c>
      <c r="F40" s="22">
        <f t="shared" si="15"/>
        <v>0.10917076784674816</v>
      </c>
      <c r="G40" s="21">
        <v>4080</v>
      </c>
      <c r="H40" s="21">
        <v>382</v>
      </c>
      <c r="I40" s="21">
        <f t="shared" si="16"/>
        <v>4462</v>
      </c>
      <c r="J40" s="22">
        <f t="shared" si="17"/>
        <v>0.12617707773661738</v>
      </c>
      <c r="K40" s="21">
        <f t="shared" si="13"/>
        <v>6525</v>
      </c>
      <c r="L40" s="21">
        <v>0</v>
      </c>
      <c r="M40" s="21">
        <f t="shared" si="18"/>
        <v>6525</v>
      </c>
    </row>
    <row r="41" spans="2:13" x14ac:dyDescent="0.2">
      <c r="B41" s="21" t="s">
        <v>356</v>
      </c>
      <c r="C41" s="21">
        <v>566</v>
      </c>
      <c r="D41" s="21">
        <v>281</v>
      </c>
      <c r="E41" s="21">
        <f t="shared" si="14"/>
        <v>847</v>
      </c>
      <c r="F41" s="22">
        <f t="shared" si="15"/>
        <v>4.4821929406784145E-2</v>
      </c>
      <c r="G41" s="21">
        <v>967</v>
      </c>
      <c r="H41" s="21">
        <v>94</v>
      </c>
      <c r="I41" s="21">
        <f t="shared" si="16"/>
        <v>1061</v>
      </c>
      <c r="J41" s="22">
        <f t="shared" si="17"/>
        <v>3.000311059582049E-2</v>
      </c>
      <c r="K41" s="21">
        <f t="shared" si="13"/>
        <v>1908</v>
      </c>
      <c r="L41" s="21">
        <v>0</v>
      </c>
      <c r="M41" s="21">
        <f t="shared" si="18"/>
        <v>1908</v>
      </c>
    </row>
    <row r="42" spans="2:13" x14ac:dyDescent="0.2">
      <c r="B42" s="21" t="s">
        <v>357</v>
      </c>
      <c r="C42" s="21">
        <v>463</v>
      </c>
      <c r="D42" s="21">
        <v>233</v>
      </c>
      <c r="E42" s="21">
        <f t="shared" si="14"/>
        <v>696</v>
      </c>
      <c r="F42" s="22">
        <f t="shared" si="15"/>
        <v>3.6831243054453087E-2</v>
      </c>
      <c r="G42" s="21">
        <v>723</v>
      </c>
      <c r="H42" s="21">
        <v>88</v>
      </c>
      <c r="I42" s="21">
        <f t="shared" si="16"/>
        <v>811</v>
      </c>
      <c r="J42" s="22">
        <f t="shared" si="17"/>
        <v>2.2933574640160621E-2</v>
      </c>
      <c r="K42" s="21">
        <f t="shared" si="13"/>
        <v>1507</v>
      </c>
      <c r="L42" s="21">
        <v>0</v>
      </c>
      <c r="M42" s="21">
        <f t="shared" si="18"/>
        <v>1507</v>
      </c>
    </row>
    <row r="43" spans="2:13" x14ac:dyDescent="0.2">
      <c r="B43" s="21" t="s">
        <v>358</v>
      </c>
      <c r="C43" s="21">
        <v>1453</v>
      </c>
      <c r="D43" s="21">
        <v>656</v>
      </c>
      <c r="E43" s="21">
        <f t="shared" si="14"/>
        <v>2109</v>
      </c>
      <c r="F43" s="22">
        <f t="shared" si="15"/>
        <v>0.11160501666931259</v>
      </c>
      <c r="G43" s="21">
        <v>3012</v>
      </c>
      <c r="H43" s="21">
        <v>321</v>
      </c>
      <c r="I43" s="21">
        <f t="shared" si="16"/>
        <v>3333</v>
      </c>
      <c r="J43" s="22">
        <f t="shared" si="17"/>
        <v>9.4251053360857387E-2</v>
      </c>
      <c r="K43" s="21">
        <f t="shared" si="13"/>
        <v>5442</v>
      </c>
      <c r="L43" s="21">
        <v>0</v>
      </c>
      <c r="M43" s="21">
        <f t="shared" si="18"/>
        <v>5442</v>
      </c>
    </row>
    <row r="44" spans="2:13" x14ac:dyDescent="0.2">
      <c r="B44" s="23" t="s">
        <v>49</v>
      </c>
      <c r="C44" s="21">
        <f t="shared" ref="C44:H44" si="19">SUM(C32:C43)</f>
        <v>12521</v>
      </c>
      <c r="D44" s="21">
        <f t="shared" si="19"/>
        <v>6376</v>
      </c>
      <c r="E44" s="23">
        <f t="shared" ref="E44" si="20">C44+D44</f>
        <v>18897</v>
      </c>
      <c r="F44" s="25">
        <f t="shared" ref="F44" si="21">E44/$E$44</f>
        <v>1</v>
      </c>
      <c r="G44" s="21">
        <f t="shared" si="19"/>
        <v>32370</v>
      </c>
      <c r="H44" s="21">
        <f t="shared" si="19"/>
        <v>2993</v>
      </c>
      <c r="I44" s="23">
        <f t="shared" ref="I44" si="22">G44+H44</f>
        <v>35363</v>
      </c>
      <c r="J44" s="25">
        <f t="shared" ref="J44" si="23">I44/$I$44</f>
        <v>1</v>
      </c>
      <c r="K44" s="23">
        <f t="shared" ref="K44" si="24">E44+I44</f>
        <v>54260</v>
      </c>
      <c r="L44" s="21">
        <f t="shared" ref="L44" si="25">SUM(L32:L43)</f>
        <v>0</v>
      </c>
      <c r="M44" s="23">
        <f t="shared" si="18"/>
        <v>54260</v>
      </c>
    </row>
    <row r="45" spans="2:13" ht="24" x14ac:dyDescent="0.2">
      <c r="B45" s="35" t="s">
        <v>66</v>
      </c>
      <c r="C45" s="36">
        <f>+C44/M44</f>
        <v>0.23075930704017691</v>
      </c>
      <c r="D45" s="36">
        <f>+D44/M44</f>
        <v>0.11750829340213785</v>
      </c>
      <c r="E45" s="37">
        <f>+E44/M44</f>
        <v>0.34826760044231481</v>
      </c>
      <c r="F45" s="37"/>
      <c r="G45" s="36">
        <f>+G44/M44</f>
        <v>0.59657206044968669</v>
      </c>
      <c r="H45" s="36">
        <f>+H44/M44</f>
        <v>5.5160339107998523E-2</v>
      </c>
      <c r="I45" s="37">
        <f>+I44/M44</f>
        <v>0.65173239955768525</v>
      </c>
      <c r="J45" s="37"/>
      <c r="K45" s="37">
        <f>+K44/M44</f>
        <v>1</v>
      </c>
      <c r="L45" s="37">
        <f>+L44/M44</f>
        <v>0</v>
      </c>
      <c r="M45" s="37">
        <f>K45+L45</f>
        <v>1</v>
      </c>
    </row>
    <row r="46" spans="2:13" x14ac:dyDescent="0.2">
      <c r="B46" s="28" t="s">
        <v>129</v>
      </c>
    </row>
    <row r="47" spans="2:13" x14ac:dyDescent="0.2">
      <c r="B47" s="28" t="s">
        <v>130</v>
      </c>
    </row>
  </sheetData>
  <mergeCells count="12">
    <mergeCell ref="L30:M30"/>
    <mergeCell ref="B29:M29"/>
    <mergeCell ref="B6:K6"/>
    <mergeCell ref="B5:K5"/>
    <mergeCell ref="B27:K27"/>
    <mergeCell ref="B26:K26"/>
    <mergeCell ref="B8:M8"/>
    <mergeCell ref="L9:M9"/>
    <mergeCell ref="B30:B31"/>
    <mergeCell ref="C30:K30"/>
    <mergeCell ref="B9:B10"/>
    <mergeCell ref="C9:K9"/>
  </mergeCells>
  <hyperlinks>
    <hyperlink ref="M5" location="'Índice Pensiones Solidarias'!A1" display="Volver Sistema de Pensiones Solidadias" xr:uid="{00000000-0004-0000-1200-000000000000}"/>
  </hyperlinks>
  <pageMargins left="0.74803149606299213" right="0.74803149606299213" top="0.98425196850393704" bottom="0.98425196850393704" header="0" footer="0"/>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504D"/>
  </sheetPr>
  <dimension ref="A1:N16"/>
  <sheetViews>
    <sheetView showGridLines="0" tabSelected="1" workbookViewId="0">
      <selection activeCell="A2" sqref="A2"/>
    </sheetView>
  </sheetViews>
  <sheetFormatPr baseColWidth="10" defaultRowHeight="15" x14ac:dyDescent="0.25"/>
  <cols>
    <col min="1" max="1" width="13.5703125" customWidth="1"/>
    <col min="2" max="2" width="62.7109375" customWidth="1"/>
  </cols>
  <sheetData>
    <row r="1" spans="1:14" ht="62.25" customHeight="1" x14ac:dyDescent="0.25">
      <c r="B1" s="116" t="s">
        <v>577</v>
      </c>
    </row>
    <row r="2" spans="1:14" x14ac:dyDescent="0.25">
      <c r="A2" s="115"/>
      <c r="B2" s="28"/>
      <c r="C2" s="28"/>
    </row>
    <row r="3" spans="1:14" x14ac:dyDescent="0.25">
      <c r="A3" s="115"/>
      <c r="B3" s="28"/>
      <c r="C3" s="28"/>
    </row>
    <row r="4" spans="1:14" x14ac:dyDescent="0.25">
      <c r="A4" s="50"/>
      <c r="B4" s="28"/>
      <c r="C4" s="28"/>
    </row>
    <row r="5" spans="1:14" ht="15.75" x14ac:dyDescent="0.25">
      <c r="A5" s="50"/>
      <c r="B5" s="110" t="s">
        <v>462</v>
      </c>
      <c r="C5" s="28"/>
    </row>
    <row r="7" spans="1:14" s="28" customFormat="1" x14ac:dyDescent="0.25">
      <c r="B7" s="111" t="s">
        <v>124</v>
      </c>
      <c r="C7" s="42"/>
      <c r="D7" s="42"/>
      <c r="E7" s="42"/>
      <c r="F7" s="42"/>
      <c r="G7" s="42"/>
      <c r="H7" s="42"/>
      <c r="I7" s="42"/>
      <c r="J7" s="42"/>
      <c r="K7" s="42"/>
      <c r="L7" s="42"/>
      <c r="M7" s="42"/>
    </row>
    <row r="8" spans="1:14" s="28" customFormat="1" ht="47.25" customHeight="1" x14ac:dyDescent="0.2">
      <c r="B8" s="153" t="s">
        <v>608</v>
      </c>
      <c r="C8" s="75"/>
      <c r="D8" s="75"/>
      <c r="E8" s="75"/>
      <c r="F8" s="75"/>
      <c r="G8" s="75"/>
      <c r="H8" s="75"/>
      <c r="I8" s="75"/>
      <c r="J8" s="75"/>
      <c r="K8" s="75"/>
      <c r="L8" s="75"/>
      <c r="M8" s="75"/>
      <c r="N8" s="42"/>
    </row>
    <row r="9" spans="1:14" s="28" customFormat="1" ht="15" customHeight="1" x14ac:dyDescent="0.2">
      <c r="B9" s="75"/>
      <c r="C9" s="75"/>
      <c r="D9" s="75"/>
      <c r="E9" s="75"/>
      <c r="F9" s="75"/>
      <c r="G9" s="75"/>
      <c r="H9" s="75"/>
      <c r="I9" s="75"/>
      <c r="J9" s="75"/>
      <c r="K9" s="75"/>
      <c r="L9" s="75"/>
      <c r="M9" s="75"/>
      <c r="N9" s="104"/>
    </row>
    <row r="10" spans="1:14" s="28" customFormat="1" x14ac:dyDescent="0.2">
      <c r="B10" s="112" t="s">
        <v>565</v>
      </c>
      <c r="C10" s="104"/>
      <c r="D10" s="104"/>
      <c r="E10" s="104"/>
      <c r="F10" s="104"/>
      <c r="G10" s="104"/>
      <c r="H10" s="104"/>
      <c r="I10" s="104"/>
      <c r="J10" s="104"/>
      <c r="K10" s="104"/>
      <c r="L10" s="104"/>
      <c r="M10" s="104"/>
      <c r="N10" s="104"/>
    </row>
    <row r="11" spans="1:14" s="28" customFormat="1" x14ac:dyDescent="0.25">
      <c r="B11" s="113" t="s">
        <v>567</v>
      </c>
      <c r="C11" s="42"/>
      <c r="D11" s="42"/>
      <c r="E11" s="42"/>
      <c r="F11" s="42"/>
      <c r="G11" s="42"/>
      <c r="H11" s="42"/>
      <c r="I11" s="42"/>
      <c r="J11" s="42"/>
      <c r="K11" s="42"/>
      <c r="L11" s="42"/>
      <c r="M11" s="42"/>
      <c r="N11" s="104"/>
    </row>
    <row r="12" spans="1:14" s="28" customFormat="1" x14ac:dyDescent="0.25">
      <c r="B12" s="114" t="s">
        <v>566</v>
      </c>
      <c r="N12" s="42"/>
    </row>
    <row r="13" spans="1:14" s="28" customFormat="1" ht="12" x14ac:dyDescent="0.2"/>
    <row r="14" spans="1:14" s="28" customFormat="1" ht="12" x14ac:dyDescent="0.2"/>
    <row r="15" spans="1:14" s="28" customFormat="1" ht="12" x14ac:dyDescent="0.2"/>
    <row r="16" spans="1:14" s="28" customFormat="1" ht="12" x14ac:dyDescent="0.2"/>
  </sheetData>
  <hyperlinks>
    <hyperlink ref="B10" location="'Índice Pensiones Solidarias'!A1" display="'Índice Pensiones Solidarias'!A1" xr:uid="{00000000-0004-0000-0100-000000000000}"/>
    <hyperlink ref="B11" location="'Índice BxH'!A1" display="'Índice BxH'!A1" xr:uid="{00000000-0004-0000-0100-000001000000}"/>
    <hyperlink ref="B12" location="'Índice STJ'!A1" display="'Índice STJ'!A1" xr:uid="{00000000-0004-0000-0100-000002000000}"/>
  </hyperlinks>
  <pageMargins left="0.7" right="0.7" top="0.75" bottom="0.75" header="0.3" footer="0.3"/>
  <pageSetup orientation="portrait"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9"/>
  <dimension ref="A1:P83"/>
  <sheetViews>
    <sheetView showGridLines="0" zoomScaleNormal="100" workbookViewId="0"/>
  </sheetViews>
  <sheetFormatPr baseColWidth="10" defaultRowHeight="12" x14ac:dyDescent="0.2"/>
  <cols>
    <col min="1" max="1" width="6" style="29" customWidth="1"/>
    <col min="2" max="2" width="18.140625" style="29" customWidth="1"/>
    <col min="3" max="3" width="7.85546875" style="29" bestFit="1" customWidth="1"/>
    <col min="4" max="4" width="7.28515625" style="29" bestFit="1" customWidth="1"/>
    <col min="5" max="6" width="7.28515625" style="29" customWidth="1"/>
    <col min="7" max="8" width="7.28515625" style="29" bestFit="1" customWidth="1"/>
    <col min="9" max="11" width="7.28515625" style="29" customWidth="1"/>
    <col min="12" max="12" width="7.85546875" style="29" customWidth="1"/>
    <col min="13" max="251" width="11.42578125" style="29"/>
    <col min="252" max="252" width="18.140625" style="29" customWidth="1"/>
    <col min="253" max="253" width="7.85546875" style="29" bestFit="1" customWidth="1"/>
    <col min="254" max="254" width="7.28515625" style="29" bestFit="1" customWidth="1"/>
    <col min="255" max="256" width="7.28515625" style="29" customWidth="1"/>
    <col min="257" max="258" width="7.28515625" style="29" bestFit="1" customWidth="1"/>
    <col min="259" max="261" width="7.28515625" style="29" customWidth="1"/>
    <col min="262" max="267" width="0" style="29" hidden="1" customWidth="1"/>
    <col min="268" max="268" width="7.85546875" style="29" customWidth="1"/>
    <col min="269" max="507" width="11.42578125" style="29"/>
    <col min="508" max="508" width="18.140625" style="29" customWidth="1"/>
    <col min="509" max="509" width="7.85546875" style="29" bestFit="1" customWidth="1"/>
    <col min="510" max="510" width="7.28515625" style="29" bestFit="1" customWidth="1"/>
    <col min="511" max="512" width="7.28515625" style="29" customWidth="1"/>
    <col min="513" max="514" width="7.28515625" style="29" bestFit="1" customWidth="1"/>
    <col min="515" max="517" width="7.28515625" style="29" customWidth="1"/>
    <col min="518" max="523" width="0" style="29" hidden="1" customWidth="1"/>
    <col min="524" max="524" width="7.85546875" style="29" customWidth="1"/>
    <col min="525" max="763" width="11.42578125" style="29"/>
    <col min="764" max="764" width="18.140625" style="29" customWidth="1"/>
    <col min="765" max="765" width="7.85546875" style="29" bestFit="1" customWidth="1"/>
    <col min="766" max="766" width="7.28515625" style="29" bestFit="1" customWidth="1"/>
    <col min="767" max="768" width="7.28515625" style="29" customWidth="1"/>
    <col min="769" max="770" width="7.28515625" style="29" bestFit="1" customWidth="1"/>
    <col min="771" max="773" width="7.28515625" style="29" customWidth="1"/>
    <col min="774" max="779" width="0" style="29" hidden="1" customWidth="1"/>
    <col min="780" max="780" width="7.85546875" style="29" customWidth="1"/>
    <col min="781" max="1019" width="11.42578125" style="29"/>
    <col min="1020" max="1020" width="18.140625" style="29" customWidth="1"/>
    <col min="1021" max="1021" width="7.85546875" style="29" bestFit="1" customWidth="1"/>
    <col min="1022" max="1022" width="7.28515625" style="29" bestFit="1" customWidth="1"/>
    <col min="1023" max="1024" width="7.28515625" style="29" customWidth="1"/>
    <col min="1025" max="1026" width="7.28515625" style="29" bestFit="1" customWidth="1"/>
    <col min="1027" max="1029" width="7.28515625" style="29" customWidth="1"/>
    <col min="1030" max="1035" width="0" style="29" hidden="1" customWidth="1"/>
    <col min="1036" max="1036" width="7.85546875" style="29" customWidth="1"/>
    <col min="1037" max="1275" width="11.42578125" style="29"/>
    <col min="1276" max="1276" width="18.140625" style="29" customWidth="1"/>
    <col min="1277" max="1277" width="7.85546875" style="29" bestFit="1" customWidth="1"/>
    <col min="1278" max="1278" width="7.28515625" style="29" bestFit="1" customWidth="1"/>
    <col min="1279" max="1280" width="7.28515625" style="29" customWidth="1"/>
    <col min="1281" max="1282" width="7.28515625" style="29" bestFit="1" customWidth="1"/>
    <col min="1283" max="1285" width="7.28515625" style="29" customWidth="1"/>
    <col min="1286" max="1291" width="0" style="29" hidden="1" customWidth="1"/>
    <col min="1292" max="1292" width="7.85546875" style="29" customWidth="1"/>
    <col min="1293" max="1531" width="11.42578125" style="29"/>
    <col min="1532" max="1532" width="18.140625" style="29" customWidth="1"/>
    <col min="1533" max="1533" width="7.85546875" style="29" bestFit="1" customWidth="1"/>
    <col min="1534" max="1534" width="7.28515625" style="29" bestFit="1" customWidth="1"/>
    <col min="1535" max="1536" width="7.28515625" style="29" customWidth="1"/>
    <col min="1537" max="1538" width="7.28515625" style="29" bestFit="1" customWidth="1"/>
    <col min="1539" max="1541" width="7.28515625" style="29" customWidth="1"/>
    <col min="1542" max="1547" width="0" style="29" hidden="1" customWidth="1"/>
    <col min="1548" max="1548" width="7.85546875" style="29" customWidth="1"/>
    <col min="1549" max="1787" width="11.42578125" style="29"/>
    <col min="1788" max="1788" width="18.140625" style="29" customWidth="1"/>
    <col min="1789" max="1789" width="7.85546875" style="29" bestFit="1" customWidth="1"/>
    <col min="1790" max="1790" width="7.28515625" style="29" bestFit="1" customWidth="1"/>
    <col min="1791" max="1792" width="7.28515625" style="29" customWidth="1"/>
    <col min="1793" max="1794" width="7.28515625" style="29" bestFit="1" customWidth="1"/>
    <col min="1795" max="1797" width="7.28515625" style="29" customWidth="1"/>
    <col min="1798" max="1803" width="0" style="29" hidden="1" customWidth="1"/>
    <col min="1804" max="1804" width="7.85546875" style="29" customWidth="1"/>
    <col min="1805" max="2043" width="11.42578125" style="29"/>
    <col min="2044" max="2044" width="18.140625" style="29" customWidth="1"/>
    <col min="2045" max="2045" width="7.85546875" style="29" bestFit="1" customWidth="1"/>
    <col min="2046" max="2046" width="7.28515625" style="29" bestFit="1" customWidth="1"/>
    <col min="2047" max="2048" width="7.28515625" style="29" customWidth="1"/>
    <col min="2049" max="2050" width="7.28515625" style="29" bestFit="1" customWidth="1"/>
    <col min="2051" max="2053" width="7.28515625" style="29" customWidth="1"/>
    <col min="2054" max="2059" width="0" style="29" hidden="1" customWidth="1"/>
    <col min="2060" max="2060" width="7.85546875" style="29" customWidth="1"/>
    <col min="2061" max="2299" width="11.42578125" style="29"/>
    <col min="2300" max="2300" width="18.140625" style="29" customWidth="1"/>
    <col min="2301" max="2301" width="7.85546875" style="29" bestFit="1" customWidth="1"/>
    <col min="2302" max="2302" width="7.28515625" style="29" bestFit="1" customWidth="1"/>
    <col min="2303" max="2304" width="7.28515625" style="29" customWidth="1"/>
    <col min="2305" max="2306" width="7.28515625" style="29" bestFit="1" customWidth="1"/>
    <col min="2307" max="2309" width="7.28515625" style="29" customWidth="1"/>
    <col min="2310" max="2315" width="0" style="29" hidden="1" customWidth="1"/>
    <col min="2316" max="2316" width="7.85546875" style="29" customWidth="1"/>
    <col min="2317" max="2555" width="11.42578125" style="29"/>
    <col min="2556" max="2556" width="18.140625" style="29" customWidth="1"/>
    <col min="2557" max="2557" width="7.85546875" style="29" bestFit="1" customWidth="1"/>
    <col min="2558" max="2558" width="7.28515625" style="29" bestFit="1" customWidth="1"/>
    <col min="2559" max="2560" width="7.28515625" style="29" customWidth="1"/>
    <col min="2561" max="2562" width="7.28515625" style="29" bestFit="1" customWidth="1"/>
    <col min="2563" max="2565" width="7.28515625" style="29" customWidth="1"/>
    <col min="2566" max="2571" width="0" style="29" hidden="1" customWidth="1"/>
    <col min="2572" max="2572" width="7.85546875" style="29" customWidth="1"/>
    <col min="2573" max="2811" width="11.42578125" style="29"/>
    <col min="2812" max="2812" width="18.140625" style="29" customWidth="1"/>
    <col min="2813" max="2813" width="7.85546875" style="29" bestFit="1" customWidth="1"/>
    <col min="2814" max="2814" width="7.28515625" style="29" bestFit="1" customWidth="1"/>
    <col min="2815" max="2816" width="7.28515625" style="29" customWidth="1"/>
    <col min="2817" max="2818" width="7.28515625" style="29" bestFit="1" customWidth="1"/>
    <col min="2819" max="2821" width="7.28515625" style="29" customWidth="1"/>
    <col min="2822" max="2827" width="0" style="29" hidden="1" customWidth="1"/>
    <col min="2828" max="2828" width="7.85546875" style="29" customWidth="1"/>
    <col min="2829" max="3067" width="11.42578125" style="29"/>
    <col min="3068" max="3068" width="18.140625" style="29" customWidth="1"/>
    <col min="3069" max="3069" width="7.85546875" style="29" bestFit="1" customWidth="1"/>
    <col min="3070" max="3070" width="7.28515625" style="29" bestFit="1" customWidth="1"/>
    <col min="3071" max="3072" width="7.28515625" style="29" customWidth="1"/>
    <col min="3073" max="3074" width="7.28515625" style="29" bestFit="1" customWidth="1"/>
    <col min="3075" max="3077" width="7.28515625" style="29" customWidth="1"/>
    <col min="3078" max="3083" width="0" style="29" hidden="1" customWidth="1"/>
    <col min="3084" max="3084" width="7.85546875" style="29" customWidth="1"/>
    <col min="3085" max="3323" width="11.42578125" style="29"/>
    <col min="3324" max="3324" width="18.140625" style="29" customWidth="1"/>
    <col min="3325" max="3325" width="7.85546875" style="29" bestFit="1" customWidth="1"/>
    <col min="3326" max="3326" width="7.28515625" style="29" bestFit="1" customWidth="1"/>
    <col min="3327" max="3328" width="7.28515625" style="29" customWidth="1"/>
    <col min="3329" max="3330" width="7.28515625" style="29" bestFit="1" customWidth="1"/>
    <col min="3331" max="3333" width="7.28515625" style="29" customWidth="1"/>
    <col min="3334" max="3339" width="0" style="29" hidden="1" customWidth="1"/>
    <col min="3340" max="3340" width="7.85546875" style="29" customWidth="1"/>
    <col min="3341" max="3579" width="11.42578125" style="29"/>
    <col min="3580" max="3580" width="18.140625" style="29" customWidth="1"/>
    <col min="3581" max="3581" width="7.85546875" style="29" bestFit="1" customWidth="1"/>
    <col min="3582" max="3582" width="7.28515625" style="29" bestFit="1" customWidth="1"/>
    <col min="3583" max="3584" width="7.28515625" style="29" customWidth="1"/>
    <col min="3585" max="3586" width="7.28515625" style="29" bestFit="1" customWidth="1"/>
    <col min="3587" max="3589" width="7.28515625" style="29" customWidth="1"/>
    <col min="3590" max="3595" width="0" style="29" hidden="1" customWidth="1"/>
    <col min="3596" max="3596" width="7.85546875" style="29" customWidth="1"/>
    <col min="3597" max="3835" width="11.42578125" style="29"/>
    <col min="3836" max="3836" width="18.140625" style="29" customWidth="1"/>
    <col min="3837" max="3837" width="7.85546875" style="29" bestFit="1" customWidth="1"/>
    <col min="3838" max="3838" width="7.28515625" style="29" bestFit="1" customWidth="1"/>
    <col min="3839" max="3840" width="7.28515625" style="29" customWidth="1"/>
    <col min="3841" max="3842" width="7.28515625" style="29" bestFit="1" customWidth="1"/>
    <col min="3843" max="3845" width="7.28515625" style="29" customWidth="1"/>
    <col min="3846" max="3851" width="0" style="29" hidden="1" customWidth="1"/>
    <col min="3852" max="3852" width="7.85546875" style="29" customWidth="1"/>
    <col min="3853" max="4091" width="11.42578125" style="29"/>
    <col min="4092" max="4092" width="18.140625" style="29" customWidth="1"/>
    <col min="4093" max="4093" width="7.85546875" style="29" bestFit="1" customWidth="1"/>
    <col min="4094" max="4094" width="7.28515625" style="29" bestFit="1" customWidth="1"/>
    <col min="4095" max="4096" width="7.28515625" style="29" customWidth="1"/>
    <col min="4097" max="4098" width="7.28515625" style="29" bestFit="1" customWidth="1"/>
    <col min="4099" max="4101" width="7.28515625" style="29" customWidth="1"/>
    <col min="4102" max="4107" width="0" style="29" hidden="1" customWidth="1"/>
    <col min="4108" max="4108" width="7.85546875" style="29" customWidth="1"/>
    <col min="4109" max="4347" width="11.42578125" style="29"/>
    <col min="4348" max="4348" width="18.140625" style="29" customWidth="1"/>
    <col min="4349" max="4349" width="7.85546875" style="29" bestFit="1" customWidth="1"/>
    <col min="4350" max="4350" width="7.28515625" style="29" bestFit="1" customWidth="1"/>
    <col min="4351" max="4352" width="7.28515625" style="29" customWidth="1"/>
    <col min="4353" max="4354" width="7.28515625" style="29" bestFit="1" customWidth="1"/>
    <col min="4355" max="4357" width="7.28515625" style="29" customWidth="1"/>
    <col min="4358" max="4363" width="0" style="29" hidden="1" customWidth="1"/>
    <col min="4364" max="4364" width="7.85546875" style="29" customWidth="1"/>
    <col min="4365" max="4603" width="11.42578125" style="29"/>
    <col min="4604" max="4604" width="18.140625" style="29" customWidth="1"/>
    <col min="4605" max="4605" width="7.85546875" style="29" bestFit="1" customWidth="1"/>
    <col min="4606" max="4606" width="7.28515625" style="29" bestFit="1" customWidth="1"/>
    <col min="4607" max="4608" width="7.28515625" style="29" customWidth="1"/>
    <col min="4609" max="4610" width="7.28515625" style="29" bestFit="1" customWidth="1"/>
    <col min="4611" max="4613" width="7.28515625" style="29" customWidth="1"/>
    <col min="4614" max="4619" width="0" style="29" hidden="1" customWidth="1"/>
    <col min="4620" max="4620" width="7.85546875" style="29" customWidth="1"/>
    <col min="4621" max="4859" width="11.42578125" style="29"/>
    <col min="4860" max="4860" width="18.140625" style="29" customWidth="1"/>
    <col min="4861" max="4861" width="7.85546875" style="29" bestFit="1" customWidth="1"/>
    <col min="4862" max="4862" width="7.28515625" style="29" bestFit="1" customWidth="1"/>
    <col min="4863" max="4864" width="7.28515625" style="29" customWidth="1"/>
    <col min="4865" max="4866" width="7.28515625" style="29" bestFit="1" customWidth="1"/>
    <col min="4867" max="4869" width="7.28515625" style="29" customWidth="1"/>
    <col min="4870" max="4875" width="0" style="29" hidden="1" customWidth="1"/>
    <col min="4876" max="4876" width="7.85546875" style="29" customWidth="1"/>
    <col min="4877" max="5115" width="11.42578125" style="29"/>
    <col min="5116" max="5116" width="18.140625" style="29" customWidth="1"/>
    <col min="5117" max="5117" width="7.85546875" style="29" bestFit="1" customWidth="1"/>
    <col min="5118" max="5118" width="7.28515625" style="29" bestFit="1" customWidth="1"/>
    <col min="5119" max="5120" width="7.28515625" style="29" customWidth="1"/>
    <col min="5121" max="5122" width="7.28515625" style="29" bestFit="1" customWidth="1"/>
    <col min="5123" max="5125" width="7.28515625" style="29" customWidth="1"/>
    <col min="5126" max="5131" width="0" style="29" hidden="1" customWidth="1"/>
    <col min="5132" max="5132" width="7.85546875" style="29" customWidth="1"/>
    <col min="5133" max="5371" width="11.42578125" style="29"/>
    <col min="5372" max="5372" width="18.140625" style="29" customWidth="1"/>
    <col min="5373" max="5373" width="7.85546875" style="29" bestFit="1" customWidth="1"/>
    <col min="5374" max="5374" width="7.28515625" style="29" bestFit="1" customWidth="1"/>
    <col min="5375" max="5376" width="7.28515625" style="29" customWidth="1"/>
    <col min="5377" max="5378" width="7.28515625" style="29" bestFit="1" customWidth="1"/>
    <col min="5379" max="5381" width="7.28515625" style="29" customWidth="1"/>
    <col min="5382" max="5387" width="0" style="29" hidden="1" customWidth="1"/>
    <col min="5388" max="5388" width="7.85546875" style="29" customWidth="1"/>
    <col min="5389" max="5627" width="11.42578125" style="29"/>
    <col min="5628" max="5628" width="18.140625" style="29" customWidth="1"/>
    <col min="5629" max="5629" width="7.85546875" style="29" bestFit="1" customWidth="1"/>
    <col min="5630" max="5630" width="7.28515625" style="29" bestFit="1" customWidth="1"/>
    <col min="5631" max="5632" width="7.28515625" style="29" customWidth="1"/>
    <col min="5633" max="5634" width="7.28515625" style="29" bestFit="1" customWidth="1"/>
    <col min="5635" max="5637" width="7.28515625" style="29" customWidth="1"/>
    <col min="5638" max="5643" width="0" style="29" hidden="1" customWidth="1"/>
    <col min="5644" max="5644" width="7.85546875" style="29" customWidth="1"/>
    <col min="5645" max="5883" width="11.42578125" style="29"/>
    <col min="5884" max="5884" width="18.140625" style="29" customWidth="1"/>
    <col min="5885" max="5885" width="7.85546875" style="29" bestFit="1" customWidth="1"/>
    <col min="5886" max="5886" width="7.28515625" style="29" bestFit="1" customWidth="1"/>
    <col min="5887" max="5888" width="7.28515625" style="29" customWidth="1"/>
    <col min="5889" max="5890" width="7.28515625" style="29" bestFit="1" customWidth="1"/>
    <col min="5891" max="5893" width="7.28515625" style="29" customWidth="1"/>
    <col min="5894" max="5899" width="0" style="29" hidden="1" customWidth="1"/>
    <col min="5900" max="5900" width="7.85546875" style="29" customWidth="1"/>
    <col min="5901" max="6139" width="11.42578125" style="29"/>
    <col min="6140" max="6140" width="18.140625" style="29" customWidth="1"/>
    <col min="6141" max="6141" width="7.85546875" style="29" bestFit="1" customWidth="1"/>
    <col min="6142" max="6142" width="7.28515625" style="29" bestFit="1" customWidth="1"/>
    <col min="6143" max="6144" width="7.28515625" style="29" customWidth="1"/>
    <col min="6145" max="6146" width="7.28515625" style="29" bestFit="1" customWidth="1"/>
    <col min="6147" max="6149" width="7.28515625" style="29" customWidth="1"/>
    <col min="6150" max="6155" width="0" style="29" hidden="1" customWidth="1"/>
    <col min="6156" max="6156" width="7.85546875" style="29" customWidth="1"/>
    <col min="6157" max="6395" width="11.42578125" style="29"/>
    <col min="6396" max="6396" width="18.140625" style="29" customWidth="1"/>
    <col min="6397" max="6397" width="7.85546875" style="29" bestFit="1" customWidth="1"/>
    <col min="6398" max="6398" width="7.28515625" style="29" bestFit="1" customWidth="1"/>
    <col min="6399" max="6400" width="7.28515625" style="29" customWidth="1"/>
    <col min="6401" max="6402" width="7.28515625" style="29" bestFit="1" customWidth="1"/>
    <col min="6403" max="6405" width="7.28515625" style="29" customWidth="1"/>
    <col min="6406" max="6411" width="0" style="29" hidden="1" customWidth="1"/>
    <col min="6412" max="6412" width="7.85546875" style="29" customWidth="1"/>
    <col min="6413" max="6651" width="11.42578125" style="29"/>
    <col min="6652" max="6652" width="18.140625" style="29" customWidth="1"/>
    <col min="6653" max="6653" width="7.85546875" style="29" bestFit="1" customWidth="1"/>
    <col min="6654" max="6654" width="7.28515625" style="29" bestFit="1" customWidth="1"/>
    <col min="6655" max="6656" width="7.28515625" style="29" customWidth="1"/>
    <col min="6657" max="6658" width="7.28515625" style="29" bestFit="1" customWidth="1"/>
    <col min="6659" max="6661" width="7.28515625" style="29" customWidth="1"/>
    <col min="6662" max="6667" width="0" style="29" hidden="1" customWidth="1"/>
    <col min="6668" max="6668" width="7.85546875" style="29" customWidth="1"/>
    <col min="6669" max="6907" width="11.42578125" style="29"/>
    <col min="6908" max="6908" width="18.140625" style="29" customWidth="1"/>
    <col min="6909" max="6909" width="7.85546875" style="29" bestFit="1" customWidth="1"/>
    <col min="6910" max="6910" width="7.28515625" style="29" bestFit="1" customWidth="1"/>
    <col min="6911" max="6912" width="7.28515625" style="29" customWidth="1"/>
    <col min="6913" max="6914" width="7.28515625" style="29" bestFit="1" customWidth="1"/>
    <col min="6915" max="6917" width="7.28515625" style="29" customWidth="1"/>
    <col min="6918" max="6923" width="0" style="29" hidden="1" customWidth="1"/>
    <col min="6924" max="6924" width="7.85546875" style="29" customWidth="1"/>
    <col min="6925" max="7163" width="11.42578125" style="29"/>
    <col min="7164" max="7164" width="18.140625" style="29" customWidth="1"/>
    <col min="7165" max="7165" width="7.85546875" style="29" bestFit="1" customWidth="1"/>
    <col min="7166" max="7166" width="7.28515625" style="29" bestFit="1" customWidth="1"/>
    <col min="7167" max="7168" width="7.28515625" style="29" customWidth="1"/>
    <col min="7169" max="7170" width="7.28515625" style="29" bestFit="1" customWidth="1"/>
    <col min="7171" max="7173" width="7.28515625" style="29" customWidth="1"/>
    <col min="7174" max="7179" width="0" style="29" hidden="1" customWidth="1"/>
    <col min="7180" max="7180" width="7.85546875" style="29" customWidth="1"/>
    <col min="7181" max="7419" width="11.42578125" style="29"/>
    <col min="7420" max="7420" width="18.140625" style="29" customWidth="1"/>
    <col min="7421" max="7421" width="7.85546875" style="29" bestFit="1" customWidth="1"/>
    <col min="7422" max="7422" width="7.28515625" style="29" bestFit="1" customWidth="1"/>
    <col min="7423" max="7424" width="7.28515625" style="29" customWidth="1"/>
    <col min="7425" max="7426" width="7.28515625" style="29" bestFit="1" customWidth="1"/>
    <col min="7427" max="7429" width="7.28515625" style="29" customWidth="1"/>
    <col min="7430" max="7435" width="0" style="29" hidden="1" customWidth="1"/>
    <col min="7436" max="7436" width="7.85546875" style="29" customWidth="1"/>
    <col min="7437" max="7675" width="11.42578125" style="29"/>
    <col min="7676" max="7676" width="18.140625" style="29" customWidth="1"/>
    <col min="7677" max="7677" width="7.85546875" style="29" bestFit="1" customWidth="1"/>
    <col min="7678" max="7678" width="7.28515625" style="29" bestFit="1" customWidth="1"/>
    <col min="7679" max="7680" width="7.28515625" style="29" customWidth="1"/>
    <col min="7681" max="7682" width="7.28515625" style="29" bestFit="1" customWidth="1"/>
    <col min="7683" max="7685" width="7.28515625" style="29" customWidth="1"/>
    <col min="7686" max="7691" width="0" style="29" hidden="1" customWidth="1"/>
    <col min="7692" max="7692" width="7.85546875" style="29" customWidth="1"/>
    <col min="7693" max="7931" width="11.42578125" style="29"/>
    <col min="7932" max="7932" width="18.140625" style="29" customWidth="1"/>
    <col min="7933" max="7933" width="7.85546875" style="29" bestFit="1" customWidth="1"/>
    <col min="7934" max="7934" width="7.28515625" style="29" bestFit="1" customWidth="1"/>
    <col min="7935" max="7936" width="7.28515625" style="29" customWidth="1"/>
    <col min="7937" max="7938" width="7.28515625" style="29" bestFit="1" customWidth="1"/>
    <col min="7939" max="7941" width="7.28515625" style="29" customWidth="1"/>
    <col min="7942" max="7947" width="0" style="29" hidden="1" customWidth="1"/>
    <col min="7948" max="7948" width="7.85546875" style="29" customWidth="1"/>
    <col min="7949" max="8187" width="11.42578125" style="29"/>
    <col min="8188" max="8188" width="18.140625" style="29" customWidth="1"/>
    <col min="8189" max="8189" width="7.85546875" style="29" bestFit="1" customWidth="1"/>
    <col min="8190" max="8190" width="7.28515625" style="29" bestFit="1" customWidth="1"/>
    <col min="8191" max="8192" width="7.28515625" style="29" customWidth="1"/>
    <col min="8193" max="8194" width="7.28515625" style="29" bestFit="1" customWidth="1"/>
    <col min="8195" max="8197" width="7.28515625" style="29" customWidth="1"/>
    <col min="8198" max="8203" width="0" style="29" hidden="1" customWidth="1"/>
    <col min="8204" max="8204" width="7.85546875" style="29" customWidth="1"/>
    <col min="8205" max="8443" width="11.42578125" style="29"/>
    <col min="8444" max="8444" width="18.140625" style="29" customWidth="1"/>
    <col min="8445" max="8445" width="7.85546875" style="29" bestFit="1" customWidth="1"/>
    <col min="8446" max="8446" width="7.28515625" style="29" bestFit="1" customWidth="1"/>
    <col min="8447" max="8448" width="7.28515625" style="29" customWidth="1"/>
    <col min="8449" max="8450" width="7.28515625" style="29" bestFit="1" customWidth="1"/>
    <col min="8451" max="8453" width="7.28515625" style="29" customWidth="1"/>
    <col min="8454" max="8459" width="0" style="29" hidden="1" customWidth="1"/>
    <col min="8460" max="8460" width="7.85546875" style="29" customWidth="1"/>
    <col min="8461" max="8699" width="11.42578125" style="29"/>
    <col min="8700" max="8700" width="18.140625" style="29" customWidth="1"/>
    <col min="8701" max="8701" width="7.85546875" style="29" bestFit="1" customWidth="1"/>
    <col min="8702" max="8702" width="7.28515625" style="29" bestFit="1" customWidth="1"/>
    <col min="8703" max="8704" width="7.28515625" style="29" customWidth="1"/>
    <col min="8705" max="8706" width="7.28515625" style="29" bestFit="1" customWidth="1"/>
    <col min="8707" max="8709" width="7.28515625" style="29" customWidth="1"/>
    <col min="8710" max="8715" width="0" style="29" hidden="1" customWidth="1"/>
    <col min="8716" max="8716" width="7.85546875" style="29" customWidth="1"/>
    <col min="8717" max="8955" width="11.42578125" style="29"/>
    <col min="8956" max="8956" width="18.140625" style="29" customWidth="1"/>
    <col min="8957" max="8957" width="7.85546875" style="29" bestFit="1" customWidth="1"/>
    <col min="8958" max="8958" width="7.28515625" style="29" bestFit="1" customWidth="1"/>
    <col min="8959" max="8960" width="7.28515625" style="29" customWidth="1"/>
    <col min="8961" max="8962" width="7.28515625" style="29" bestFit="1" customWidth="1"/>
    <col min="8963" max="8965" width="7.28515625" style="29" customWidth="1"/>
    <col min="8966" max="8971" width="0" style="29" hidden="1" customWidth="1"/>
    <col min="8972" max="8972" width="7.85546875" style="29" customWidth="1"/>
    <col min="8973" max="9211" width="11.42578125" style="29"/>
    <col min="9212" max="9212" width="18.140625" style="29" customWidth="1"/>
    <col min="9213" max="9213" width="7.85546875" style="29" bestFit="1" customWidth="1"/>
    <col min="9214" max="9214" width="7.28515625" style="29" bestFit="1" customWidth="1"/>
    <col min="9215" max="9216" width="7.28515625" style="29" customWidth="1"/>
    <col min="9217" max="9218" width="7.28515625" style="29" bestFit="1" customWidth="1"/>
    <col min="9219" max="9221" width="7.28515625" style="29" customWidth="1"/>
    <col min="9222" max="9227" width="0" style="29" hidden="1" customWidth="1"/>
    <col min="9228" max="9228" width="7.85546875" style="29" customWidth="1"/>
    <col min="9229" max="9467" width="11.42578125" style="29"/>
    <col min="9468" max="9468" width="18.140625" style="29" customWidth="1"/>
    <col min="9469" max="9469" width="7.85546875" style="29" bestFit="1" customWidth="1"/>
    <col min="9470" max="9470" width="7.28515625" style="29" bestFit="1" customWidth="1"/>
    <col min="9471" max="9472" width="7.28515625" style="29" customWidth="1"/>
    <col min="9473" max="9474" width="7.28515625" style="29" bestFit="1" customWidth="1"/>
    <col min="9475" max="9477" width="7.28515625" style="29" customWidth="1"/>
    <col min="9478" max="9483" width="0" style="29" hidden="1" customWidth="1"/>
    <col min="9484" max="9484" width="7.85546875" style="29" customWidth="1"/>
    <col min="9485" max="9723" width="11.42578125" style="29"/>
    <col min="9724" max="9724" width="18.140625" style="29" customWidth="1"/>
    <col min="9725" max="9725" width="7.85546875" style="29" bestFit="1" customWidth="1"/>
    <col min="9726" max="9726" width="7.28515625" style="29" bestFit="1" customWidth="1"/>
    <col min="9727" max="9728" width="7.28515625" style="29" customWidth="1"/>
    <col min="9729" max="9730" width="7.28515625" style="29" bestFit="1" customWidth="1"/>
    <col min="9731" max="9733" width="7.28515625" style="29" customWidth="1"/>
    <col min="9734" max="9739" width="0" style="29" hidden="1" customWidth="1"/>
    <col min="9740" max="9740" width="7.85546875" style="29" customWidth="1"/>
    <col min="9741" max="9979" width="11.42578125" style="29"/>
    <col min="9980" max="9980" width="18.140625" style="29" customWidth="1"/>
    <col min="9981" max="9981" width="7.85546875" style="29" bestFit="1" customWidth="1"/>
    <col min="9982" max="9982" width="7.28515625" style="29" bestFit="1" customWidth="1"/>
    <col min="9983" max="9984" width="7.28515625" style="29" customWidth="1"/>
    <col min="9985" max="9986" width="7.28515625" style="29" bestFit="1" customWidth="1"/>
    <col min="9987" max="9989" width="7.28515625" style="29" customWidth="1"/>
    <col min="9990" max="9995" width="0" style="29" hidden="1" customWidth="1"/>
    <col min="9996" max="9996" width="7.85546875" style="29" customWidth="1"/>
    <col min="9997" max="10235" width="11.42578125" style="29"/>
    <col min="10236" max="10236" width="18.140625" style="29" customWidth="1"/>
    <col min="10237" max="10237" width="7.85546875" style="29" bestFit="1" customWidth="1"/>
    <col min="10238" max="10238" width="7.28515625" style="29" bestFit="1" customWidth="1"/>
    <col min="10239" max="10240" width="7.28515625" style="29" customWidth="1"/>
    <col min="10241" max="10242" width="7.28515625" style="29" bestFit="1" customWidth="1"/>
    <col min="10243" max="10245" width="7.28515625" style="29" customWidth="1"/>
    <col min="10246" max="10251" width="0" style="29" hidden="1" customWidth="1"/>
    <col min="10252" max="10252" width="7.85546875" style="29" customWidth="1"/>
    <col min="10253" max="10491" width="11.42578125" style="29"/>
    <col min="10492" max="10492" width="18.140625" style="29" customWidth="1"/>
    <col min="10493" max="10493" width="7.85546875" style="29" bestFit="1" customWidth="1"/>
    <col min="10494" max="10494" width="7.28515625" style="29" bestFit="1" customWidth="1"/>
    <col min="10495" max="10496" width="7.28515625" style="29" customWidth="1"/>
    <col min="10497" max="10498" width="7.28515625" style="29" bestFit="1" customWidth="1"/>
    <col min="10499" max="10501" width="7.28515625" style="29" customWidth="1"/>
    <col min="10502" max="10507" width="0" style="29" hidden="1" customWidth="1"/>
    <col min="10508" max="10508" width="7.85546875" style="29" customWidth="1"/>
    <col min="10509" max="10747" width="11.42578125" style="29"/>
    <col min="10748" max="10748" width="18.140625" style="29" customWidth="1"/>
    <col min="10749" max="10749" width="7.85546875" style="29" bestFit="1" customWidth="1"/>
    <col min="10750" max="10750" width="7.28515625" style="29" bestFit="1" customWidth="1"/>
    <col min="10751" max="10752" width="7.28515625" style="29" customWidth="1"/>
    <col min="10753" max="10754" width="7.28515625" style="29" bestFit="1" customWidth="1"/>
    <col min="10755" max="10757" width="7.28515625" style="29" customWidth="1"/>
    <col min="10758" max="10763" width="0" style="29" hidden="1" customWidth="1"/>
    <col min="10764" max="10764" width="7.85546875" style="29" customWidth="1"/>
    <col min="10765" max="11003" width="11.42578125" style="29"/>
    <col min="11004" max="11004" width="18.140625" style="29" customWidth="1"/>
    <col min="11005" max="11005" width="7.85546875" style="29" bestFit="1" customWidth="1"/>
    <col min="11006" max="11006" width="7.28515625" style="29" bestFit="1" customWidth="1"/>
    <col min="11007" max="11008" width="7.28515625" style="29" customWidth="1"/>
    <col min="11009" max="11010" width="7.28515625" style="29" bestFit="1" customWidth="1"/>
    <col min="11011" max="11013" width="7.28515625" style="29" customWidth="1"/>
    <col min="11014" max="11019" width="0" style="29" hidden="1" customWidth="1"/>
    <col min="11020" max="11020" width="7.85546875" style="29" customWidth="1"/>
    <col min="11021" max="11259" width="11.42578125" style="29"/>
    <col min="11260" max="11260" width="18.140625" style="29" customWidth="1"/>
    <col min="11261" max="11261" width="7.85546875" style="29" bestFit="1" customWidth="1"/>
    <col min="11262" max="11262" width="7.28515625" style="29" bestFit="1" customWidth="1"/>
    <col min="11263" max="11264" width="7.28515625" style="29" customWidth="1"/>
    <col min="11265" max="11266" width="7.28515625" style="29" bestFit="1" customWidth="1"/>
    <col min="11267" max="11269" width="7.28515625" style="29" customWidth="1"/>
    <col min="11270" max="11275" width="0" style="29" hidden="1" customWidth="1"/>
    <col min="11276" max="11276" width="7.85546875" style="29" customWidth="1"/>
    <col min="11277" max="11515" width="11.42578125" style="29"/>
    <col min="11516" max="11516" width="18.140625" style="29" customWidth="1"/>
    <col min="11517" max="11517" width="7.85546875" style="29" bestFit="1" customWidth="1"/>
    <col min="11518" max="11518" width="7.28515625" style="29" bestFit="1" customWidth="1"/>
    <col min="11519" max="11520" width="7.28515625" style="29" customWidth="1"/>
    <col min="11521" max="11522" width="7.28515625" style="29" bestFit="1" customWidth="1"/>
    <col min="11523" max="11525" width="7.28515625" style="29" customWidth="1"/>
    <col min="11526" max="11531" width="0" style="29" hidden="1" customWidth="1"/>
    <col min="11532" max="11532" width="7.85546875" style="29" customWidth="1"/>
    <col min="11533" max="11771" width="11.42578125" style="29"/>
    <col min="11772" max="11772" width="18.140625" style="29" customWidth="1"/>
    <col min="11773" max="11773" width="7.85546875" style="29" bestFit="1" customWidth="1"/>
    <col min="11774" max="11774" width="7.28515625" style="29" bestFit="1" customWidth="1"/>
    <col min="11775" max="11776" width="7.28515625" style="29" customWidth="1"/>
    <col min="11777" max="11778" width="7.28515625" style="29" bestFit="1" customWidth="1"/>
    <col min="11779" max="11781" width="7.28515625" style="29" customWidth="1"/>
    <col min="11782" max="11787" width="0" style="29" hidden="1" customWidth="1"/>
    <col min="11788" max="11788" width="7.85546875" style="29" customWidth="1"/>
    <col min="11789" max="12027" width="11.42578125" style="29"/>
    <col min="12028" max="12028" width="18.140625" style="29" customWidth="1"/>
    <col min="12029" max="12029" width="7.85546875" style="29" bestFit="1" customWidth="1"/>
    <col min="12030" max="12030" width="7.28515625" style="29" bestFit="1" customWidth="1"/>
    <col min="12031" max="12032" width="7.28515625" style="29" customWidth="1"/>
    <col min="12033" max="12034" width="7.28515625" style="29" bestFit="1" customWidth="1"/>
    <col min="12035" max="12037" width="7.28515625" style="29" customWidth="1"/>
    <col min="12038" max="12043" width="0" style="29" hidden="1" customWidth="1"/>
    <col min="12044" max="12044" width="7.85546875" style="29" customWidth="1"/>
    <col min="12045" max="12283" width="11.42578125" style="29"/>
    <col min="12284" max="12284" width="18.140625" style="29" customWidth="1"/>
    <col min="12285" max="12285" width="7.85546875" style="29" bestFit="1" customWidth="1"/>
    <col min="12286" max="12286" width="7.28515625" style="29" bestFit="1" customWidth="1"/>
    <col min="12287" max="12288" width="7.28515625" style="29" customWidth="1"/>
    <col min="12289" max="12290" width="7.28515625" style="29" bestFit="1" customWidth="1"/>
    <col min="12291" max="12293" width="7.28515625" style="29" customWidth="1"/>
    <col min="12294" max="12299" width="0" style="29" hidden="1" customWidth="1"/>
    <col min="12300" max="12300" width="7.85546875" style="29" customWidth="1"/>
    <col min="12301" max="12539" width="11.42578125" style="29"/>
    <col min="12540" max="12540" width="18.140625" style="29" customWidth="1"/>
    <col min="12541" max="12541" width="7.85546875" style="29" bestFit="1" customWidth="1"/>
    <col min="12542" max="12542" width="7.28515625" style="29" bestFit="1" customWidth="1"/>
    <col min="12543" max="12544" width="7.28515625" style="29" customWidth="1"/>
    <col min="12545" max="12546" width="7.28515625" style="29" bestFit="1" customWidth="1"/>
    <col min="12547" max="12549" width="7.28515625" style="29" customWidth="1"/>
    <col min="12550" max="12555" width="0" style="29" hidden="1" customWidth="1"/>
    <col min="12556" max="12556" width="7.85546875" style="29" customWidth="1"/>
    <col min="12557" max="12795" width="11.42578125" style="29"/>
    <col min="12796" max="12796" width="18.140625" style="29" customWidth="1"/>
    <col min="12797" max="12797" width="7.85546875" style="29" bestFit="1" customWidth="1"/>
    <col min="12798" max="12798" width="7.28515625" style="29" bestFit="1" customWidth="1"/>
    <col min="12799" max="12800" width="7.28515625" style="29" customWidth="1"/>
    <col min="12801" max="12802" width="7.28515625" style="29" bestFit="1" customWidth="1"/>
    <col min="12803" max="12805" width="7.28515625" style="29" customWidth="1"/>
    <col min="12806" max="12811" width="0" style="29" hidden="1" customWidth="1"/>
    <col min="12812" max="12812" width="7.85546875" style="29" customWidth="1"/>
    <col min="12813" max="13051" width="11.42578125" style="29"/>
    <col min="13052" max="13052" width="18.140625" style="29" customWidth="1"/>
    <col min="13053" max="13053" width="7.85546875" style="29" bestFit="1" customWidth="1"/>
    <col min="13054" max="13054" width="7.28515625" style="29" bestFit="1" customWidth="1"/>
    <col min="13055" max="13056" width="7.28515625" style="29" customWidth="1"/>
    <col min="13057" max="13058" width="7.28515625" style="29" bestFit="1" customWidth="1"/>
    <col min="13059" max="13061" width="7.28515625" style="29" customWidth="1"/>
    <col min="13062" max="13067" width="0" style="29" hidden="1" customWidth="1"/>
    <col min="13068" max="13068" width="7.85546875" style="29" customWidth="1"/>
    <col min="13069" max="13307" width="11.42578125" style="29"/>
    <col min="13308" max="13308" width="18.140625" style="29" customWidth="1"/>
    <col min="13309" max="13309" width="7.85546875" style="29" bestFit="1" customWidth="1"/>
    <col min="13310" max="13310" width="7.28515625" style="29" bestFit="1" customWidth="1"/>
    <col min="13311" max="13312" width="7.28515625" style="29" customWidth="1"/>
    <col min="13313" max="13314" width="7.28515625" style="29" bestFit="1" customWidth="1"/>
    <col min="13315" max="13317" width="7.28515625" style="29" customWidth="1"/>
    <col min="13318" max="13323" width="0" style="29" hidden="1" customWidth="1"/>
    <col min="13324" max="13324" width="7.85546875" style="29" customWidth="1"/>
    <col min="13325" max="13563" width="11.42578125" style="29"/>
    <col min="13564" max="13564" width="18.140625" style="29" customWidth="1"/>
    <col min="13565" max="13565" width="7.85546875" style="29" bestFit="1" customWidth="1"/>
    <col min="13566" max="13566" width="7.28515625" style="29" bestFit="1" customWidth="1"/>
    <col min="13567" max="13568" width="7.28515625" style="29" customWidth="1"/>
    <col min="13569" max="13570" width="7.28515625" style="29" bestFit="1" customWidth="1"/>
    <col min="13571" max="13573" width="7.28515625" style="29" customWidth="1"/>
    <col min="13574" max="13579" width="0" style="29" hidden="1" customWidth="1"/>
    <col min="13580" max="13580" width="7.85546875" style="29" customWidth="1"/>
    <col min="13581" max="13819" width="11.42578125" style="29"/>
    <col min="13820" max="13820" width="18.140625" style="29" customWidth="1"/>
    <col min="13821" max="13821" width="7.85546875" style="29" bestFit="1" customWidth="1"/>
    <col min="13822" max="13822" width="7.28515625" style="29" bestFit="1" customWidth="1"/>
    <col min="13823" max="13824" width="7.28515625" style="29" customWidth="1"/>
    <col min="13825" max="13826" width="7.28515625" style="29" bestFit="1" customWidth="1"/>
    <col min="13827" max="13829" width="7.28515625" style="29" customWidth="1"/>
    <col min="13830" max="13835" width="0" style="29" hidden="1" customWidth="1"/>
    <col min="13836" max="13836" width="7.85546875" style="29" customWidth="1"/>
    <col min="13837" max="14075" width="11.42578125" style="29"/>
    <col min="14076" max="14076" width="18.140625" style="29" customWidth="1"/>
    <col min="14077" max="14077" width="7.85546875" style="29" bestFit="1" customWidth="1"/>
    <col min="14078" max="14078" width="7.28515625" style="29" bestFit="1" customWidth="1"/>
    <col min="14079" max="14080" width="7.28515625" style="29" customWidth="1"/>
    <col min="14081" max="14082" width="7.28515625" style="29" bestFit="1" customWidth="1"/>
    <col min="14083" max="14085" width="7.28515625" style="29" customWidth="1"/>
    <col min="14086" max="14091" width="0" style="29" hidden="1" customWidth="1"/>
    <col min="14092" max="14092" width="7.85546875" style="29" customWidth="1"/>
    <col min="14093" max="14331" width="11.42578125" style="29"/>
    <col min="14332" max="14332" width="18.140625" style="29" customWidth="1"/>
    <col min="14333" max="14333" width="7.85546875" style="29" bestFit="1" customWidth="1"/>
    <col min="14334" max="14334" width="7.28515625" style="29" bestFit="1" customWidth="1"/>
    <col min="14335" max="14336" width="7.28515625" style="29" customWidth="1"/>
    <col min="14337" max="14338" width="7.28515625" style="29" bestFit="1" customWidth="1"/>
    <col min="14339" max="14341" width="7.28515625" style="29" customWidth="1"/>
    <col min="14342" max="14347" width="0" style="29" hidden="1" customWidth="1"/>
    <col min="14348" max="14348" width="7.85546875" style="29" customWidth="1"/>
    <col min="14349" max="14587" width="11.42578125" style="29"/>
    <col min="14588" max="14588" width="18.140625" style="29" customWidth="1"/>
    <col min="14589" max="14589" width="7.85546875" style="29" bestFit="1" customWidth="1"/>
    <col min="14590" max="14590" width="7.28515625" style="29" bestFit="1" customWidth="1"/>
    <col min="14591" max="14592" width="7.28515625" style="29" customWidth="1"/>
    <col min="14593" max="14594" width="7.28515625" style="29" bestFit="1" customWidth="1"/>
    <col min="14595" max="14597" width="7.28515625" style="29" customWidth="1"/>
    <col min="14598" max="14603" width="0" style="29" hidden="1" customWidth="1"/>
    <col min="14604" max="14604" width="7.85546875" style="29" customWidth="1"/>
    <col min="14605" max="14843" width="11.42578125" style="29"/>
    <col min="14844" max="14844" width="18.140625" style="29" customWidth="1"/>
    <col min="14845" max="14845" width="7.85546875" style="29" bestFit="1" customWidth="1"/>
    <col min="14846" max="14846" width="7.28515625" style="29" bestFit="1" customWidth="1"/>
    <col min="14847" max="14848" width="7.28515625" style="29" customWidth="1"/>
    <col min="14849" max="14850" width="7.28515625" style="29" bestFit="1" customWidth="1"/>
    <col min="14851" max="14853" width="7.28515625" style="29" customWidth="1"/>
    <col min="14854" max="14859" width="0" style="29" hidden="1" customWidth="1"/>
    <col min="14860" max="14860" width="7.85546875" style="29" customWidth="1"/>
    <col min="14861" max="15099" width="11.42578125" style="29"/>
    <col min="15100" max="15100" width="18.140625" style="29" customWidth="1"/>
    <col min="15101" max="15101" width="7.85546875" style="29" bestFit="1" customWidth="1"/>
    <col min="15102" max="15102" width="7.28515625" style="29" bestFit="1" customWidth="1"/>
    <col min="15103" max="15104" width="7.28515625" style="29" customWidth="1"/>
    <col min="15105" max="15106" width="7.28515625" style="29" bestFit="1" customWidth="1"/>
    <col min="15107" max="15109" width="7.28515625" style="29" customWidth="1"/>
    <col min="15110" max="15115" width="0" style="29" hidden="1" customWidth="1"/>
    <col min="15116" max="15116" width="7.85546875" style="29" customWidth="1"/>
    <col min="15117" max="15355" width="11.42578125" style="29"/>
    <col min="15356" max="15356" width="18.140625" style="29" customWidth="1"/>
    <col min="15357" max="15357" width="7.85546875" style="29" bestFit="1" customWidth="1"/>
    <col min="15358" max="15358" width="7.28515625" style="29" bestFit="1" customWidth="1"/>
    <col min="15359" max="15360" width="7.28515625" style="29" customWidth="1"/>
    <col min="15361" max="15362" width="7.28515625" style="29" bestFit="1" customWidth="1"/>
    <col min="15363" max="15365" width="7.28515625" style="29" customWidth="1"/>
    <col min="15366" max="15371" width="0" style="29" hidden="1" customWidth="1"/>
    <col min="15372" max="15372" width="7.85546875" style="29" customWidth="1"/>
    <col min="15373" max="15611" width="11.42578125" style="29"/>
    <col min="15612" max="15612" width="18.140625" style="29" customWidth="1"/>
    <col min="15613" max="15613" width="7.85546875" style="29" bestFit="1" customWidth="1"/>
    <col min="15614" max="15614" width="7.28515625" style="29" bestFit="1" customWidth="1"/>
    <col min="15615" max="15616" width="7.28515625" style="29" customWidth="1"/>
    <col min="15617" max="15618" width="7.28515625" style="29" bestFit="1" customWidth="1"/>
    <col min="15619" max="15621" width="7.28515625" style="29" customWidth="1"/>
    <col min="15622" max="15627" width="0" style="29" hidden="1" customWidth="1"/>
    <col min="15628" max="15628" width="7.85546875" style="29" customWidth="1"/>
    <col min="15629" max="15867" width="11.42578125" style="29"/>
    <col min="15868" max="15868" width="18.140625" style="29" customWidth="1"/>
    <col min="15869" max="15869" width="7.85546875" style="29" bestFit="1" customWidth="1"/>
    <col min="15870" max="15870" width="7.28515625" style="29" bestFit="1" customWidth="1"/>
    <col min="15871" max="15872" width="7.28515625" style="29" customWidth="1"/>
    <col min="15873" max="15874" width="7.28515625" style="29" bestFit="1" customWidth="1"/>
    <col min="15875" max="15877" width="7.28515625" style="29" customWidth="1"/>
    <col min="15878" max="15883" width="0" style="29" hidden="1" customWidth="1"/>
    <col min="15884" max="15884" width="7.85546875" style="29" customWidth="1"/>
    <col min="15885" max="16123" width="11.42578125" style="29"/>
    <col min="16124" max="16124" width="18.140625" style="29" customWidth="1"/>
    <col min="16125" max="16125" width="7.85546875" style="29" bestFit="1" customWidth="1"/>
    <col min="16126" max="16126" width="7.28515625" style="29" bestFit="1" customWidth="1"/>
    <col min="16127" max="16128" width="7.28515625" style="29" customWidth="1"/>
    <col min="16129" max="16130" width="7.28515625" style="29" bestFit="1" customWidth="1"/>
    <col min="16131" max="16133" width="7.28515625" style="29" customWidth="1"/>
    <col min="16134" max="16139" width="0" style="29" hidden="1" customWidth="1"/>
    <col min="16140" max="16140" width="7.85546875" style="29" customWidth="1"/>
    <col min="16141" max="16384" width="11.42578125" style="29"/>
  </cols>
  <sheetData>
    <row r="1" spans="1:16" s="30" customFormat="1" x14ac:dyDescent="0.2"/>
    <row r="2" spans="1:16" s="30" customFormat="1" x14ac:dyDescent="0.2">
      <c r="A2" s="50" t="s">
        <v>101</v>
      </c>
    </row>
    <row r="3" spans="1:16" s="30" customFormat="1" ht="15" x14ac:dyDescent="0.25">
      <c r="A3" s="50" t="s">
        <v>102</v>
      </c>
      <c r="K3" s="107"/>
    </row>
    <row r="4" spans="1:16" s="30" customFormat="1" x14ac:dyDescent="0.2"/>
    <row r="5" spans="1:16" s="30" customFormat="1" ht="12.75" x14ac:dyDescent="0.2">
      <c r="B5" s="360" t="s">
        <v>94</v>
      </c>
      <c r="C5" s="360"/>
      <c r="D5" s="360"/>
      <c r="E5" s="360"/>
      <c r="F5" s="360"/>
      <c r="G5" s="360"/>
      <c r="H5" s="360"/>
      <c r="I5" s="360"/>
      <c r="J5" s="360"/>
      <c r="K5" s="360"/>
      <c r="M5" s="134" t="s">
        <v>572</v>
      </c>
      <c r="O5" s="108"/>
    </row>
    <row r="6" spans="1:16" s="30" customFormat="1" ht="12.75" x14ac:dyDescent="0.2">
      <c r="B6" s="376" t="str">
        <f>'Solicitudes Regiones'!$B$6:$R$6</f>
        <v>Acumuladas de julio de 2008 a noviembre de 2020</v>
      </c>
      <c r="C6" s="376"/>
      <c r="D6" s="376"/>
      <c r="E6" s="376"/>
      <c r="F6" s="376"/>
      <c r="G6" s="376"/>
      <c r="H6" s="376"/>
      <c r="I6" s="376"/>
      <c r="J6" s="376"/>
      <c r="K6" s="376"/>
      <c r="L6" s="59"/>
    </row>
    <row r="7" spans="1:16" s="33" customFormat="1" x14ac:dyDescent="0.2">
      <c r="B7" s="31"/>
      <c r="C7" s="32"/>
      <c r="D7" s="32"/>
      <c r="E7" s="32"/>
      <c r="F7" s="32"/>
      <c r="G7" s="32"/>
      <c r="H7" s="32"/>
      <c r="I7" s="32"/>
      <c r="J7" s="32"/>
      <c r="K7" s="32"/>
      <c r="L7" s="32"/>
    </row>
    <row r="8" spans="1:16" ht="15" customHeight="1" x14ac:dyDescent="0.2">
      <c r="B8" s="390" t="s">
        <v>55</v>
      </c>
      <c r="C8" s="390"/>
      <c r="D8" s="390"/>
      <c r="E8" s="390"/>
      <c r="F8" s="390"/>
      <c r="G8" s="390"/>
      <c r="H8" s="390"/>
      <c r="I8" s="390"/>
      <c r="J8" s="390"/>
      <c r="K8" s="390"/>
      <c r="L8" s="390"/>
      <c r="M8" s="390"/>
    </row>
    <row r="9" spans="1:16" ht="20.25" customHeight="1" x14ac:dyDescent="0.2">
      <c r="B9" s="390" t="s">
        <v>56</v>
      </c>
      <c r="C9" s="388" t="s">
        <v>2</v>
      </c>
      <c r="D9" s="391"/>
      <c r="E9" s="391"/>
      <c r="F9" s="391"/>
      <c r="G9" s="391"/>
      <c r="H9" s="391"/>
      <c r="I9" s="391"/>
      <c r="J9" s="391"/>
      <c r="K9" s="389"/>
      <c r="L9" s="388"/>
      <c r="M9" s="389"/>
    </row>
    <row r="10" spans="1:16" ht="24" x14ac:dyDescent="0.2">
      <c r="B10" s="390"/>
      <c r="C10" s="26" t="s">
        <v>57</v>
      </c>
      <c r="D10" s="26" t="s">
        <v>58</v>
      </c>
      <c r="E10" s="26" t="s">
        <v>59</v>
      </c>
      <c r="F10" s="26" t="s">
        <v>60</v>
      </c>
      <c r="G10" s="26" t="s">
        <v>8</v>
      </c>
      <c r="H10" s="26" t="s">
        <v>61</v>
      </c>
      <c r="I10" s="26" t="s">
        <v>62</v>
      </c>
      <c r="J10" s="26" t="s">
        <v>63</v>
      </c>
      <c r="K10" s="282" t="s">
        <v>31</v>
      </c>
      <c r="L10" s="282" t="s">
        <v>593</v>
      </c>
      <c r="M10" s="282" t="s">
        <v>596</v>
      </c>
    </row>
    <row r="11" spans="1:16" x14ac:dyDescent="0.2">
      <c r="B11" s="21" t="s">
        <v>359</v>
      </c>
      <c r="C11" s="21">
        <v>1649</v>
      </c>
      <c r="D11" s="21">
        <v>843</v>
      </c>
      <c r="E11" s="21">
        <f>C11+D11</f>
        <v>2492</v>
      </c>
      <c r="F11" s="22">
        <f>E11/$E$41</f>
        <v>5.6577214730054941E-2</v>
      </c>
      <c r="G11" s="21">
        <v>2062</v>
      </c>
      <c r="H11" s="21">
        <v>184</v>
      </c>
      <c r="I11" s="21">
        <f>G11+H11</f>
        <v>2246</v>
      </c>
      <c r="J11" s="22">
        <f>I11/$I$41</f>
        <v>3.1348574937889069E-2</v>
      </c>
      <c r="K11" s="21">
        <f t="shared" ref="K11:K40" si="0">E11+I11</f>
        <v>4738</v>
      </c>
      <c r="L11" s="21">
        <v>0</v>
      </c>
      <c r="M11" s="21">
        <f>K11+L11</f>
        <v>4738</v>
      </c>
      <c r="P11" s="34"/>
    </row>
    <row r="12" spans="1:16" x14ac:dyDescent="0.2">
      <c r="B12" s="21" t="s">
        <v>360</v>
      </c>
      <c r="C12" s="21">
        <v>920</v>
      </c>
      <c r="D12" s="21">
        <v>488</v>
      </c>
      <c r="E12" s="21">
        <f t="shared" ref="E12:E40" si="1">C12+D12</f>
        <v>1408</v>
      </c>
      <c r="F12" s="22">
        <f t="shared" ref="F12:F40" si="2">E12/$E$41</f>
        <v>3.1966580393225266E-2</v>
      </c>
      <c r="G12" s="21">
        <v>2994</v>
      </c>
      <c r="H12" s="21">
        <v>146</v>
      </c>
      <c r="I12" s="21">
        <f t="shared" ref="I12:I40" si="3">G12+H12</f>
        <v>3140</v>
      </c>
      <c r="J12" s="22">
        <f t="shared" ref="J12:J40" si="4">I12/$I$41</f>
        <v>4.3826591854395219E-2</v>
      </c>
      <c r="K12" s="21">
        <f t="shared" si="0"/>
        <v>4548</v>
      </c>
      <c r="L12" s="21">
        <v>1</v>
      </c>
      <c r="M12" s="21">
        <f t="shared" ref="M12:M41" si="5">K12+L12</f>
        <v>4549</v>
      </c>
      <c r="P12" s="34"/>
    </row>
    <row r="13" spans="1:16" x14ac:dyDescent="0.2">
      <c r="B13" s="21" t="s">
        <v>361</v>
      </c>
      <c r="C13" s="21">
        <v>698</v>
      </c>
      <c r="D13" s="21">
        <v>510</v>
      </c>
      <c r="E13" s="21">
        <f t="shared" si="1"/>
        <v>1208</v>
      </c>
      <c r="F13" s="22">
        <f t="shared" si="2"/>
        <v>2.7425872951005768E-2</v>
      </c>
      <c r="G13" s="21">
        <v>1401</v>
      </c>
      <c r="H13" s="21">
        <v>163</v>
      </c>
      <c r="I13" s="21">
        <f t="shared" si="3"/>
        <v>1564</v>
      </c>
      <c r="J13" s="22">
        <f t="shared" si="4"/>
        <v>2.182955084722106E-2</v>
      </c>
      <c r="K13" s="21">
        <f t="shared" si="0"/>
        <v>2772</v>
      </c>
      <c r="L13" s="21">
        <v>1</v>
      </c>
      <c r="M13" s="21">
        <f t="shared" si="5"/>
        <v>2773</v>
      </c>
      <c r="P13" s="34"/>
    </row>
    <row r="14" spans="1:16" x14ac:dyDescent="0.2">
      <c r="B14" s="21" t="s">
        <v>362</v>
      </c>
      <c r="C14" s="21">
        <v>486</v>
      </c>
      <c r="D14" s="21">
        <v>331</v>
      </c>
      <c r="E14" s="21">
        <f t="shared" si="1"/>
        <v>817</v>
      </c>
      <c r="F14" s="22">
        <f t="shared" si="2"/>
        <v>1.8548789901466647E-2</v>
      </c>
      <c r="G14" s="21">
        <v>585</v>
      </c>
      <c r="H14" s="21">
        <v>60</v>
      </c>
      <c r="I14" s="21">
        <f t="shared" si="3"/>
        <v>645</v>
      </c>
      <c r="J14" s="22">
        <f t="shared" si="4"/>
        <v>9.0025960974792728E-3</v>
      </c>
      <c r="K14" s="21">
        <f t="shared" si="0"/>
        <v>1462</v>
      </c>
      <c r="L14" s="21">
        <v>0</v>
      </c>
      <c r="M14" s="21">
        <f t="shared" si="5"/>
        <v>1462</v>
      </c>
      <c r="P14" s="34"/>
    </row>
    <row r="15" spans="1:16" x14ac:dyDescent="0.2">
      <c r="B15" s="21" t="s">
        <v>363</v>
      </c>
      <c r="C15" s="21">
        <v>836</v>
      </c>
      <c r="D15" s="21">
        <v>570</v>
      </c>
      <c r="E15" s="21">
        <f t="shared" si="1"/>
        <v>1406</v>
      </c>
      <c r="F15" s="22">
        <f t="shared" si="2"/>
        <v>3.1921173318803071E-2</v>
      </c>
      <c r="G15" s="21">
        <v>2487</v>
      </c>
      <c r="H15" s="21">
        <v>216</v>
      </c>
      <c r="I15" s="21">
        <f t="shared" si="3"/>
        <v>2703</v>
      </c>
      <c r="J15" s="22">
        <f t="shared" si="4"/>
        <v>3.7727158529436394E-2</v>
      </c>
      <c r="K15" s="21">
        <f t="shared" si="0"/>
        <v>4109</v>
      </c>
      <c r="L15" s="21">
        <v>1</v>
      </c>
      <c r="M15" s="21">
        <f t="shared" si="5"/>
        <v>4110</v>
      </c>
      <c r="P15" s="34"/>
    </row>
    <row r="16" spans="1:16" x14ac:dyDescent="0.2">
      <c r="B16" s="21" t="s">
        <v>364</v>
      </c>
      <c r="C16" s="21">
        <v>579</v>
      </c>
      <c r="D16" s="21">
        <v>527</v>
      </c>
      <c r="E16" s="21">
        <f t="shared" si="1"/>
        <v>1106</v>
      </c>
      <c r="F16" s="22">
        <f t="shared" si="2"/>
        <v>2.5110112155473822E-2</v>
      </c>
      <c r="G16" s="21">
        <v>1355</v>
      </c>
      <c r="H16" s="21">
        <v>180</v>
      </c>
      <c r="I16" s="21">
        <f t="shared" si="3"/>
        <v>1535</v>
      </c>
      <c r="J16" s="22">
        <f t="shared" si="4"/>
        <v>2.1424782960667726E-2</v>
      </c>
      <c r="K16" s="21">
        <f t="shared" si="0"/>
        <v>2641</v>
      </c>
      <c r="L16" s="21">
        <v>1</v>
      </c>
      <c r="M16" s="21">
        <f t="shared" si="5"/>
        <v>2642</v>
      </c>
      <c r="P16" s="34"/>
    </row>
    <row r="17" spans="2:16" x14ac:dyDescent="0.2">
      <c r="B17" s="21" t="s">
        <v>365</v>
      </c>
      <c r="C17" s="21">
        <v>118</v>
      </c>
      <c r="D17" s="21">
        <v>38</v>
      </c>
      <c r="E17" s="21">
        <f t="shared" si="1"/>
        <v>156</v>
      </c>
      <c r="F17" s="22">
        <f t="shared" si="2"/>
        <v>3.5417518049312082E-3</v>
      </c>
      <c r="G17" s="21">
        <v>193</v>
      </c>
      <c r="H17" s="21">
        <v>5</v>
      </c>
      <c r="I17" s="21">
        <f t="shared" si="3"/>
        <v>198</v>
      </c>
      <c r="J17" s="22">
        <f t="shared" si="4"/>
        <v>2.7635876392261955E-3</v>
      </c>
      <c r="K17" s="21">
        <f t="shared" si="0"/>
        <v>354</v>
      </c>
      <c r="L17" s="21">
        <v>0</v>
      </c>
      <c r="M17" s="21">
        <f t="shared" si="5"/>
        <v>354</v>
      </c>
      <c r="P17" s="34"/>
    </row>
    <row r="18" spans="2:16" x14ac:dyDescent="0.2">
      <c r="B18" s="21" t="s">
        <v>366</v>
      </c>
      <c r="C18" s="21">
        <v>5686</v>
      </c>
      <c r="D18" s="21">
        <v>3188</v>
      </c>
      <c r="E18" s="21">
        <f t="shared" si="1"/>
        <v>8874</v>
      </c>
      <c r="F18" s="22">
        <f t="shared" si="2"/>
        <v>0.20147118921127913</v>
      </c>
      <c r="G18" s="21">
        <v>15699</v>
      </c>
      <c r="H18" s="21">
        <v>1306</v>
      </c>
      <c r="I18" s="21">
        <f t="shared" si="3"/>
        <v>17005</v>
      </c>
      <c r="J18" s="22">
        <f t="shared" si="4"/>
        <v>0.23734751416687602</v>
      </c>
      <c r="K18" s="21">
        <f t="shared" si="0"/>
        <v>25879</v>
      </c>
      <c r="L18" s="21">
        <v>1</v>
      </c>
      <c r="M18" s="21">
        <f t="shared" si="5"/>
        <v>25880</v>
      </c>
      <c r="P18" s="34"/>
    </row>
    <row r="19" spans="2:16" x14ac:dyDescent="0.2">
      <c r="B19" s="21" t="s">
        <v>367</v>
      </c>
      <c r="C19" s="21">
        <v>256</v>
      </c>
      <c r="D19" s="21">
        <v>92</v>
      </c>
      <c r="E19" s="21">
        <f t="shared" si="1"/>
        <v>348</v>
      </c>
      <c r="F19" s="22">
        <f t="shared" si="2"/>
        <v>7.9008309494619268E-3</v>
      </c>
      <c r="G19" s="21">
        <v>257</v>
      </c>
      <c r="H19" s="21">
        <v>22</v>
      </c>
      <c r="I19" s="21">
        <f t="shared" si="3"/>
        <v>279</v>
      </c>
      <c r="J19" s="22">
        <f t="shared" si="4"/>
        <v>3.8941462189096389E-3</v>
      </c>
      <c r="K19" s="21">
        <f t="shared" si="0"/>
        <v>627</v>
      </c>
      <c r="L19" s="21">
        <v>0</v>
      </c>
      <c r="M19" s="21">
        <f t="shared" si="5"/>
        <v>627</v>
      </c>
      <c r="P19" s="34"/>
    </row>
    <row r="20" spans="2:16" x14ac:dyDescent="0.2">
      <c r="B20" s="21" t="s">
        <v>368</v>
      </c>
      <c r="C20" s="21">
        <v>1049</v>
      </c>
      <c r="D20" s="21">
        <v>667</v>
      </c>
      <c r="E20" s="21">
        <f t="shared" si="1"/>
        <v>1716</v>
      </c>
      <c r="F20" s="22">
        <f t="shared" si="2"/>
        <v>3.8959269854243292E-2</v>
      </c>
      <c r="G20" s="21">
        <v>996</v>
      </c>
      <c r="H20" s="21">
        <v>91</v>
      </c>
      <c r="I20" s="21">
        <f t="shared" si="3"/>
        <v>1087</v>
      </c>
      <c r="J20" s="22">
        <f t="shared" si="4"/>
        <v>1.5171816989085225E-2</v>
      </c>
      <c r="K20" s="21">
        <f t="shared" si="0"/>
        <v>2803</v>
      </c>
      <c r="L20" s="21">
        <v>0</v>
      </c>
      <c r="M20" s="21">
        <f t="shared" si="5"/>
        <v>2803</v>
      </c>
      <c r="P20" s="34"/>
    </row>
    <row r="21" spans="2:16" x14ac:dyDescent="0.2">
      <c r="B21" s="21" t="s">
        <v>369</v>
      </c>
      <c r="C21" s="21">
        <v>1302</v>
      </c>
      <c r="D21" s="21">
        <v>840</v>
      </c>
      <c r="E21" s="21">
        <f t="shared" si="1"/>
        <v>2142</v>
      </c>
      <c r="F21" s="22">
        <f t="shared" si="2"/>
        <v>4.8630976706170823E-2</v>
      </c>
      <c r="G21" s="21">
        <v>4520</v>
      </c>
      <c r="H21" s="21">
        <v>283</v>
      </c>
      <c r="I21" s="21">
        <f t="shared" si="3"/>
        <v>4803</v>
      </c>
      <c r="J21" s="22">
        <f t="shared" si="4"/>
        <v>6.7037936521229372E-2</v>
      </c>
      <c r="K21" s="21">
        <f t="shared" si="0"/>
        <v>6945</v>
      </c>
      <c r="L21" s="21">
        <v>1</v>
      </c>
      <c r="M21" s="21">
        <f t="shared" si="5"/>
        <v>6946</v>
      </c>
      <c r="P21" s="34"/>
    </row>
    <row r="22" spans="2:16" x14ac:dyDescent="0.2">
      <c r="B22" s="21" t="s">
        <v>370</v>
      </c>
      <c r="C22" s="21">
        <v>217</v>
      </c>
      <c r="D22" s="21">
        <v>159</v>
      </c>
      <c r="E22" s="21">
        <f t="shared" si="1"/>
        <v>376</v>
      </c>
      <c r="F22" s="22">
        <f t="shared" si="2"/>
        <v>8.5365299913726551E-3</v>
      </c>
      <c r="G22" s="21">
        <v>322</v>
      </c>
      <c r="H22" s="21">
        <v>34</v>
      </c>
      <c r="I22" s="21">
        <f t="shared" si="3"/>
        <v>356</v>
      </c>
      <c r="J22" s="22">
        <f t="shared" si="4"/>
        <v>4.9688747452753821E-3</v>
      </c>
      <c r="K22" s="21">
        <f t="shared" si="0"/>
        <v>732</v>
      </c>
      <c r="L22" s="21">
        <v>0</v>
      </c>
      <c r="M22" s="21">
        <f t="shared" si="5"/>
        <v>732</v>
      </c>
      <c r="P22" s="34"/>
    </row>
    <row r="23" spans="2:16" x14ac:dyDescent="0.2">
      <c r="B23" s="21" t="s">
        <v>371</v>
      </c>
      <c r="C23" s="21">
        <v>219</v>
      </c>
      <c r="D23" s="21">
        <v>136</v>
      </c>
      <c r="E23" s="21">
        <f t="shared" si="1"/>
        <v>355</v>
      </c>
      <c r="F23" s="22">
        <f t="shared" si="2"/>
        <v>8.0597557099396089E-3</v>
      </c>
      <c r="G23" s="21">
        <v>392</v>
      </c>
      <c r="H23" s="21">
        <v>36</v>
      </c>
      <c r="I23" s="21">
        <f t="shared" si="3"/>
        <v>428</v>
      </c>
      <c r="J23" s="22">
        <f t="shared" si="4"/>
        <v>5.9738157049939985E-3</v>
      </c>
      <c r="K23" s="21">
        <f t="shared" si="0"/>
        <v>783</v>
      </c>
      <c r="L23" s="21">
        <v>0</v>
      </c>
      <c r="M23" s="21">
        <f t="shared" si="5"/>
        <v>783</v>
      </c>
      <c r="P23" s="34"/>
    </row>
    <row r="24" spans="2:16" x14ac:dyDescent="0.2">
      <c r="B24" s="21" t="s">
        <v>372</v>
      </c>
      <c r="C24" s="21">
        <v>442</v>
      </c>
      <c r="D24" s="21">
        <v>340</v>
      </c>
      <c r="E24" s="21">
        <f t="shared" si="1"/>
        <v>782</v>
      </c>
      <c r="F24" s="22">
        <f t="shared" si="2"/>
        <v>1.7754166099078237E-2</v>
      </c>
      <c r="G24" s="21">
        <v>1008</v>
      </c>
      <c r="H24" s="21">
        <v>134</v>
      </c>
      <c r="I24" s="21">
        <f t="shared" si="3"/>
        <v>1142</v>
      </c>
      <c r="J24" s="22">
        <f t="shared" si="4"/>
        <v>1.5939480222203612E-2</v>
      </c>
      <c r="K24" s="21">
        <f t="shared" si="0"/>
        <v>1924</v>
      </c>
      <c r="L24" s="21">
        <v>1</v>
      </c>
      <c r="M24" s="21">
        <f t="shared" si="5"/>
        <v>1925</v>
      </c>
      <c r="P24" s="34"/>
    </row>
    <row r="25" spans="2:16" ht="16.5" customHeight="1" x14ac:dyDescent="0.2">
      <c r="B25" s="21" t="s">
        <v>373</v>
      </c>
      <c r="C25" s="21">
        <v>571</v>
      </c>
      <c r="D25" s="21">
        <v>457</v>
      </c>
      <c r="E25" s="21">
        <f t="shared" si="1"/>
        <v>1028</v>
      </c>
      <c r="F25" s="22">
        <f t="shared" si="2"/>
        <v>2.3339236253008218E-2</v>
      </c>
      <c r="G25" s="21">
        <v>494</v>
      </c>
      <c r="H25" s="21">
        <v>88</v>
      </c>
      <c r="I25" s="21">
        <f t="shared" si="3"/>
        <v>582</v>
      </c>
      <c r="J25" s="22">
        <f t="shared" si="4"/>
        <v>8.1232727577254839E-3</v>
      </c>
      <c r="K25" s="21">
        <f t="shared" si="0"/>
        <v>1610</v>
      </c>
      <c r="L25" s="21">
        <v>0</v>
      </c>
      <c r="M25" s="21">
        <f t="shared" si="5"/>
        <v>1610</v>
      </c>
      <c r="P25" s="34"/>
    </row>
    <row r="26" spans="2:16" x14ac:dyDescent="0.2">
      <c r="B26" s="21" t="s">
        <v>374</v>
      </c>
      <c r="C26" s="21">
        <v>153</v>
      </c>
      <c r="D26" s="21">
        <v>63</v>
      </c>
      <c r="E26" s="21">
        <f t="shared" si="1"/>
        <v>216</v>
      </c>
      <c r="F26" s="22">
        <f t="shared" si="2"/>
        <v>4.9039640375970577E-3</v>
      </c>
      <c r="G26" s="21">
        <v>216</v>
      </c>
      <c r="H26" s="21">
        <v>14</v>
      </c>
      <c r="I26" s="21">
        <f t="shared" si="3"/>
        <v>230</v>
      </c>
      <c r="J26" s="22">
        <f t="shared" si="4"/>
        <v>3.210228065767803E-3</v>
      </c>
      <c r="K26" s="21">
        <f t="shared" si="0"/>
        <v>446</v>
      </c>
      <c r="L26" s="21">
        <v>0</v>
      </c>
      <c r="M26" s="21">
        <f t="shared" si="5"/>
        <v>446</v>
      </c>
      <c r="P26" s="34"/>
    </row>
    <row r="27" spans="2:16" x14ac:dyDescent="0.2">
      <c r="B27" s="21" t="s">
        <v>375</v>
      </c>
      <c r="C27" s="21">
        <v>341</v>
      </c>
      <c r="D27" s="21">
        <v>274</v>
      </c>
      <c r="E27" s="21">
        <f t="shared" si="1"/>
        <v>615</v>
      </c>
      <c r="F27" s="22">
        <f t="shared" si="2"/>
        <v>1.3962675384824956E-2</v>
      </c>
      <c r="G27" s="21">
        <v>497</v>
      </c>
      <c r="H27" s="21">
        <v>70</v>
      </c>
      <c r="I27" s="21">
        <f t="shared" si="3"/>
        <v>567</v>
      </c>
      <c r="J27" s="22">
        <f t="shared" si="4"/>
        <v>7.9139100577841053E-3</v>
      </c>
      <c r="K27" s="21">
        <f t="shared" si="0"/>
        <v>1182</v>
      </c>
      <c r="L27" s="21">
        <v>0</v>
      </c>
      <c r="M27" s="21">
        <f t="shared" si="5"/>
        <v>1182</v>
      </c>
      <c r="P27" s="34"/>
    </row>
    <row r="28" spans="2:16" x14ac:dyDescent="0.2">
      <c r="B28" s="21" t="s">
        <v>376</v>
      </c>
      <c r="C28" s="21">
        <v>4727</v>
      </c>
      <c r="D28" s="21">
        <v>3127</v>
      </c>
      <c r="E28" s="21">
        <f t="shared" si="1"/>
        <v>7854</v>
      </c>
      <c r="F28" s="22">
        <f t="shared" si="2"/>
        <v>0.17831358125595967</v>
      </c>
      <c r="G28" s="21">
        <v>15516</v>
      </c>
      <c r="H28" s="21">
        <v>1548</v>
      </c>
      <c r="I28" s="21">
        <f t="shared" si="3"/>
        <v>17064</v>
      </c>
      <c r="J28" s="22">
        <f t="shared" si="4"/>
        <v>0.23817100745331213</v>
      </c>
      <c r="K28" s="21">
        <f t="shared" si="0"/>
        <v>24918</v>
      </c>
      <c r="L28" s="21">
        <v>5</v>
      </c>
      <c r="M28" s="21">
        <f t="shared" si="5"/>
        <v>24923</v>
      </c>
      <c r="P28" s="34"/>
    </row>
    <row r="29" spans="2:16" x14ac:dyDescent="0.2">
      <c r="B29" s="21" t="s">
        <v>377</v>
      </c>
      <c r="C29" s="21">
        <v>491</v>
      </c>
      <c r="D29" s="21">
        <v>393</v>
      </c>
      <c r="E29" s="21">
        <f t="shared" si="1"/>
        <v>884</v>
      </c>
      <c r="F29" s="22">
        <f t="shared" si="2"/>
        <v>2.0069926894610179E-2</v>
      </c>
      <c r="G29" s="21">
        <v>1024</v>
      </c>
      <c r="H29" s="21">
        <v>131</v>
      </c>
      <c r="I29" s="21">
        <f t="shared" si="3"/>
        <v>1155</v>
      </c>
      <c r="J29" s="22">
        <f t="shared" si="4"/>
        <v>1.612092789548614E-2</v>
      </c>
      <c r="K29" s="21">
        <f t="shared" si="0"/>
        <v>2039</v>
      </c>
      <c r="L29" s="21">
        <v>0</v>
      </c>
      <c r="M29" s="21">
        <f t="shared" si="5"/>
        <v>2039</v>
      </c>
      <c r="P29" s="34"/>
    </row>
    <row r="30" spans="2:16" x14ac:dyDescent="0.2">
      <c r="B30" s="21" t="s">
        <v>378</v>
      </c>
      <c r="C30" s="21">
        <v>305</v>
      </c>
      <c r="D30" s="21">
        <v>234</v>
      </c>
      <c r="E30" s="21">
        <f t="shared" si="1"/>
        <v>539</v>
      </c>
      <c r="F30" s="22">
        <f t="shared" si="2"/>
        <v>1.2237206556781547E-2</v>
      </c>
      <c r="G30" s="21">
        <v>666</v>
      </c>
      <c r="H30" s="21">
        <v>66</v>
      </c>
      <c r="I30" s="21">
        <f t="shared" si="3"/>
        <v>732</v>
      </c>
      <c r="J30" s="22">
        <f t="shared" si="4"/>
        <v>1.0216899757139268E-2</v>
      </c>
      <c r="K30" s="21">
        <f t="shared" si="0"/>
        <v>1271</v>
      </c>
      <c r="L30" s="21">
        <v>0</v>
      </c>
      <c r="M30" s="21">
        <f t="shared" si="5"/>
        <v>1271</v>
      </c>
      <c r="P30" s="34"/>
    </row>
    <row r="31" spans="2:16" x14ac:dyDescent="0.2">
      <c r="B31" s="21" t="s">
        <v>379</v>
      </c>
      <c r="C31" s="21">
        <v>612</v>
      </c>
      <c r="D31" s="21">
        <v>381</v>
      </c>
      <c r="E31" s="21">
        <f t="shared" si="1"/>
        <v>993</v>
      </c>
      <c r="F31" s="22">
        <f t="shared" si="2"/>
        <v>2.2544612450619807E-2</v>
      </c>
      <c r="G31" s="21">
        <v>1709</v>
      </c>
      <c r="H31" s="21">
        <v>95</v>
      </c>
      <c r="I31" s="21">
        <f t="shared" si="3"/>
        <v>1804</v>
      </c>
      <c r="J31" s="22">
        <f t="shared" si="4"/>
        <v>2.5179354046283114E-2</v>
      </c>
      <c r="K31" s="21">
        <f t="shared" si="0"/>
        <v>2797</v>
      </c>
      <c r="L31" s="21">
        <v>0</v>
      </c>
      <c r="M31" s="21">
        <f t="shared" si="5"/>
        <v>2797</v>
      </c>
      <c r="P31" s="34"/>
    </row>
    <row r="32" spans="2:16" x14ac:dyDescent="0.2">
      <c r="B32" s="21" t="s">
        <v>380</v>
      </c>
      <c r="C32" s="21">
        <v>668</v>
      </c>
      <c r="D32" s="21">
        <v>367</v>
      </c>
      <c r="E32" s="21">
        <f t="shared" si="1"/>
        <v>1035</v>
      </c>
      <c r="F32" s="22">
        <f t="shared" si="2"/>
        <v>2.34981610134859E-2</v>
      </c>
      <c r="G32" s="21">
        <v>1073</v>
      </c>
      <c r="H32" s="21">
        <v>79</v>
      </c>
      <c r="I32" s="21">
        <f t="shared" si="3"/>
        <v>1152</v>
      </c>
      <c r="J32" s="22">
        <f t="shared" si="4"/>
        <v>1.6079055355497866E-2</v>
      </c>
      <c r="K32" s="21">
        <f t="shared" si="0"/>
        <v>2187</v>
      </c>
      <c r="L32" s="21">
        <v>0</v>
      </c>
      <c r="M32" s="21">
        <f t="shared" si="5"/>
        <v>2187</v>
      </c>
      <c r="P32" s="34"/>
    </row>
    <row r="33" spans="2:16" x14ac:dyDescent="0.2">
      <c r="B33" s="21" t="s">
        <v>381</v>
      </c>
      <c r="C33" s="21">
        <v>550</v>
      </c>
      <c r="D33" s="21">
        <v>442</v>
      </c>
      <c r="E33" s="21">
        <f t="shared" si="1"/>
        <v>992</v>
      </c>
      <c r="F33" s="22">
        <f t="shared" si="2"/>
        <v>2.252190891340871E-2</v>
      </c>
      <c r="G33" s="21">
        <v>1744</v>
      </c>
      <c r="H33" s="21">
        <v>97</v>
      </c>
      <c r="I33" s="21">
        <f t="shared" si="3"/>
        <v>1841</v>
      </c>
      <c r="J33" s="22">
        <f t="shared" si="4"/>
        <v>2.5695782039471846E-2</v>
      </c>
      <c r="K33" s="21">
        <f t="shared" si="0"/>
        <v>2833</v>
      </c>
      <c r="L33" s="21">
        <v>0</v>
      </c>
      <c r="M33" s="21">
        <f t="shared" si="5"/>
        <v>2833</v>
      </c>
      <c r="P33" s="34"/>
    </row>
    <row r="34" spans="2:16" x14ac:dyDescent="0.2">
      <c r="B34" s="21" t="s">
        <v>382</v>
      </c>
      <c r="C34" s="21">
        <v>1125</v>
      </c>
      <c r="D34" s="21">
        <v>753</v>
      </c>
      <c r="E34" s="21">
        <f t="shared" si="1"/>
        <v>1878</v>
      </c>
      <c r="F34" s="22">
        <f t="shared" si="2"/>
        <v>4.2637242882441084E-2</v>
      </c>
      <c r="G34" s="21">
        <v>1294</v>
      </c>
      <c r="H34" s="21">
        <v>102</v>
      </c>
      <c r="I34" s="21">
        <f t="shared" si="3"/>
        <v>1396</v>
      </c>
      <c r="J34" s="22">
        <f t="shared" si="4"/>
        <v>1.948468860787762E-2</v>
      </c>
      <c r="K34" s="21">
        <f t="shared" si="0"/>
        <v>3274</v>
      </c>
      <c r="L34" s="21">
        <v>0</v>
      </c>
      <c r="M34" s="21">
        <f t="shared" si="5"/>
        <v>3274</v>
      </c>
      <c r="P34" s="34"/>
    </row>
    <row r="35" spans="2:16" x14ac:dyDescent="0.2">
      <c r="B35" s="21" t="s">
        <v>383</v>
      </c>
      <c r="C35" s="21">
        <v>1338</v>
      </c>
      <c r="D35" s="21">
        <v>905</v>
      </c>
      <c r="E35" s="21">
        <f t="shared" si="1"/>
        <v>2243</v>
      </c>
      <c r="F35" s="22">
        <f t="shared" si="2"/>
        <v>5.0924033964491668E-2</v>
      </c>
      <c r="G35" s="21">
        <v>4212</v>
      </c>
      <c r="H35" s="21">
        <v>309</v>
      </c>
      <c r="I35" s="21">
        <f t="shared" si="3"/>
        <v>4521</v>
      </c>
      <c r="J35" s="22">
        <f t="shared" si="4"/>
        <v>6.3101917762331469E-2</v>
      </c>
      <c r="K35" s="21">
        <f t="shared" si="0"/>
        <v>6764</v>
      </c>
      <c r="L35" s="21">
        <v>3</v>
      </c>
      <c r="M35" s="21">
        <f t="shared" si="5"/>
        <v>6767</v>
      </c>
      <c r="P35" s="34"/>
    </row>
    <row r="36" spans="2:16" x14ac:dyDescent="0.2">
      <c r="B36" s="21" t="s">
        <v>384</v>
      </c>
      <c r="C36" s="21">
        <v>465</v>
      </c>
      <c r="D36" s="21">
        <v>312</v>
      </c>
      <c r="E36" s="21">
        <f t="shared" si="1"/>
        <v>777</v>
      </c>
      <c r="F36" s="22">
        <f t="shared" si="2"/>
        <v>1.764064841302275E-2</v>
      </c>
      <c r="G36" s="21">
        <v>1190</v>
      </c>
      <c r="H36" s="21">
        <v>86</v>
      </c>
      <c r="I36" s="21">
        <f t="shared" si="3"/>
        <v>1276</v>
      </c>
      <c r="J36" s="22">
        <f t="shared" si="4"/>
        <v>1.7809787008346591E-2</v>
      </c>
      <c r="K36" s="21">
        <f t="shared" si="0"/>
        <v>2053</v>
      </c>
      <c r="L36" s="21">
        <v>0</v>
      </c>
      <c r="M36" s="21">
        <f t="shared" si="5"/>
        <v>2053</v>
      </c>
      <c r="P36" s="34"/>
    </row>
    <row r="37" spans="2:16" x14ac:dyDescent="0.2">
      <c r="B37" s="21" t="s">
        <v>385</v>
      </c>
      <c r="C37" s="21">
        <v>485</v>
      </c>
      <c r="D37" s="21">
        <v>253</v>
      </c>
      <c r="E37" s="21">
        <f t="shared" si="1"/>
        <v>738</v>
      </c>
      <c r="F37" s="22">
        <f t="shared" si="2"/>
        <v>1.6755210461789946E-2</v>
      </c>
      <c r="G37" s="21">
        <v>872</v>
      </c>
      <c r="H37" s="21">
        <v>99</v>
      </c>
      <c r="I37" s="21">
        <f t="shared" si="3"/>
        <v>971</v>
      </c>
      <c r="J37" s="22">
        <f t="shared" si="4"/>
        <v>1.3552745442871899E-2</v>
      </c>
      <c r="K37" s="21">
        <f t="shared" si="0"/>
        <v>1709</v>
      </c>
      <c r="L37" s="21">
        <v>0</v>
      </c>
      <c r="M37" s="21">
        <f t="shared" si="5"/>
        <v>1709</v>
      </c>
      <c r="P37" s="34"/>
    </row>
    <row r="38" spans="2:16" x14ac:dyDescent="0.2">
      <c r="B38" s="21" t="s">
        <v>386</v>
      </c>
      <c r="C38" s="21">
        <v>154</v>
      </c>
      <c r="D38" s="21">
        <v>89</v>
      </c>
      <c r="E38" s="21">
        <f t="shared" si="1"/>
        <v>243</v>
      </c>
      <c r="F38" s="22">
        <f t="shared" si="2"/>
        <v>5.5169595422966894E-3</v>
      </c>
      <c r="G38" s="21">
        <v>368</v>
      </c>
      <c r="H38" s="21">
        <v>28</v>
      </c>
      <c r="I38" s="21">
        <f t="shared" si="3"/>
        <v>396</v>
      </c>
      <c r="J38" s="22">
        <f t="shared" si="4"/>
        <v>5.527175278452391E-3</v>
      </c>
      <c r="K38" s="21">
        <f t="shared" si="0"/>
        <v>639</v>
      </c>
      <c r="L38" s="21">
        <v>0</v>
      </c>
      <c r="M38" s="21">
        <f t="shared" si="5"/>
        <v>639</v>
      </c>
      <c r="P38" s="34"/>
    </row>
    <row r="39" spans="2:16" x14ac:dyDescent="0.2">
      <c r="B39" s="21" t="s">
        <v>387</v>
      </c>
      <c r="C39" s="21">
        <v>455</v>
      </c>
      <c r="D39" s="21">
        <v>247</v>
      </c>
      <c r="E39" s="21">
        <f t="shared" si="1"/>
        <v>702</v>
      </c>
      <c r="F39" s="22">
        <f t="shared" si="2"/>
        <v>1.5937883122190438E-2</v>
      </c>
      <c r="G39" s="21">
        <v>553</v>
      </c>
      <c r="H39" s="21">
        <v>49</v>
      </c>
      <c r="I39" s="21">
        <f t="shared" si="3"/>
        <v>602</v>
      </c>
      <c r="J39" s="22">
        <f t="shared" si="4"/>
        <v>8.4024230243139875E-3</v>
      </c>
      <c r="K39" s="21">
        <f t="shared" si="0"/>
        <v>1304</v>
      </c>
      <c r="L39" s="21">
        <v>0</v>
      </c>
      <c r="M39" s="21">
        <f t="shared" si="5"/>
        <v>1304</v>
      </c>
      <c r="P39" s="34"/>
    </row>
    <row r="40" spans="2:16" x14ac:dyDescent="0.2">
      <c r="B40" s="21" t="s">
        <v>388</v>
      </c>
      <c r="C40" s="21">
        <v>100</v>
      </c>
      <c r="D40" s="21">
        <v>23</v>
      </c>
      <c r="E40" s="21">
        <f t="shared" si="1"/>
        <v>123</v>
      </c>
      <c r="F40" s="22">
        <f t="shared" si="2"/>
        <v>2.7925350769649913E-3</v>
      </c>
      <c r="G40" s="21">
        <v>218</v>
      </c>
      <c r="H40" s="21">
        <v>8</v>
      </c>
      <c r="I40" s="21">
        <f t="shared" si="3"/>
        <v>226</v>
      </c>
      <c r="J40" s="22">
        <f t="shared" si="4"/>
        <v>3.1543980124501018E-3</v>
      </c>
      <c r="K40" s="21">
        <f t="shared" si="0"/>
        <v>349</v>
      </c>
      <c r="L40" s="21">
        <v>0</v>
      </c>
      <c r="M40" s="21">
        <f t="shared" si="5"/>
        <v>349</v>
      </c>
      <c r="P40" s="34"/>
    </row>
    <row r="41" spans="2:16" x14ac:dyDescent="0.2">
      <c r="B41" s="23" t="s">
        <v>49</v>
      </c>
      <c r="C41" s="21">
        <f t="shared" ref="C41:H41" si="6">SUM(C11:C40)</f>
        <v>26997</v>
      </c>
      <c r="D41" s="21">
        <f t="shared" si="6"/>
        <v>17049</v>
      </c>
      <c r="E41" s="23">
        <f t="shared" ref="E41" si="7">C41+D41</f>
        <v>44046</v>
      </c>
      <c r="F41" s="25">
        <f t="shared" ref="F41" si="8">E41/$E$41</f>
        <v>1</v>
      </c>
      <c r="G41" s="21">
        <f t="shared" si="6"/>
        <v>65917</v>
      </c>
      <c r="H41" s="21">
        <f t="shared" si="6"/>
        <v>5729</v>
      </c>
      <c r="I41" s="23">
        <f t="shared" ref="I41" si="9">G41+H41</f>
        <v>71646</v>
      </c>
      <c r="J41" s="49">
        <f t="shared" ref="J41" si="10">I41/$I$41</f>
        <v>1</v>
      </c>
      <c r="K41" s="23">
        <f t="shared" ref="K41" si="11">E41+I41</f>
        <v>115692</v>
      </c>
      <c r="L41" s="21">
        <f t="shared" ref="L41" si="12">SUM(L11:L40)</f>
        <v>15</v>
      </c>
      <c r="M41" s="23">
        <f t="shared" si="5"/>
        <v>115707</v>
      </c>
      <c r="P41" s="34"/>
    </row>
    <row r="42" spans="2:16" ht="25.5" customHeight="1" x14ac:dyDescent="0.2">
      <c r="B42" s="35" t="s">
        <v>64</v>
      </c>
      <c r="C42" s="36">
        <f>+C41/M41</f>
        <v>0.23332209805802587</v>
      </c>
      <c r="D42" s="36">
        <f>+D41/M41</f>
        <v>0.14734631439757317</v>
      </c>
      <c r="E42" s="37">
        <f>+E41/M41</f>
        <v>0.38066841245559907</v>
      </c>
      <c r="F42" s="37"/>
      <c r="G42" s="36">
        <f>+G41/M41</f>
        <v>0.56968895572437273</v>
      </c>
      <c r="H42" s="36">
        <f>+H41/M41</f>
        <v>4.951299402801905E-2</v>
      </c>
      <c r="I42" s="37">
        <f>+I41/M41</f>
        <v>0.61920194975239184</v>
      </c>
      <c r="J42" s="37"/>
      <c r="K42" s="37">
        <f>+K41/M41</f>
        <v>0.99987036220799086</v>
      </c>
      <c r="L42" s="37">
        <f>+L41/M41</f>
        <v>1.2963779200912649E-4</v>
      </c>
      <c r="M42" s="37">
        <f>K42+L42</f>
        <v>1</v>
      </c>
    </row>
    <row r="43" spans="2:16" x14ac:dyDescent="0.2">
      <c r="B43" s="28"/>
      <c r="C43" s="41"/>
      <c r="D43" s="41"/>
      <c r="E43" s="41"/>
      <c r="F43" s="41"/>
      <c r="G43" s="41"/>
      <c r="H43" s="41"/>
      <c r="I43" s="41"/>
      <c r="J43" s="41"/>
      <c r="K43" s="41"/>
    </row>
    <row r="44" spans="2:16" ht="12.75" x14ac:dyDescent="0.2">
      <c r="B44" s="360" t="s">
        <v>95</v>
      </c>
      <c r="C44" s="360"/>
      <c r="D44" s="360"/>
      <c r="E44" s="360"/>
      <c r="F44" s="360"/>
      <c r="G44" s="360"/>
      <c r="H44" s="360"/>
      <c r="I44" s="360"/>
      <c r="J44" s="360"/>
      <c r="K44" s="360"/>
    </row>
    <row r="45" spans="2:16" ht="12.75" x14ac:dyDescent="0.2">
      <c r="B45" s="376" t="str">
        <f>'Solicitudes Regiones'!$B$6:$R$6</f>
        <v>Acumuladas de julio de 2008 a noviembre de 2020</v>
      </c>
      <c r="C45" s="376"/>
      <c r="D45" s="376"/>
      <c r="E45" s="376"/>
      <c r="F45" s="376"/>
      <c r="G45" s="376"/>
      <c r="H45" s="376"/>
      <c r="I45" s="376"/>
      <c r="J45" s="376"/>
      <c r="K45" s="376"/>
    </row>
    <row r="47" spans="2:16" ht="15" customHeight="1" x14ac:dyDescent="0.2">
      <c r="B47" s="390" t="s">
        <v>65</v>
      </c>
      <c r="C47" s="390"/>
      <c r="D47" s="390"/>
      <c r="E47" s="390"/>
      <c r="F47" s="390"/>
      <c r="G47" s="390"/>
      <c r="H47" s="390"/>
      <c r="I47" s="390"/>
      <c r="J47" s="390"/>
      <c r="K47" s="390"/>
      <c r="L47" s="390"/>
      <c r="M47" s="390"/>
    </row>
    <row r="48" spans="2:16" ht="15" customHeight="1" x14ac:dyDescent="0.2">
      <c r="B48" s="390" t="s">
        <v>56</v>
      </c>
      <c r="C48" s="390" t="s">
        <v>2</v>
      </c>
      <c r="D48" s="390"/>
      <c r="E48" s="390"/>
      <c r="F48" s="390"/>
      <c r="G48" s="390"/>
      <c r="H48" s="390"/>
      <c r="I48" s="390"/>
      <c r="J48" s="390"/>
      <c r="K48" s="390"/>
      <c r="L48" s="388"/>
      <c r="M48" s="389"/>
    </row>
    <row r="49" spans="2:13" ht="24" x14ac:dyDescent="0.2">
      <c r="B49" s="390"/>
      <c r="C49" s="27" t="s">
        <v>57</v>
      </c>
      <c r="D49" s="27" t="s">
        <v>58</v>
      </c>
      <c r="E49" s="27" t="s">
        <v>59</v>
      </c>
      <c r="F49" s="27" t="s">
        <v>60</v>
      </c>
      <c r="G49" s="27" t="s">
        <v>8</v>
      </c>
      <c r="H49" s="27" t="s">
        <v>61</v>
      </c>
      <c r="I49" s="27" t="s">
        <v>62</v>
      </c>
      <c r="J49" s="27" t="s">
        <v>63</v>
      </c>
      <c r="K49" s="27" t="s">
        <v>31</v>
      </c>
      <c r="L49" s="282" t="s">
        <v>593</v>
      </c>
      <c r="M49" s="282" t="s">
        <v>596</v>
      </c>
    </row>
    <row r="50" spans="2:13" x14ac:dyDescent="0.2">
      <c r="B50" s="21" t="s">
        <v>359</v>
      </c>
      <c r="C50" s="21">
        <v>1573</v>
      </c>
      <c r="D50" s="21">
        <v>409</v>
      </c>
      <c r="E50" s="21">
        <f>C50+D50</f>
        <v>1982</v>
      </c>
      <c r="F50" s="22">
        <f>E50/$E$80</f>
        <v>5.6932755005314105E-2</v>
      </c>
      <c r="G50" s="21">
        <v>1803</v>
      </c>
      <c r="H50" s="21">
        <v>162</v>
      </c>
      <c r="I50" s="21">
        <f>G50+H50</f>
        <v>1965</v>
      </c>
      <c r="J50" s="22">
        <f>I50/$I$80</f>
        <v>3.1539918461686627E-2</v>
      </c>
      <c r="K50" s="21">
        <f t="shared" ref="K50:K79" si="13">E50+I50</f>
        <v>3947</v>
      </c>
      <c r="L50" s="21">
        <v>0</v>
      </c>
      <c r="M50" s="21">
        <f>K50+L50</f>
        <v>3947</v>
      </c>
    </row>
    <row r="51" spans="2:13" x14ac:dyDescent="0.2">
      <c r="B51" s="21" t="s">
        <v>360</v>
      </c>
      <c r="C51" s="21">
        <v>822</v>
      </c>
      <c r="D51" s="21">
        <v>269</v>
      </c>
      <c r="E51" s="21">
        <f t="shared" ref="E51:E79" si="14">C51+D51</f>
        <v>1091</v>
      </c>
      <c r="F51" s="22">
        <f t="shared" ref="F51:F79" si="15">E51/$E$80</f>
        <v>3.1338867664378246E-2</v>
      </c>
      <c r="G51" s="21">
        <v>2564</v>
      </c>
      <c r="H51" s="21">
        <v>121</v>
      </c>
      <c r="I51" s="21">
        <f t="shared" ref="I51:I79" si="16">G51+H51</f>
        <v>2685</v>
      </c>
      <c r="J51" s="22">
        <f t="shared" ref="J51:J79" si="17">I51/$I$80</f>
        <v>4.309652980642676E-2</v>
      </c>
      <c r="K51" s="21">
        <f t="shared" si="13"/>
        <v>3776</v>
      </c>
      <c r="L51" s="21">
        <v>0</v>
      </c>
      <c r="M51" s="21">
        <f t="shared" ref="M51:M80" si="18">K51+L51</f>
        <v>3776</v>
      </c>
    </row>
    <row r="52" spans="2:13" x14ac:dyDescent="0.2">
      <c r="B52" s="21" t="s">
        <v>361</v>
      </c>
      <c r="C52" s="21">
        <v>653</v>
      </c>
      <c r="D52" s="21">
        <v>235</v>
      </c>
      <c r="E52" s="21">
        <f t="shared" si="14"/>
        <v>888</v>
      </c>
      <c r="F52" s="22">
        <f t="shared" si="15"/>
        <v>2.5507712636084222E-2</v>
      </c>
      <c r="G52" s="21">
        <v>1264</v>
      </c>
      <c r="H52" s="21">
        <v>144</v>
      </c>
      <c r="I52" s="21">
        <f t="shared" si="16"/>
        <v>1408</v>
      </c>
      <c r="J52" s="22">
        <f t="shared" si="17"/>
        <v>2.2599595518602935E-2</v>
      </c>
      <c r="K52" s="21">
        <f t="shared" si="13"/>
        <v>2296</v>
      </c>
      <c r="L52" s="21">
        <v>0</v>
      </c>
      <c r="M52" s="21">
        <f t="shared" si="18"/>
        <v>2296</v>
      </c>
    </row>
    <row r="53" spans="2:13" x14ac:dyDescent="0.2">
      <c r="B53" s="21" t="s">
        <v>362</v>
      </c>
      <c r="C53" s="21">
        <v>473</v>
      </c>
      <c r="D53" s="21">
        <v>136</v>
      </c>
      <c r="E53" s="21">
        <f t="shared" si="14"/>
        <v>609</v>
      </c>
      <c r="F53" s="22">
        <f t="shared" si="15"/>
        <v>1.7493465084882084E-2</v>
      </c>
      <c r="G53" s="21">
        <v>500</v>
      </c>
      <c r="H53" s="21">
        <v>52</v>
      </c>
      <c r="I53" s="21">
        <f t="shared" si="16"/>
        <v>552</v>
      </c>
      <c r="J53" s="22">
        <f t="shared" si="17"/>
        <v>8.8600686976341055E-3</v>
      </c>
      <c r="K53" s="21">
        <f t="shared" si="13"/>
        <v>1161</v>
      </c>
      <c r="L53" s="21">
        <v>0</v>
      </c>
      <c r="M53" s="21">
        <f t="shared" si="18"/>
        <v>1161</v>
      </c>
    </row>
    <row r="54" spans="2:13" x14ac:dyDescent="0.2">
      <c r="B54" s="21" t="s">
        <v>363</v>
      </c>
      <c r="C54" s="21">
        <v>787</v>
      </c>
      <c r="D54" s="21">
        <v>392</v>
      </c>
      <c r="E54" s="21">
        <f t="shared" si="14"/>
        <v>1179</v>
      </c>
      <c r="F54" s="22">
        <f t="shared" si="15"/>
        <v>3.3866659006692904E-2</v>
      </c>
      <c r="G54" s="21">
        <v>2260</v>
      </c>
      <c r="H54" s="21">
        <v>181</v>
      </c>
      <c r="I54" s="21">
        <f t="shared" si="16"/>
        <v>2441</v>
      </c>
      <c r="J54" s="22">
        <f t="shared" si="17"/>
        <v>3.9180122628487045E-2</v>
      </c>
      <c r="K54" s="21">
        <f t="shared" si="13"/>
        <v>3620</v>
      </c>
      <c r="L54" s="21">
        <v>0</v>
      </c>
      <c r="M54" s="21">
        <f t="shared" si="18"/>
        <v>3620</v>
      </c>
    </row>
    <row r="55" spans="2:13" x14ac:dyDescent="0.2">
      <c r="B55" s="21" t="s">
        <v>364</v>
      </c>
      <c r="C55" s="21">
        <v>538</v>
      </c>
      <c r="D55" s="21">
        <v>342</v>
      </c>
      <c r="E55" s="21">
        <f t="shared" si="14"/>
        <v>880</v>
      </c>
      <c r="F55" s="22">
        <f t="shared" si="15"/>
        <v>2.5277913423146527E-2</v>
      </c>
      <c r="G55" s="21">
        <v>1249</v>
      </c>
      <c r="H55" s="21">
        <v>154</v>
      </c>
      <c r="I55" s="21">
        <f t="shared" si="16"/>
        <v>1403</v>
      </c>
      <c r="J55" s="22">
        <f t="shared" si="17"/>
        <v>2.2519341273153349E-2</v>
      </c>
      <c r="K55" s="21">
        <f t="shared" si="13"/>
        <v>2283</v>
      </c>
      <c r="L55" s="21">
        <v>0</v>
      </c>
      <c r="M55" s="21">
        <f t="shared" si="18"/>
        <v>2283</v>
      </c>
    </row>
    <row r="56" spans="2:13" x14ac:dyDescent="0.2">
      <c r="B56" s="21" t="s">
        <v>365</v>
      </c>
      <c r="C56" s="21">
        <v>114</v>
      </c>
      <c r="D56" s="21">
        <v>18</v>
      </c>
      <c r="E56" s="21">
        <f t="shared" si="14"/>
        <v>132</v>
      </c>
      <c r="F56" s="22">
        <f t="shared" si="15"/>
        <v>3.7916870134719789E-3</v>
      </c>
      <c r="G56" s="21">
        <v>171</v>
      </c>
      <c r="H56" s="21">
        <v>5</v>
      </c>
      <c r="I56" s="21">
        <f t="shared" si="16"/>
        <v>176</v>
      </c>
      <c r="J56" s="22">
        <f t="shared" si="17"/>
        <v>2.8249494398253669E-3</v>
      </c>
      <c r="K56" s="21">
        <f t="shared" si="13"/>
        <v>308</v>
      </c>
      <c r="L56" s="21">
        <v>0</v>
      </c>
      <c r="M56" s="21">
        <f t="shared" si="18"/>
        <v>308</v>
      </c>
    </row>
    <row r="57" spans="2:13" x14ac:dyDescent="0.2">
      <c r="B57" s="21" t="s">
        <v>366</v>
      </c>
      <c r="C57" s="21">
        <v>5174</v>
      </c>
      <c r="D57" s="21">
        <v>1856</v>
      </c>
      <c r="E57" s="21">
        <f t="shared" si="14"/>
        <v>7030</v>
      </c>
      <c r="F57" s="22">
        <f t="shared" si="15"/>
        <v>0.20193605836900008</v>
      </c>
      <c r="G57" s="21">
        <v>13448</v>
      </c>
      <c r="H57" s="21">
        <v>1054</v>
      </c>
      <c r="I57" s="21">
        <f t="shared" si="16"/>
        <v>14502</v>
      </c>
      <c r="J57" s="22">
        <f t="shared" si="17"/>
        <v>0.23276941350197425</v>
      </c>
      <c r="K57" s="21">
        <f t="shared" si="13"/>
        <v>21532</v>
      </c>
      <c r="L57" s="21">
        <v>0</v>
      </c>
      <c r="M57" s="21">
        <f t="shared" si="18"/>
        <v>21532</v>
      </c>
    </row>
    <row r="58" spans="2:13" x14ac:dyDescent="0.2">
      <c r="B58" s="21" t="s">
        <v>367</v>
      </c>
      <c r="C58" s="21">
        <v>243</v>
      </c>
      <c r="D58" s="21">
        <v>50</v>
      </c>
      <c r="E58" s="21">
        <f t="shared" si="14"/>
        <v>293</v>
      </c>
      <c r="F58" s="22">
        <f t="shared" si="15"/>
        <v>8.4163961738431044E-3</v>
      </c>
      <c r="G58" s="21">
        <v>229</v>
      </c>
      <c r="H58" s="21">
        <v>21</v>
      </c>
      <c r="I58" s="21">
        <f t="shared" si="16"/>
        <v>250</v>
      </c>
      <c r="J58" s="22">
        <f t="shared" si="17"/>
        <v>4.0127122724792144E-3</v>
      </c>
      <c r="K58" s="21">
        <f t="shared" si="13"/>
        <v>543</v>
      </c>
      <c r="L58" s="21">
        <v>0</v>
      </c>
      <c r="M58" s="21">
        <f t="shared" si="18"/>
        <v>543</v>
      </c>
    </row>
    <row r="59" spans="2:13" x14ac:dyDescent="0.2">
      <c r="B59" s="21" t="s">
        <v>368</v>
      </c>
      <c r="C59" s="21">
        <v>1006</v>
      </c>
      <c r="D59" s="21">
        <v>288</v>
      </c>
      <c r="E59" s="21">
        <f t="shared" si="14"/>
        <v>1294</v>
      </c>
      <c r="F59" s="22">
        <f t="shared" si="15"/>
        <v>3.7170022692672278E-2</v>
      </c>
      <c r="G59" s="21">
        <v>908</v>
      </c>
      <c r="H59" s="21">
        <v>75</v>
      </c>
      <c r="I59" s="21">
        <f t="shared" si="16"/>
        <v>983</v>
      </c>
      <c r="J59" s="22">
        <f t="shared" si="17"/>
        <v>1.577798465538827E-2</v>
      </c>
      <c r="K59" s="21">
        <f t="shared" si="13"/>
        <v>2277</v>
      </c>
      <c r="L59" s="21">
        <v>0</v>
      </c>
      <c r="M59" s="21">
        <f t="shared" si="18"/>
        <v>2277</v>
      </c>
    </row>
    <row r="60" spans="2:13" x14ac:dyDescent="0.2">
      <c r="B60" s="21" t="s">
        <v>369</v>
      </c>
      <c r="C60" s="21">
        <v>1193</v>
      </c>
      <c r="D60" s="21">
        <v>439</v>
      </c>
      <c r="E60" s="21">
        <f t="shared" si="14"/>
        <v>1632</v>
      </c>
      <c r="F60" s="22">
        <f t="shared" si="15"/>
        <v>4.6879039439289921E-2</v>
      </c>
      <c r="G60" s="21">
        <v>3907</v>
      </c>
      <c r="H60" s="21">
        <v>222</v>
      </c>
      <c r="I60" s="21">
        <f t="shared" si="16"/>
        <v>4129</v>
      </c>
      <c r="J60" s="22">
        <f t="shared" si="17"/>
        <v>6.62739558922667E-2</v>
      </c>
      <c r="K60" s="21">
        <f t="shared" si="13"/>
        <v>5761</v>
      </c>
      <c r="L60" s="21">
        <v>0</v>
      </c>
      <c r="M60" s="21">
        <f t="shared" si="18"/>
        <v>5761</v>
      </c>
    </row>
    <row r="61" spans="2:13" x14ac:dyDescent="0.2">
      <c r="B61" s="21" t="s">
        <v>370</v>
      </c>
      <c r="C61" s="21">
        <v>213</v>
      </c>
      <c r="D61" s="21">
        <v>60</v>
      </c>
      <c r="E61" s="21">
        <f t="shared" si="14"/>
        <v>273</v>
      </c>
      <c r="F61" s="22">
        <f t="shared" si="15"/>
        <v>7.8418981414988646E-3</v>
      </c>
      <c r="G61" s="21">
        <v>277</v>
      </c>
      <c r="H61" s="21">
        <v>29</v>
      </c>
      <c r="I61" s="21">
        <f t="shared" si="16"/>
        <v>306</v>
      </c>
      <c r="J61" s="22">
        <f t="shared" si="17"/>
        <v>4.911559821514558E-3</v>
      </c>
      <c r="K61" s="21">
        <f t="shared" si="13"/>
        <v>579</v>
      </c>
      <c r="L61" s="21">
        <v>0</v>
      </c>
      <c r="M61" s="21">
        <f t="shared" si="18"/>
        <v>579</v>
      </c>
    </row>
    <row r="62" spans="2:13" x14ac:dyDescent="0.2">
      <c r="B62" s="21" t="s">
        <v>371</v>
      </c>
      <c r="C62" s="21">
        <v>212</v>
      </c>
      <c r="D62" s="21">
        <v>77</v>
      </c>
      <c r="E62" s="21">
        <f t="shared" si="14"/>
        <v>289</v>
      </c>
      <c r="F62" s="22">
        <f t="shared" si="15"/>
        <v>8.3014965673742572E-3</v>
      </c>
      <c r="G62" s="21">
        <v>363</v>
      </c>
      <c r="H62" s="21">
        <v>31</v>
      </c>
      <c r="I62" s="21">
        <f t="shared" si="16"/>
        <v>394</v>
      </c>
      <c r="J62" s="22">
        <f t="shared" si="17"/>
        <v>6.3240345414272417E-3</v>
      </c>
      <c r="K62" s="21">
        <f t="shared" si="13"/>
        <v>683</v>
      </c>
      <c r="L62" s="21">
        <v>0</v>
      </c>
      <c r="M62" s="21">
        <f t="shared" si="18"/>
        <v>683</v>
      </c>
    </row>
    <row r="63" spans="2:13" x14ac:dyDescent="0.2">
      <c r="B63" s="21" t="s">
        <v>372</v>
      </c>
      <c r="C63" s="21">
        <v>386</v>
      </c>
      <c r="D63" s="21">
        <v>238</v>
      </c>
      <c r="E63" s="21">
        <f t="shared" si="14"/>
        <v>624</v>
      </c>
      <c r="F63" s="22">
        <f t="shared" si="15"/>
        <v>1.7924338609140264E-2</v>
      </c>
      <c r="G63" s="21">
        <v>898</v>
      </c>
      <c r="H63" s="21">
        <v>101</v>
      </c>
      <c r="I63" s="21">
        <f t="shared" si="16"/>
        <v>999</v>
      </c>
      <c r="J63" s="22">
        <f t="shared" si="17"/>
        <v>1.6034798240826941E-2</v>
      </c>
      <c r="K63" s="21">
        <f t="shared" si="13"/>
        <v>1623</v>
      </c>
      <c r="L63" s="21">
        <v>0</v>
      </c>
      <c r="M63" s="21">
        <f t="shared" si="18"/>
        <v>1623</v>
      </c>
    </row>
    <row r="64" spans="2:13" ht="13.5" customHeight="1" x14ac:dyDescent="0.2">
      <c r="B64" s="21" t="s">
        <v>373</v>
      </c>
      <c r="C64" s="21">
        <v>549</v>
      </c>
      <c r="D64" s="21">
        <v>294</v>
      </c>
      <c r="E64" s="21">
        <f t="shared" si="14"/>
        <v>843</v>
      </c>
      <c r="F64" s="22">
        <f t="shared" si="15"/>
        <v>2.4215092063309684E-2</v>
      </c>
      <c r="G64" s="21">
        <v>446</v>
      </c>
      <c r="H64" s="21">
        <v>72</v>
      </c>
      <c r="I64" s="21">
        <f t="shared" si="16"/>
        <v>518</v>
      </c>
      <c r="J64" s="22">
        <f t="shared" si="17"/>
        <v>8.3143398285769315E-3</v>
      </c>
      <c r="K64" s="21">
        <f t="shared" si="13"/>
        <v>1361</v>
      </c>
      <c r="L64" s="21">
        <v>0</v>
      </c>
      <c r="M64" s="21">
        <f t="shared" si="18"/>
        <v>1361</v>
      </c>
    </row>
    <row r="65" spans="2:13" x14ac:dyDescent="0.2">
      <c r="B65" s="21" t="s">
        <v>374</v>
      </c>
      <c r="C65" s="21">
        <v>143</v>
      </c>
      <c r="D65" s="21">
        <v>35</v>
      </c>
      <c r="E65" s="21">
        <f t="shared" si="14"/>
        <v>178</v>
      </c>
      <c r="F65" s="22">
        <f t="shared" si="15"/>
        <v>5.1130324878637294E-3</v>
      </c>
      <c r="G65" s="21">
        <v>199</v>
      </c>
      <c r="H65" s="21">
        <v>9</v>
      </c>
      <c r="I65" s="21">
        <f t="shared" si="16"/>
        <v>208</v>
      </c>
      <c r="J65" s="22">
        <f t="shared" si="17"/>
        <v>3.3385766107027061E-3</v>
      </c>
      <c r="K65" s="21">
        <f t="shared" si="13"/>
        <v>386</v>
      </c>
      <c r="L65" s="21">
        <v>0</v>
      </c>
      <c r="M65" s="21">
        <f t="shared" si="18"/>
        <v>386</v>
      </c>
    </row>
    <row r="66" spans="2:13" x14ac:dyDescent="0.2">
      <c r="B66" s="21" t="s">
        <v>375</v>
      </c>
      <c r="C66" s="21">
        <v>331</v>
      </c>
      <c r="D66" s="21">
        <v>117</v>
      </c>
      <c r="E66" s="21">
        <f t="shared" si="14"/>
        <v>448</v>
      </c>
      <c r="F66" s="22">
        <f t="shared" si="15"/>
        <v>1.2868755924510958E-2</v>
      </c>
      <c r="G66" s="21">
        <v>451</v>
      </c>
      <c r="H66" s="21">
        <v>43</v>
      </c>
      <c r="I66" s="21">
        <f t="shared" si="16"/>
        <v>494</v>
      </c>
      <c r="J66" s="22">
        <f t="shared" si="17"/>
        <v>7.9291194504189279E-3</v>
      </c>
      <c r="K66" s="21">
        <f t="shared" si="13"/>
        <v>942</v>
      </c>
      <c r="L66" s="21">
        <v>0</v>
      </c>
      <c r="M66" s="21">
        <f t="shared" si="18"/>
        <v>942</v>
      </c>
    </row>
    <row r="67" spans="2:13" x14ac:dyDescent="0.2">
      <c r="B67" s="21" t="s">
        <v>376</v>
      </c>
      <c r="C67" s="21">
        <v>4321</v>
      </c>
      <c r="D67" s="21">
        <v>2412</v>
      </c>
      <c r="E67" s="21">
        <f t="shared" si="14"/>
        <v>6733</v>
      </c>
      <c r="F67" s="22">
        <f t="shared" si="15"/>
        <v>0.19340476258868813</v>
      </c>
      <c r="G67" s="21">
        <v>13617</v>
      </c>
      <c r="H67" s="21">
        <v>1315</v>
      </c>
      <c r="I67" s="21">
        <f t="shared" si="16"/>
        <v>14932</v>
      </c>
      <c r="J67" s="22">
        <f t="shared" si="17"/>
        <v>0.2396712786106385</v>
      </c>
      <c r="K67" s="21">
        <f t="shared" si="13"/>
        <v>21665</v>
      </c>
      <c r="L67" s="21">
        <v>0</v>
      </c>
      <c r="M67" s="21">
        <f t="shared" si="18"/>
        <v>21665</v>
      </c>
    </row>
    <row r="68" spans="2:13" x14ac:dyDescent="0.2">
      <c r="B68" s="21" t="s">
        <v>377</v>
      </c>
      <c r="C68" s="21">
        <v>468</v>
      </c>
      <c r="D68" s="21">
        <v>267</v>
      </c>
      <c r="E68" s="21">
        <f t="shared" si="14"/>
        <v>735</v>
      </c>
      <c r="F68" s="22">
        <f t="shared" si="15"/>
        <v>2.1112802688650793E-2</v>
      </c>
      <c r="G68" s="21">
        <v>938</v>
      </c>
      <c r="H68" s="21">
        <v>114</v>
      </c>
      <c r="I68" s="21">
        <f t="shared" si="16"/>
        <v>1052</v>
      </c>
      <c r="J68" s="22">
        <f t="shared" si="17"/>
        <v>1.6885493242592534E-2</v>
      </c>
      <c r="K68" s="21">
        <f t="shared" si="13"/>
        <v>1787</v>
      </c>
      <c r="L68" s="21">
        <v>0</v>
      </c>
      <c r="M68" s="21">
        <f t="shared" si="18"/>
        <v>1787</v>
      </c>
    </row>
    <row r="69" spans="2:13" x14ac:dyDescent="0.2">
      <c r="B69" s="21" t="s">
        <v>378</v>
      </c>
      <c r="C69" s="21">
        <v>272</v>
      </c>
      <c r="D69" s="21">
        <v>165</v>
      </c>
      <c r="E69" s="21">
        <f t="shared" si="14"/>
        <v>437</v>
      </c>
      <c r="F69" s="22">
        <f t="shared" si="15"/>
        <v>1.2552782006721627E-2</v>
      </c>
      <c r="G69" s="21">
        <v>594</v>
      </c>
      <c r="H69" s="21">
        <v>60</v>
      </c>
      <c r="I69" s="21">
        <f t="shared" si="16"/>
        <v>654</v>
      </c>
      <c r="J69" s="22">
        <f t="shared" si="17"/>
        <v>1.0497255304805624E-2</v>
      </c>
      <c r="K69" s="21">
        <f t="shared" si="13"/>
        <v>1091</v>
      </c>
      <c r="L69" s="21">
        <v>0</v>
      </c>
      <c r="M69" s="21">
        <f t="shared" si="18"/>
        <v>1091</v>
      </c>
    </row>
    <row r="70" spans="2:13" x14ac:dyDescent="0.2">
      <c r="B70" s="21" t="s">
        <v>379</v>
      </c>
      <c r="C70" s="21">
        <v>553</v>
      </c>
      <c r="D70" s="21">
        <v>185</v>
      </c>
      <c r="E70" s="21">
        <f t="shared" si="14"/>
        <v>738</v>
      </c>
      <c r="F70" s="22">
        <f t="shared" si="15"/>
        <v>2.1198977393502426E-2</v>
      </c>
      <c r="G70" s="21">
        <v>1512</v>
      </c>
      <c r="H70" s="21">
        <v>75</v>
      </c>
      <c r="I70" s="21">
        <f t="shared" si="16"/>
        <v>1587</v>
      </c>
      <c r="J70" s="22">
        <f t="shared" si="17"/>
        <v>2.5472697505698052E-2</v>
      </c>
      <c r="K70" s="21">
        <f t="shared" si="13"/>
        <v>2325</v>
      </c>
      <c r="L70" s="21">
        <v>0</v>
      </c>
      <c r="M70" s="21">
        <f t="shared" si="18"/>
        <v>2325</v>
      </c>
    </row>
    <row r="71" spans="2:13" x14ac:dyDescent="0.2">
      <c r="B71" s="21" t="s">
        <v>380</v>
      </c>
      <c r="C71" s="21">
        <v>604</v>
      </c>
      <c r="D71" s="21">
        <v>174</v>
      </c>
      <c r="E71" s="21">
        <f t="shared" si="14"/>
        <v>778</v>
      </c>
      <c r="F71" s="22">
        <f t="shared" si="15"/>
        <v>2.2347973458190905E-2</v>
      </c>
      <c r="G71" s="21">
        <v>958</v>
      </c>
      <c r="H71" s="21">
        <v>60</v>
      </c>
      <c r="I71" s="21">
        <f t="shared" si="16"/>
        <v>1018</v>
      </c>
      <c r="J71" s="22">
        <f t="shared" si="17"/>
        <v>1.6339764373535359E-2</v>
      </c>
      <c r="K71" s="21">
        <f t="shared" si="13"/>
        <v>1796</v>
      </c>
      <c r="L71" s="21">
        <v>0</v>
      </c>
      <c r="M71" s="21">
        <f t="shared" si="18"/>
        <v>1796</v>
      </c>
    </row>
    <row r="72" spans="2:13" x14ac:dyDescent="0.2">
      <c r="B72" s="21" t="s">
        <v>381</v>
      </c>
      <c r="C72" s="21">
        <v>486</v>
      </c>
      <c r="D72" s="21">
        <v>177</v>
      </c>
      <c r="E72" s="21">
        <f t="shared" si="14"/>
        <v>663</v>
      </c>
      <c r="F72" s="22">
        <f t="shared" si="15"/>
        <v>1.9044609772211531E-2</v>
      </c>
      <c r="G72" s="21">
        <v>1515</v>
      </c>
      <c r="H72" s="21">
        <v>79</v>
      </c>
      <c r="I72" s="21">
        <f t="shared" si="16"/>
        <v>1594</v>
      </c>
      <c r="J72" s="22">
        <f t="shared" si="17"/>
        <v>2.5585053449327471E-2</v>
      </c>
      <c r="K72" s="21">
        <f t="shared" si="13"/>
        <v>2257</v>
      </c>
      <c r="L72" s="21">
        <v>0</v>
      </c>
      <c r="M72" s="21">
        <f t="shared" si="18"/>
        <v>2257</v>
      </c>
    </row>
    <row r="73" spans="2:13" x14ac:dyDescent="0.2">
      <c r="B73" s="21" t="s">
        <v>382</v>
      </c>
      <c r="C73" s="21">
        <v>1042</v>
      </c>
      <c r="D73" s="21">
        <v>318</v>
      </c>
      <c r="E73" s="21">
        <f t="shared" si="14"/>
        <v>1360</v>
      </c>
      <c r="F73" s="22">
        <f t="shared" si="15"/>
        <v>3.9065866199408265E-2</v>
      </c>
      <c r="G73" s="21">
        <v>1135</v>
      </c>
      <c r="H73" s="21">
        <v>90</v>
      </c>
      <c r="I73" s="21">
        <f t="shared" si="16"/>
        <v>1225</v>
      </c>
      <c r="J73" s="22">
        <f t="shared" si="17"/>
        <v>1.9662290135148149E-2</v>
      </c>
      <c r="K73" s="21">
        <f t="shared" si="13"/>
        <v>2585</v>
      </c>
      <c r="L73" s="21">
        <v>0</v>
      </c>
      <c r="M73" s="21">
        <f t="shared" si="18"/>
        <v>2585</v>
      </c>
    </row>
    <row r="74" spans="2:13" x14ac:dyDescent="0.2">
      <c r="B74" s="21" t="s">
        <v>383</v>
      </c>
      <c r="C74" s="21">
        <v>1190</v>
      </c>
      <c r="D74" s="21">
        <v>476</v>
      </c>
      <c r="E74" s="21">
        <f t="shared" si="14"/>
        <v>1666</v>
      </c>
      <c r="F74" s="22">
        <f t="shared" si="15"/>
        <v>4.7855686094275124E-2</v>
      </c>
      <c r="G74" s="21">
        <v>3480</v>
      </c>
      <c r="H74" s="21">
        <v>267</v>
      </c>
      <c r="I74" s="21">
        <f t="shared" si="16"/>
        <v>3747</v>
      </c>
      <c r="J74" s="22">
        <f t="shared" si="17"/>
        <v>6.0142531539918463E-2</v>
      </c>
      <c r="K74" s="21">
        <f t="shared" si="13"/>
        <v>5413</v>
      </c>
      <c r="L74" s="21">
        <v>0</v>
      </c>
      <c r="M74" s="21">
        <f t="shared" si="18"/>
        <v>5413</v>
      </c>
    </row>
    <row r="75" spans="2:13" x14ac:dyDescent="0.2">
      <c r="B75" s="21" t="s">
        <v>384</v>
      </c>
      <c r="C75" s="21">
        <v>440</v>
      </c>
      <c r="D75" s="21">
        <v>162</v>
      </c>
      <c r="E75" s="21">
        <f t="shared" si="14"/>
        <v>602</v>
      </c>
      <c r="F75" s="22">
        <f t="shared" si="15"/>
        <v>1.7292390773561601E-2</v>
      </c>
      <c r="G75" s="21">
        <v>1079</v>
      </c>
      <c r="H75" s="21">
        <v>67</v>
      </c>
      <c r="I75" s="21">
        <f t="shared" si="16"/>
        <v>1146</v>
      </c>
      <c r="J75" s="22">
        <f t="shared" si="17"/>
        <v>1.8394273057044719E-2</v>
      </c>
      <c r="K75" s="21">
        <f t="shared" si="13"/>
        <v>1748</v>
      </c>
      <c r="L75" s="21">
        <v>0</v>
      </c>
      <c r="M75" s="21">
        <f t="shared" si="18"/>
        <v>1748</v>
      </c>
    </row>
    <row r="76" spans="2:13" x14ac:dyDescent="0.2">
      <c r="B76" s="21" t="s">
        <v>385</v>
      </c>
      <c r="C76" s="21">
        <v>465</v>
      </c>
      <c r="D76" s="21">
        <v>125</v>
      </c>
      <c r="E76" s="21">
        <f t="shared" si="14"/>
        <v>590</v>
      </c>
      <c r="F76" s="22">
        <f t="shared" si="15"/>
        <v>1.6947691954155058E-2</v>
      </c>
      <c r="G76" s="21">
        <v>767</v>
      </c>
      <c r="H76" s="21">
        <v>82</v>
      </c>
      <c r="I76" s="21">
        <f t="shared" si="16"/>
        <v>849</v>
      </c>
      <c r="J76" s="22">
        <f t="shared" si="17"/>
        <v>1.362717087733941E-2</v>
      </c>
      <c r="K76" s="21">
        <f t="shared" si="13"/>
        <v>1439</v>
      </c>
      <c r="L76" s="21">
        <v>0</v>
      </c>
      <c r="M76" s="21">
        <f t="shared" si="18"/>
        <v>1439</v>
      </c>
    </row>
    <row r="77" spans="2:13" x14ac:dyDescent="0.2">
      <c r="B77" s="21" t="s">
        <v>386</v>
      </c>
      <c r="C77" s="21">
        <v>146</v>
      </c>
      <c r="D77" s="21">
        <v>48</v>
      </c>
      <c r="E77" s="21">
        <f t="shared" si="14"/>
        <v>194</v>
      </c>
      <c r="F77" s="22">
        <f t="shared" si="15"/>
        <v>5.5726309137391202E-3</v>
      </c>
      <c r="G77" s="21">
        <v>328</v>
      </c>
      <c r="H77" s="21">
        <v>26</v>
      </c>
      <c r="I77" s="21">
        <f t="shared" si="16"/>
        <v>354</v>
      </c>
      <c r="J77" s="22">
        <f t="shared" si="17"/>
        <v>5.6820005778305677E-3</v>
      </c>
      <c r="K77" s="21">
        <f t="shared" si="13"/>
        <v>548</v>
      </c>
      <c r="L77" s="21">
        <v>0</v>
      </c>
      <c r="M77" s="21">
        <f t="shared" si="18"/>
        <v>548</v>
      </c>
    </row>
    <row r="78" spans="2:13" x14ac:dyDescent="0.2">
      <c r="B78" s="21" t="s">
        <v>387</v>
      </c>
      <c r="C78" s="21">
        <v>443</v>
      </c>
      <c r="D78" s="21">
        <v>102</v>
      </c>
      <c r="E78" s="21">
        <f t="shared" si="14"/>
        <v>545</v>
      </c>
      <c r="F78" s="22">
        <f t="shared" si="15"/>
        <v>1.565507138138052E-2</v>
      </c>
      <c r="G78" s="21">
        <v>501</v>
      </c>
      <c r="H78" s="21">
        <v>39</v>
      </c>
      <c r="I78" s="21">
        <f t="shared" si="16"/>
        <v>540</v>
      </c>
      <c r="J78" s="22">
        <f t="shared" si="17"/>
        <v>8.667458508555102E-3</v>
      </c>
      <c r="K78" s="21">
        <f t="shared" si="13"/>
        <v>1085</v>
      </c>
      <c r="L78" s="21">
        <v>0</v>
      </c>
      <c r="M78" s="21">
        <f t="shared" si="18"/>
        <v>1085</v>
      </c>
    </row>
    <row r="79" spans="2:13" x14ac:dyDescent="0.2">
      <c r="B79" s="21" t="s">
        <v>388</v>
      </c>
      <c r="C79" s="21">
        <v>93</v>
      </c>
      <c r="D79" s="21">
        <v>14</v>
      </c>
      <c r="E79" s="21">
        <f t="shared" si="14"/>
        <v>107</v>
      </c>
      <c r="F79" s="22">
        <f t="shared" si="15"/>
        <v>3.07356447304168E-3</v>
      </c>
      <c r="G79" s="21">
        <v>183</v>
      </c>
      <c r="H79" s="21">
        <v>8</v>
      </c>
      <c r="I79" s="21">
        <f t="shared" si="16"/>
        <v>191</v>
      </c>
      <c r="J79" s="22">
        <f t="shared" si="17"/>
        <v>3.0657121761741195E-3</v>
      </c>
      <c r="K79" s="21">
        <f t="shared" si="13"/>
        <v>298</v>
      </c>
      <c r="L79" s="21">
        <v>0</v>
      </c>
      <c r="M79" s="21">
        <f t="shared" si="18"/>
        <v>298</v>
      </c>
    </row>
    <row r="80" spans="2:13" x14ac:dyDescent="0.2">
      <c r="B80" s="23" t="s">
        <v>49</v>
      </c>
      <c r="C80" s="21">
        <f t="shared" ref="C80:H80" si="19">SUM(C50:C79)</f>
        <v>24933</v>
      </c>
      <c r="D80" s="21">
        <f t="shared" si="19"/>
        <v>9880</v>
      </c>
      <c r="E80" s="23">
        <f t="shared" ref="E80" si="20">C80+D80</f>
        <v>34813</v>
      </c>
      <c r="F80" s="25">
        <f t="shared" ref="F80" si="21">E80/$E$80</f>
        <v>1</v>
      </c>
      <c r="G80" s="21">
        <f t="shared" si="19"/>
        <v>57544</v>
      </c>
      <c r="H80" s="21">
        <f t="shared" si="19"/>
        <v>4758</v>
      </c>
      <c r="I80" s="23">
        <f t="shared" ref="I80" si="22">G80+H80</f>
        <v>62302</v>
      </c>
      <c r="J80" s="25">
        <f t="shared" ref="J80" si="23">I80/$I$80</f>
        <v>1</v>
      </c>
      <c r="K80" s="23">
        <f t="shared" ref="K80" si="24">E80+I80</f>
        <v>97115</v>
      </c>
      <c r="L80" s="21">
        <f t="shared" ref="L80" si="25">SUM(L50:L79)</f>
        <v>0</v>
      </c>
      <c r="M80" s="23">
        <f t="shared" si="18"/>
        <v>97115</v>
      </c>
    </row>
    <row r="81" spans="2:13" ht="24" x14ac:dyDescent="0.2">
      <c r="B81" s="35" t="s">
        <v>66</v>
      </c>
      <c r="C81" s="36">
        <f>+C80/M80</f>
        <v>0.25673685836379551</v>
      </c>
      <c r="D81" s="36">
        <f>+D80/M80</f>
        <v>0.10173505637646089</v>
      </c>
      <c r="E81" s="37">
        <f>+E80/M80</f>
        <v>0.35847191474025641</v>
      </c>
      <c r="F81" s="37"/>
      <c r="G81" s="36">
        <f>+G80/M80</f>
        <v>0.59253462389950062</v>
      </c>
      <c r="H81" s="36">
        <f>+H80/M80</f>
        <v>4.8993461360243011E-2</v>
      </c>
      <c r="I81" s="37">
        <f>+I80/M80</f>
        <v>0.64152808525974359</v>
      </c>
      <c r="J81" s="37"/>
      <c r="K81" s="37">
        <f>+K80/M80</f>
        <v>1</v>
      </c>
      <c r="L81" s="37">
        <f>+L80/M80</f>
        <v>0</v>
      </c>
      <c r="M81" s="37">
        <f>K81+L81</f>
        <v>1</v>
      </c>
    </row>
    <row r="82" spans="2:13" x14ac:dyDescent="0.2">
      <c r="B82" s="28" t="s">
        <v>129</v>
      </c>
    </row>
    <row r="83" spans="2:13" x14ac:dyDescent="0.2">
      <c r="B83" s="28" t="s">
        <v>130</v>
      </c>
    </row>
  </sheetData>
  <mergeCells count="12">
    <mergeCell ref="L48:M48"/>
    <mergeCell ref="B47:M47"/>
    <mergeCell ref="B6:K6"/>
    <mergeCell ref="B5:K5"/>
    <mergeCell ref="B45:K45"/>
    <mergeCell ref="B44:K44"/>
    <mergeCell ref="B8:M8"/>
    <mergeCell ref="L9:M9"/>
    <mergeCell ref="B48:B49"/>
    <mergeCell ref="C48:K48"/>
    <mergeCell ref="B9:B10"/>
    <mergeCell ref="C9:K9"/>
  </mergeCells>
  <hyperlinks>
    <hyperlink ref="M5" location="'Índice Pensiones Solidarias'!A1" display="Volver Sistema de Pensiones Solidadias" xr:uid="{00000000-0004-0000-1300-000000000000}"/>
  </hyperlinks>
  <pageMargins left="0.74803149606299213" right="0.74803149606299213" top="0.98425196850393704" bottom="0.98425196850393704" header="0" footer="0"/>
  <pageSetup scale="83" fitToHeight="2" orientation="portrait" r:id="rId1"/>
  <headerFooter alignWithMargins="0"/>
  <rowBreaks count="1" manualBreakCount="1">
    <brk id="47" min="1" max="1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30">
    <pageSetUpPr fitToPage="1"/>
  </sheetPr>
  <dimension ref="A1:P43"/>
  <sheetViews>
    <sheetView showGridLines="0" zoomScaleNormal="100" workbookViewId="0">
      <selection activeCell="C22" sqref="C22:M22"/>
    </sheetView>
  </sheetViews>
  <sheetFormatPr baseColWidth="10" defaultRowHeight="12" x14ac:dyDescent="0.2"/>
  <cols>
    <col min="1" max="1" width="6" style="29" customWidth="1"/>
    <col min="2" max="2" width="18.140625" style="29" customWidth="1"/>
    <col min="3" max="3" width="8" style="29" bestFit="1" customWidth="1"/>
    <col min="4" max="4" width="7.42578125" style="29" bestFit="1" customWidth="1"/>
    <col min="5" max="6" width="7.42578125" style="29" customWidth="1"/>
    <col min="7" max="7" width="8.28515625" style="29" bestFit="1" customWidth="1"/>
    <col min="8" max="8" width="7.42578125" style="29" bestFit="1" customWidth="1"/>
    <col min="9" max="11" width="7.42578125" style="29" customWidth="1"/>
    <col min="12" max="12" width="7.85546875" style="29" customWidth="1"/>
    <col min="13" max="251" width="11.42578125" style="29"/>
    <col min="252" max="252" width="18.140625" style="29" customWidth="1"/>
    <col min="253" max="253" width="8" style="29" bestFit="1" customWidth="1"/>
    <col min="254" max="254" width="7.42578125" style="29" bestFit="1" customWidth="1"/>
    <col min="255" max="256" width="7.42578125" style="29" customWidth="1"/>
    <col min="257" max="257" width="8.28515625" style="29" bestFit="1" customWidth="1"/>
    <col min="258" max="258" width="7.42578125" style="29" bestFit="1" customWidth="1"/>
    <col min="259" max="261" width="7.42578125" style="29" customWidth="1"/>
    <col min="262" max="267" width="0" style="29" hidden="1" customWidth="1"/>
    <col min="268" max="268" width="7.85546875" style="29" customWidth="1"/>
    <col min="269" max="507" width="11.42578125" style="29"/>
    <col min="508" max="508" width="18.140625" style="29" customWidth="1"/>
    <col min="509" max="509" width="8" style="29" bestFit="1" customWidth="1"/>
    <col min="510" max="510" width="7.42578125" style="29" bestFit="1" customWidth="1"/>
    <col min="511" max="512" width="7.42578125" style="29" customWidth="1"/>
    <col min="513" max="513" width="8.28515625" style="29" bestFit="1" customWidth="1"/>
    <col min="514" max="514" width="7.42578125" style="29" bestFit="1" customWidth="1"/>
    <col min="515" max="517" width="7.42578125" style="29" customWidth="1"/>
    <col min="518" max="523" width="0" style="29" hidden="1" customWidth="1"/>
    <col min="524" max="524" width="7.85546875" style="29" customWidth="1"/>
    <col min="525" max="763" width="11.42578125" style="29"/>
    <col min="764" max="764" width="18.140625" style="29" customWidth="1"/>
    <col min="765" max="765" width="8" style="29" bestFit="1" customWidth="1"/>
    <col min="766" max="766" width="7.42578125" style="29" bestFit="1" customWidth="1"/>
    <col min="767" max="768" width="7.42578125" style="29" customWidth="1"/>
    <col min="769" max="769" width="8.28515625" style="29" bestFit="1" customWidth="1"/>
    <col min="770" max="770" width="7.42578125" style="29" bestFit="1" customWidth="1"/>
    <col min="771" max="773" width="7.42578125" style="29" customWidth="1"/>
    <col min="774" max="779" width="0" style="29" hidden="1" customWidth="1"/>
    <col min="780" max="780" width="7.85546875" style="29" customWidth="1"/>
    <col min="781" max="1019" width="11.42578125" style="29"/>
    <col min="1020" max="1020" width="18.140625" style="29" customWidth="1"/>
    <col min="1021" max="1021" width="8" style="29" bestFit="1" customWidth="1"/>
    <col min="1022" max="1022" width="7.42578125" style="29" bestFit="1" customWidth="1"/>
    <col min="1023" max="1024" width="7.42578125" style="29" customWidth="1"/>
    <col min="1025" max="1025" width="8.28515625" style="29" bestFit="1" customWidth="1"/>
    <col min="1026" max="1026" width="7.42578125" style="29" bestFit="1" customWidth="1"/>
    <col min="1027" max="1029" width="7.42578125" style="29" customWidth="1"/>
    <col min="1030" max="1035" width="0" style="29" hidden="1" customWidth="1"/>
    <col min="1036" max="1036" width="7.85546875" style="29" customWidth="1"/>
    <col min="1037" max="1275" width="11.42578125" style="29"/>
    <col min="1276" max="1276" width="18.140625" style="29" customWidth="1"/>
    <col min="1277" max="1277" width="8" style="29" bestFit="1" customWidth="1"/>
    <col min="1278" max="1278" width="7.42578125" style="29" bestFit="1" customWidth="1"/>
    <col min="1279" max="1280" width="7.42578125" style="29" customWidth="1"/>
    <col min="1281" max="1281" width="8.28515625" style="29" bestFit="1" customWidth="1"/>
    <col min="1282" max="1282" width="7.42578125" style="29" bestFit="1" customWidth="1"/>
    <col min="1283" max="1285" width="7.42578125" style="29" customWidth="1"/>
    <col min="1286" max="1291" width="0" style="29" hidden="1" customWidth="1"/>
    <col min="1292" max="1292" width="7.85546875" style="29" customWidth="1"/>
    <col min="1293" max="1531" width="11.42578125" style="29"/>
    <col min="1532" max="1532" width="18.140625" style="29" customWidth="1"/>
    <col min="1533" max="1533" width="8" style="29" bestFit="1" customWidth="1"/>
    <col min="1534" max="1534" width="7.42578125" style="29" bestFit="1" customWidth="1"/>
    <col min="1535" max="1536" width="7.42578125" style="29" customWidth="1"/>
    <col min="1537" max="1537" width="8.28515625" style="29" bestFit="1" customWidth="1"/>
    <col min="1538" max="1538" width="7.42578125" style="29" bestFit="1" customWidth="1"/>
    <col min="1539" max="1541" width="7.42578125" style="29" customWidth="1"/>
    <col min="1542" max="1547" width="0" style="29" hidden="1" customWidth="1"/>
    <col min="1548" max="1548" width="7.85546875" style="29" customWidth="1"/>
    <col min="1549" max="1787" width="11.42578125" style="29"/>
    <col min="1788" max="1788" width="18.140625" style="29" customWidth="1"/>
    <col min="1789" max="1789" width="8" style="29" bestFit="1" customWidth="1"/>
    <col min="1790" max="1790" width="7.42578125" style="29" bestFit="1" customWidth="1"/>
    <col min="1791" max="1792" width="7.42578125" style="29" customWidth="1"/>
    <col min="1793" max="1793" width="8.28515625" style="29" bestFit="1" customWidth="1"/>
    <col min="1794" max="1794" width="7.42578125" style="29" bestFit="1" customWidth="1"/>
    <col min="1795" max="1797" width="7.42578125" style="29" customWidth="1"/>
    <col min="1798" max="1803" width="0" style="29" hidden="1" customWidth="1"/>
    <col min="1804" max="1804" width="7.85546875" style="29" customWidth="1"/>
    <col min="1805" max="2043" width="11.42578125" style="29"/>
    <col min="2044" max="2044" width="18.140625" style="29" customWidth="1"/>
    <col min="2045" max="2045" width="8" style="29" bestFit="1" customWidth="1"/>
    <col min="2046" max="2046" width="7.42578125" style="29" bestFit="1" customWidth="1"/>
    <col min="2047" max="2048" width="7.42578125" style="29" customWidth="1"/>
    <col min="2049" max="2049" width="8.28515625" style="29" bestFit="1" customWidth="1"/>
    <col min="2050" max="2050" width="7.42578125" style="29" bestFit="1" customWidth="1"/>
    <col min="2051" max="2053" width="7.42578125" style="29" customWidth="1"/>
    <col min="2054" max="2059" width="0" style="29" hidden="1" customWidth="1"/>
    <col min="2060" max="2060" width="7.85546875" style="29" customWidth="1"/>
    <col min="2061" max="2299" width="11.42578125" style="29"/>
    <col min="2300" max="2300" width="18.140625" style="29" customWidth="1"/>
    <col min="2301" max="2301" width="8" style="29" bestFit="1" customWidth="1"/>
    <col min="2302" max="2302" width="7.42578125" style="29" bestFit="1" customWidth="1"/>
    <col min="2303" max="2304" width="7.42578125" style="29" customWidth="1"/>
    <col min="2305" max="2305" width="8.28515625" style="29" bestFit="1" customWidth="1"/>
    <col min="2306" max="2306" width="7.42578125" style="29" bestFit="1" customWidth="1"/>
    <col min="2307" max="2309" width="7.42578125" style="29" customWidth="1"/>
    <col min="2310" max="2315" width="0" style="29" hidden="1" customWidth="1"/>
    <col min="2316" max="2316" width="7.85546875" style="29" customWidth="1"/>
    <col min="2317" max="2555" width="11.42578125" style="29"/>
    <col min="2556" max="2556" width="18.140625" style="29" customWidth="1"/>
    <col min="2557" max="2557" width="8" style="29" bestFit="1" customWidth="1"/>
    <col min="2558" max="2558" width="7.42578125" style="29" bestFit="1" customWidth="1"/>
    <col min="2559" max="2560" width="7.42578125" style="29" customWidth="1"/>
    <col min="2561" max="2561" width="8.28515625" style="29" bestFit="1" customWidth="1"/>
    <col min="2562" max="2562" width="7.42578125" style="29" bestFit="1" customWidth="1"/>
    <col min="2563" max="2565" width="7.42578125" style="29" customWidth="1"/>
    <col min="2566" max="2571" width="0" style="29" hidden="1" customWidth="1"/>
    <col min="2572" max="2572" width="7.85546875" style="29" customWidth="1"/>
    <col min="2573" max="2811" width="11.42578125" style="29"/>
    <col min="2812" max="2812" width="18.140625" style="29" customWidth="1"/>
    <col min="2813" max="2813" width="8" style="29" bestFit="1" customWidth="1"/>
    <col min="2814" max="2814" width="7.42578125" style="29" bestFit="1" customWidth="1"/>
    <col min="2815" max="2816" width="7.42578125" style="29" customWidth="1"/>
    <col min="2817" max="2817" width="8.28515625" style="29" bestFit="1" customWidth="1"/>
    <col min="2818" max="2818" width="7.42578125" style="29" bestFit="1" customWidth="1"/>
    <col min="2819" max="2821" width="7.42578125" style="29" customWidth="1"/>
    <col min="2822" max="2827" width="0" style="29" hidden="1" customWidth="1"/>
    <col min="2828" max="2828" width="7.85546875" style="29" customWidth="1"/>
    <col min="2829" max="3067" width="11.42578125" style="29"/>
    <col min="3068" max="3068" width="18.140625" style="29" customWidth="1"/>
    <col min="3069" max="3069" width="8" style="29" bestFit="1" customWidth="1"/>
    <col min="3070" max="3070" width="7.42578125" style="29" bestFit="1" customWidth="1"/>
    <col min="3071" max="3072" width="7.42578125" style="29" customWidth="1"/>
    <col min="3073" max="3073" width="8.28515625" style="29" bestFit="1" customWidth="1"/>
    <col min="3074" max="3074" width="7.42578125" style="29" bestFit="1" customWidth="1"/>
    <col min="3075" max="3077" width="7.42578125" style="29" customWidth="1"/>
    <col min="3078" max="3083" width="0" style="29" hidden="1" customWidth="1"/>
    <col min="3084" max="3084" width="7.85546875" style="29" customWidth="1"/>
    <col min="3085" max="3323" width="11.42578125" style="29"/>
    <col min="3324" max="3324" width="18.140625" style="29" customWidth="1"/>
    <col min="3325" max="3325" width="8" style="29" bestFit="1" customWidth="1"/>
    <col min="3326" max="3326" width="7.42578125" style="29" bestFit="1" customWidth="1"/>
    <col min="3327" max="3328" width="7.42578125" style="29" customWidth="1"/>
    <col min="3329" max="3329" width="8.28515625" style="29" bestFit="1" customWidth="1"/>
    <col min="3330" max="3330" width="7.42578125" style="29" bestFit="1" customWidth="1"/>
    <col min="3331" max="3333" width="7.42578125" style="29" customWidth="1"/>
    <col min="3334" max="3339" width="0" style="29" hidden="1" customWidth="1"/>
    <col min="3340" max="3340" width="7.85546875" style="29" customWidth="1"/>
    <col min="3341" max="3579" width="11.42578125" style="29"/>
    <col min="3580" max="3580" width="18.140625" style="29" customWidth="1"/>
    <col min="3581" max="3581" width="8" style="29" bestFit="1" customWidth="1"/>
    <col min="3582" max="3582" width="7.42578125" style="29" bestFit="1" customWidth="1"/>
    <col min="3583" max="3584" width="7.42578125" style="29" customWidth="1"/>
    <col min="3585" max="3585" width="8.28515625" style="29" bestFit="1" customWidth="1"/>
    <col min="3586" max="3586" width="7.42578125" style="29" bestFit="1" customWidth="1"/>
    <col min="3587" max="3589" width="7.42578125" style="29" customWidth="1"/>
    <col min="3590" max="3595" width="0" style="29" hidden="1" customWidth="1"/>
    <col min="3596" max="3596" width="7.85546875" style="29" customWidth="1"/>
    <col min="3597" max="3835" width="11.42578125" style="29"/>
    <col min="3836" max="3836" width="18.140625" style="29" customWidth="1"/>
    <col min="3837" max="3837" width="8" style="29" bestFit="1" customWidth="1"/>
    <col min="3838" max="3838" width="7.42578125" style="29" bestFit="1" customWidth="1"/>
    <col min="3839" max="3840" width="7.42578125" style="29" customWidth="1"/>
    <col min="3841" max="3841" width="8.28515625" style="29" bestFit="1" customWidth="1"/>
    <col min="3842" max="3842" width="7.42578125" style="29" bestFit="1" customWidth="1"/>
    <col min="3843" max="3845" width="7.42578125" style="29" customWidth="1"/>
    <col min="3846" max="3851" width="0" style="29" hidden="1" customWidth="1"/>
    <col min="3852" max="3852" width="7.85546875" style="29" customWidth="1"/>
    <col min="3853" max="4091" width="11.42578125" style="29"/>
    <col min="4092" max="4092" width="18.140625" style="29" customWidth="1"/>
    <col min="4093" max="4093" width="8" style="29" bestFit="1" customWidth="1"/>
    <col min="4094" max="4094" width="7.42578125" style="29" bestFit="1" customWidth="1"/>
    <col min="4095" max="4096" width="7.42578125" style="29" customWidth="1"/>
    <col min="4097" max="4097" width="8.28515625" style="29" bestFit="1" customWidth="1"/>
    <col min="4098" max="4098" width="7.42578125" style="29" bestFit="1" customWidth="1"/>
    <col min="4099" max="4101" width="7.42578125" style="29" customWidth="1"/>
    <col min="4102" max="4107" width="0" style="29" hidden="1" customWidth="1"/>
    <col min="4108" max="4108" width="7.85546875" style="29" customWidth="1"/>
    <col min="4109" max="4347" width="11.42578125" style="29"/>
    <col min="4348" max="4348" width="18.140625" style="29" customWidth="1"/>
    <col min="4349" max="4349" width="8" style="29" bestFit="1" customWidth="1"/>
    <col min="4350" max="4350" width="7.42578125" style="29" bestFit="1" customWidth="1"/>
    <col min="4351" max="4352" width="7.42578125" style="29" customWidth="1"/>
    <col min="4353" max="4353" width="8.28515625" style="29" bestFit="1" customWidth="1"/>
    <col min="4354" max="4354" width="7.42578125" style="29" bestFit="1" customWidth="1"/>
    <col min="4355" max="4357" width="7.42578125" style="29" customWidth="1"/>
    <col min="4358" max="4363" width="0" style="29" hidden="1" customWidth="1"/>
    <col min="4364" max="4364" width="7.85546875" style="29" customWidth="1"/>
    <col min="4365" max="4603" width="11.42578125" style="29"/>
    <col min="4604" max="4604" width="18.140625" style="29" customWidth="1"/>
    <col min="4605" max="4605" width="8" style="29" bestFit="1" customWidth="1"/>
    <col min="4606" max="4606" width="7.42578125" style="29" bestFit="1" customWidth="1"/>
    <col min="4607" max="4608" width="7.42578125" style="29" customWidth="1"/>
    <col min="4609" max="4609" width="8.28515625" style="29" bestFit="1" customWidth="1"/>
    <col min="4610" max="4610" width="7.42578125" style="29" bestFit="1" customWidth="1"/>
    <col min="4611" max="4613" width="7.42578125" style="29" customWidth="1"/>
    <col min="4614" max="4619" width="0" style="29" hidden="1" customWidth="1"/>
    <col min="4620" max="4620" width="7.85546875" style="29" customWidth="1"/>
    <col min="4621" max="4859" width="11.42578125" style="29"/>
    <col min="4860" max="4860" width="18.140625" style="29" customWidth="1"/>
    <col min="4861" max="4861" width="8" style="29" bestFit="1" customWidth="1"/>
    <col min="4862" max="4862" width="7.42578125" style="29" bestFit="1" customWidth="1"/>
    <col min="4863" max="4864" width="7.42578125" style="29" customWidth="1"/>
    <col min="4865" max="4865" width="8.28515625" style="29" bestFit="1" customWidth="1"/>
    <col min="4866" max="4866" width="7.42578125" style="29" bestFit="1" customWidth="1"/>
    <col min="4867" max="4869" width="7.42578125" style="29" customWidth="1"/>
    <col min="4870" max="4875" width="0" style="29" hidden="1" customWidth="1"/>
    <col min="4876" max="4876" width="7.85546875" style="29" customWidth="1"/>
    <col min="4877" max="5115" width="11.42578125" style="29"/>
    <col min="5116" max="5116" width="18.140625" style="29" customWidth="1"/>
    <col min="5117" max="5117" width="8" style="29" bestFit="1" customWidth="1"/>
    <col min="5118" max="5118" width="7.42578125" style="29" bestFit="1" customWidth="1"/>
    <col min="5119" max="5120" width="7.42578125" style="29" customWidth="1"/>
    <col min="5121" max="5121" width="8.28515625" style="29" bestFit="1" customWidth="1"/>
    <col min="5122" max="5122" width="7.42578125" style="29" bestFit="1" customWidth="1"/>
    <col min="5123" max="5125" width="7.42578125" style="29" customWidth="1"/>
    <col min="5126" max="5131" width="0" style="29" hidden="1" customWidth="1"/>
    <col min="5132" max="5132" width="7.85546875" style="29" customWidth="1"/>
    <col min="5133" max="5371" width="11.42578125" style="29"/>
    <col min="5372" max="5372" width="18.140625" style="29" customWidth="1"/>
    <col min="5373" max="5373" width="8" style="29" bestFit="1" customWidth="1"/>
    <col min="5374" max="5374" width="7.42578125" style="29" bestFit="1" customWidth="1"/>
    <col min="5375" max="5376" width="7.42578125" style="29" customWidth="1"/>
    <col min="5377" max="5377" width="8.28515625" style="29" bestFit="1" customWidth="1"/>
    <col min="5378" max="5378" width="7.42578125" style="29" bestFit="1" customWidth="1"/>
    <col min="5379" max="5381" width="7.42578125" style="29" customWidth="1"/>
    <col min="5382" max="5387" width="0" style="29" hidden="1" customWidth="1"/>
    <col min="5388" max="5388" width="7.85546875" style="29" customWidth="1"/>
    <col min="5389" max="5627" width="11.42578125" style="29"/>
    <col min="5628" max="5628" width="18.140625" style="29" customWidth="1"/>
    <col min="5629" max="5629" width="8" style="29" bestFit="1" customWidth="1"/>
    <col min="5630" max="5630" width="7.42578125" style="29" bestFit="1" customWidth="1"/>
    <col min="5631" max="5632" width="7.42578125" style="29" customWidth="1"/>
    <col min="5633" max="5633" width="8.28515625" style="29" bestFit="1" customWidth="1"/>
    <col min="5634" max="5634" width="7.42578125" style="29" bestFit="1" customWidth="1"/>
    <col min="5635" max="5637" width="7.42578125" style="29" customWidth="1"/>
    <col min="5638" max="5643" width="0" style="29" hidden="1" customWidth="1"/>
    <col min="5644" max="5644" width="7.85546875" style="29" customWidth="1"/>
    <col min="5645" max="5883" width="11.42578125" style="29"/>
    <col min="5884" max="5884" width="18.140625" style="29" customWidth="1"/>
    <col min="5885" max="5885" width="8" style="29" bestFit="1" customWidth="1"/>
    <col min="5886" max="5886" width="7.42578125" style="29" bestFit="1" customWidth="1"/>
    <col min="5887" max="5888" width="7.42578125" style="29" customWidth="1"/>
    <col min="5889" max="5889" width="8.28515625" style="29" bestFit="1" customWidth="1"/>
    <col min="5890" max="5890" width="7.42578125" style="29" bestFit="1" customWidth="1"/>
    <col min="5891" max="5893" width="7.42578125" style="29" customWidth="1"/>
    <col min="5894" max="5899" width="0" style="29" hidden="1" customWidth="1"/>
    <col min="5900" max="5900" width="7.85546875" style="29" customWidth="1"/>
    <col min="5901" max="6139" width="11.42578125" style="29"/>
    <col min="6140" max="6140" width="18.140625" style="29" customWidth="1"/>
    <col min="6141" max="6141" width="8" style="29" bestFit="1" customWidth="1"/>
    <col min="6142" max="6142" width="7.42578125" style="29" bestFit="1" customWidth="1"/>
    <col min="6143" max="6144" width="7.42578125" style="29" customWidth="1"/>
    <col min="6145" max="6145" width="8.28515625" style="29" bestFit="1" customWidth="1"/>
    <col min="6146" max="6146" width="7.42578125" style="29" bestFit="1" customWidth="1"/>
    <col min="6147" max="6149" width="7.42578125" style="29" customWidth="1"/>
    <col min="6150" max="6155" width="0" style="29" hidden="1" customWidth="1"/>
    <col min="6156" max="6156" width="7.85546875" style="29" customWidth="1"/>
    <col min="6157" max="6395" width="11.42578125" style="29"/>
    <col min="6396" max="6396" width="18.140625" style="29" customWidth="1"/>
    <col min="6397" max="6397" width="8" style="29" bestFit="1" customWidth="1"/>
    <col min="6398" max="6398" width="7.42578125" style="29" bestFit="1" customWidth="1"/>
    <col min="6399" max="6400" width="7.42578125" style="29" customWidth="1"/>
    <col min="6401" max="6401" width="8.28515625" style="29" bestFit="1" customWidth="1"/>
    <col min="6402" max="6402" width="7.42578125" style="29" bestFit="1" customWidth="1"/>
    <col min="6403" max="6405" width="7.42578125" style="29" customWidth="1"/>
    <col min="6406" max="6411" width="0" style="29" hidden="1" customWidth="1"/>
    <col min="6412" max="6412" width="7.85546875" style="29" customWidth="1"/>
    <col min="6413" max="6651" width="11.42578125" style="29"/>
    <col min="6652" max="6652" width="18.140625" style="29" customWidth="1"/>
    <col min="6653" max="6653" width="8" style="29" bestFit="1" customWidth="1"/>
    <col min="6654" max="6654" width="7.42578125" style="29" bestFit="1" customWidth="1"/>
    <col min="6655" max="6656" width="7.42578125" style="29" customWidth="1"/>
    <col min="6657" max="6657" width="8.28515625" style="29" bestFit="1" customWidth="1"/>
    <col min="6658" max="6658" width="7.42578125" style="29" bestFit="1" customWidth="1"/>
    <col min="6659" max="6661" width="7.42578125" style="29" customWidth="1"/>
    <col min="6662" max="6667" width="0" style="29" hidden="1" customWidth="1"/>
    <col min="6668" max="6668" width="7.85546875" style="29" customWidth="1"/>
    <col min="6669" max="6907" width="11.42578125" style="29"/>
    <col min="6908" max="6908" width="18.140625" style="29" customWidth="1"/>
    <col min="6909" max="6909" width="8" style="29" bestFit="1" customWidth="1"/>
    <col min="6910" max="6910" width="7.42578125" style="29" bestFit="1" customWidth="1"/>
    <col min="6911" max="6912" width="7.42578125" style="29" customWidth="1"/>
    <col min="6913" max="6913" width="8.28515625" style="29" bestFit="1" customWidth="1"/>
    <col min="6914" max="6914" width="7.42578125" style="29" bestFit="1" customWidth="1"/>
    <col min="6915" max="6917" width="7.42578125" style="29" customWidth="1"/>
    <col min="6918" max="6923" width="0" style="29" hidden="1" customWidth="1"/>
    <col min="6924" max="6924" width="7.85546875" style="29" customWidth="1"/>
    <col min="6925" max="7163" width="11.42578125" style="29"/>
    <col min="7164" max="7164" width="18.140625" style="29" customWidth="1"/>
    <col min="7165" max="7165" width="8" style="29" bestFit="1" customWidth="1"/>
    <col min="7166" max="7166" width="7.42578125" style="29" bestFit="1" customWidth="1"/>
    <col min="7167" max="7168" width="7.42578125" style="29" customWidth="1"/>
    <col min="7169" max="7169" width="8.28515625" style="29" bestFit="1" customWidth="1"/>
    <col min="7170" max="7170" width="7.42578125" style="29" bestFit="1" customWidth="1"/>
    <col min="7171" max="7173" width="7.42578125" style="29" customWidth="1"/>
    <col min="7174" max="7179" width="0" style="29" hidden="1" customWidth="1"/>
    <col min="7180" max="7180" width="7.85546875" style="29" customWidth="1"/>
    <col min="7181" max="7419" width="11.42578125" style="29"/>
    <col min="7420" max="7420" width="18.140625" style="29" customWidth="1"/>
    <col min="7421" max="7421" width="8" style="29" bestFit="1" customWidth="1"/>
    <col min="7422" max="7422" width="7.42578125" style="29" bestFit="1" customWidth="1"/>
    <col min="7423" max="7424" width="7.42578125" style="29" customWidth="1"/>
    <col min="7425" max="7425" width="8.28515625" style="29" bestFit="1" customWidth="1"/>
    <col min="7426" max="7426" width="7.42578125" style="29" bestFit="1" customWidth="1"/>
    <col min="7427" max="7429" width="7.42578125" style="29" customWidth="1"/>
    <col min="7430" max="7435" width="0" style="29" hidden="1" customWidth="1"/>
    <col min="7436" max="7436" width="7.85546875" style="29" customWidth="1"/>
    <col min="7437" max="7675" width="11.42578125" style="29"/>
    <col min="7676" max="7676" width="18.140625" style="29" customWidth="1"/>
    <col min="7677" max="7677" width="8" style="29" bestFit="1" customWidth="1"/>
    <col min="7678" max="7678" width="7.42578125" style="29" bestFit="1" customWidth="1"/>
    <col min="7679" max="7680" width="7.42578125" style="29" customWidth="1"/>
    <col min="7681" max="7681" width="8.28515625" style="29" bestFit="1" customWidth="1"/>
    <col min="7682" max="7682" width="7.42578125" style="29" bestFit="1" customWidth="1"/>
    <col min="7683" max="7685" width="7.42578125" style="29" customWidth="1"/>
    <col min="7686" max="7691" width="0" style="29" hidden="1" customWidth="1"/>
    <col min="7692" max="7692" width="7.85546875" style="29" customWidth="1"/>
    <col min="7693" max="7931" width="11.42578125" style="29"/>
    <col min="7932" max="7932" width="18.140625" style="29" customWidth="1"/>
    <col min="7933" max="7933" width="8" style="29" bestFit="1" customWidth="1"/>
    <col min="7934" max="7934" width="7.42578125" style="29" bestFit="1" customWidth="1"/>
    <col min="7935" max="7936" width="7.42578125" style="29" customWidth="1"/>
    <col min="7937" max="7937" width="8.28515625" style="29" bestFit="1" customWidth="1"/>
    <col min="7938" max="7938" width="7.42578125" style="29" bestFit="1" customWidth="1"/>
    <col min="7939" max="7941" width="7.42578125" style="29" customWidth="1"/>
    <col min="7942" max="7947" width="0" style="29" hidden="1" customWidth="1"/>
    <col min="7948" max="7948" width="7.85546875" style="29" customWidth="1"/>
    <col min="7949" max="8187" width="11.42578125" style="29"/>
    <col min="8188" max="8188" width="18.140625" style="29" customWidth="1"/>
    <col min="8189" max="8189" width="8" style="29" bestFit="1" customWidth="1"/>
    <col min="8190" max="8190" width="7.42578125" style="29" bestFit="1" customWidth="1"/>
    <col min="8191" max="8192" width="7.42578125" style="29" customWidth="1"/>
    <col min="8193" max="8193" width="8.28515625" style="29" bestFit="1" customWidth="1"/>
    <col min="8194" max="8194" width="7.42578125" style="29" bestFit="1" customWidth="1"/>
    <col min="8195" max="8197" width="7.42578125" style="29" customWidth="1"/>
    <col min="8198" max="8203" width="0" style="29" hidden="1" customWidth="1"/>
    <col min="8204" max="8204" width="7.85546875" style="29" customWidth="1"/>
    <col min="8205" max="8443" width="11.42578125" style="29"/>
    <col min="8444" max="8444" width="18.140625" style="29" customWidth="1"/>
    <col min="8445" max="8445" width="8" style="29" bestFit="1" customWidth="1"/>
    <col min="8446" max="8446" width="7.42578125" style="29" bestFit="1" customWidth="1"/>
    <col min="8447" max="8448" width="7.42578125" style="29" customWidth="1"/>
    <col min="8449" max="8449" width="8.28515625" style="29" bestFit="1" customWidth="1"/>
    <col min="8450" max="8450" width="7.42578125" style="29" bestFit="1" customWidth="1"/>
    <col min="8451" max="8453" width="7.42578125" style="29" customWidth="1"/>
    <col min="8454" max="8459" width="0" style="29" hidden="1" customWidth="1"/>
    <col min="8460" max="8460" width="7.85546875" style="29" customWidth="1"/>
    <col min="8461" max="8699" width="11.42578125" style="29"/>
    <col min="8700" max="8700" width="18.140625" style="29" customWidth="1"/>
    <col min="8701" max="8701" width="8" style="29" bestFit="1" customWidth="1"/>
    <col min="8702" max="8702" width="7.42578125" style="29" bestFit="1" customWidth="1"/>
    <col min="8703" max="8704" width="7.42578125" style="29" customWidth="1"/>
    <col min="8705" max="8705" width="8.28515625" style="29" bestFit="1" customWidth="1"/>
    <col min="8706" max="8706" width="7.42578125" style="29" bestFit="1" customWidth="1"/>
    <col min="8707" max="8709" width="7.42578125" style="29" customWidth="1"/>
    <col min="8710" max="8715" width="0" style="29" hidden="1" customWidth="1"/>
    <col min="8716" max="8716" width="7.85546875" style="29" customWidth="1"/>
    <col min="8717" max="8955" width="11.42578125" style="29"/>
    <col min="8956" max="8956" width="18.140625" style="29" customWidth="1"/>
    <col min="8957" max="8957" width="8" style="29" bestFit="1" customWidth="1"/>
    <col min="8958" max="8958" width="7.42578125" style="29" bestFit="1" customWidth="1"/>
    <col min="8959" max="8960" width="7.42578125" style="29" customWidth="1"/>
    <col min="8961" max="8961" width="8.28515625" style="29" bestFit="1" customWidth="1"/>
    <col min="8962" max="8962" width="7.42578125" style="29" bestFit="1" customWidth="1"/>
    <col min="8963" max="8965" width="7.42578125" style="29" customWidth="1"/>
    <col min="8966" max="8971" width="0" style="29" hidden="1" customWidth="1"/>
    <col min="8972" max="8972" width="7.85546875" style="29" customWidth="1"/>
    <col min="8973" max="9211" width="11.42578125" style="29"/>
    <col min="9212" max="9212" width="18.140625" style="29" customWidth="1"/>
    <col min="9213" max="9213" width="8" style="29" bestFit="1" customWidth="1"/>
    <col min="9214" max="9214" width="7.42578125" style="29" bestFit="1" customWidth="1"/>
    <col min="9215" max="9216" width="7.42578125" style="29" customWidth="1"/>
    <col min="9217" max="9217" width="8.28515625" style="29" bestFit="1" customWidth="1"/>
    <col min="9218" max="9218" width="7.42578125" style="29" bestFit="1" customWidth="1"/>
    <col min="9219" max="9221" width="7.42578125" style="29" customWidth="1"/>
    <col min="9222" max="9227" width="0" style="29" hidden="1" customWidth="1"/>
    <col min="9228" max="9228" width="7.85546875" style="29" customWidth="1"/>
    <col min="9229" max="9467" width="11.42578125" style="29"/>
    <col min="9468" max="9468" width="18.140625" style="29" customWidth="1"/>
    <col min="9469" max="9469" width="8" style="29" bestFit="1" customWidth="1"/>
    <col min="9470" max="9470" width="7.42578125" style="29" bestFit="1" customWidth="1"/>
    <col min="9471" max="9472" width="7.42578125" style="29" customWidth="1"/>
    <col min="9473" max="9473" width="8.28515625" style="29" bestFit="1" customWidth="1"/>
    <col min="9474" max="9474" width="7.42578125" style="29" bestFit="1" customWidth="1"/>
    <col min="9475" max="9477" width="7.42578125" style="29" customWidth="1"/>
    <col min="9478" max="9483" width="0" style="29" hidden="1" customWidth="1"/>
    <col min="9484" max="9484" width="7.85546875" style="29" customWidth="1"/>
    <col min="9485" max="9723" width="11.42578125" style="29"/>
    <col min="9724" max="9724" width="18.140625" style="29" customWidth="1"/>
    <col min="9725" max="9725" width="8" style="29" bestFit="1" customWidth="1"/>
    <col min="9726" max="9726" width="7.42578125" style="29" bestFit="1" customWidth="1"/>
    <col min="9727" max="9728" width="7.42578125" style="29" customWidth="1"/>
    <col min="9729" max="9729" width="8.28515625" style="29" bestFit="1" customWidth="1"/>
    <col min="9730" max="9730" width="7.42578125" style="29" bestFit="1" customWidth="1"/>
    <col min="9731" max="9733" width="7.42578125" style="29" customWidth="1"/>
    <col min="9734" max="9739" width="0" style="29" hidden="1" customWidth="1"/>
    <col min="9740" max="9740" width="7.85546875" style="29" customWidth="1"/>
    <col min="9741" max="9979" width="11.42578125" style="29"/>
    <col min="9980" max="9980" width="18.140625" style="29" customWidth="1"/>
    <col min="9981" max="9981" width="8" style="29" bestFit="1" customWidth="1"/>
    <col min="9982" max="9982" width="7.42578125" style="29" bestFit="1" customWidth="1"/>
    <col min="9983" max="9984" width="7.42578125" style="29" customWidth="1"/>
    <col min="9985" max="9985" width="8.28515625" style="29" bestFit="1" customWidth="1"/>
    <col min="9986" max="9986" width="7.42578125" style="29" bestFit="1" customWidth="1"/>
    <col min="9987" max="9989" width="7.42578125" style="29" customWidth="1"/>
    <col min="9990" max="9995" width="0" style="29" hidden="1" customWidth="1"/>
    <col min="9996" max="9996" width="7.85546875" style="29" customWidth="1"/>
    <col min="9997" max="10235" width="11.42578125" style="29"/>
    <col min="10236" max="10236" width="18.140625" style="29" customWidth="1"/>
    <col min="10237" max="10237" width="8" style="29" bestFit="1" customWidth="1"/>
    <col min="10238" max="10238" width="7.42578125" style="29" bestFit="1" customWidth="1"/>
    <col min="10239" max="10240" width="7.42578125" style="29" customWidth="1"/>
    <col min="10241" max="10241" width="8.28515625" style="29" bestFit="1" customWidth="1"/>
    <col min="10242" max="10242" width="7.42578125" style="29" bestFit="1" customWidth="1"/>
    <col min="10243" max="10245" width="7.42578125" style="29" customWidth="1"/>
    <col min="10246" max="10251" width="0" style="29" hidden="1" customWidth="1"/>
    <col min="10252" max="10252" width="7.85546875" style="29" customWidth="1"/>
    <col min="10253" max="10491" width="11.42578125" style="29"/>
    <col min="10492" max="10492" width="18.140625" style="29" customWidth="1"/>
    <col min="10493" max="10493" width="8" style="29" bestFit="1" customWidth="1"/>
    <col min="10494" max="10494" width="7.42578125" style="29" bestFit="1" customWidth="1"/>
    <col min="10495" max="10496" width="7.42578125" style="29" customWidth="1"/>
    <col min="10497" max="10497" width="8.28515625" style="29" bestFit="1" customWidth="1"/>
    <col min="10498" max="10498" width="7.42578125" style="29" bestFit="1" customWidth="1"/>
    <col min="10499" max="10501" width="7.42578125" style="29" customWidth="1"/>
    <col min="10502" max="10507" width="0" style="29" hidden="1" customWidth="1"/>
    <col min="10508" max="10508" width="7.85546875" style="29" customWidth="1"/>
    <col min="10509" max="10747" width="11.42578125" style="29"/>
    <col min="10748" max="10748" width="18.140625" style="29" customWidth="1"/>
    <col min="10749" max="10749" width="8" style="29" bestFit="1" customWidth="1"/>
    <col min="10750" max="10750" width="7.42578125" style="29" bestFit="1" customWidth="1"/>
    <col min="10751" max="10752" width="7.42578125" style="29" customWidth="1"/>
    <col min="10753" max="10753" width="8.28515625" style="29" bestFit="1" customWidth="1"/>
    <col min="10754" max="10754" width="7.42578125" style="29" bestFit="1" customWidth="1"/>
    <col min="10755" max="10757" width="7.42578125" style="29" customWidth="1"/>
    <col min="10758" max="10763" width="0" style="29" hidden="1" customWidth="1"/>
    <col min="10764" max="10764" width="7.85546875" style="29" customWidth="1"/>
    <col min="10765" max="11003" width="11.42578125" style="29"/>
    <col min="11004" max="11004" width="18.140625" style="29" customWidth="1"/>
    <col min="11005" max="11005" width="8" style="29" bestFit="1" customWidth="1"/>
    <col min="11006" max="11006" width="7.42578125" style="29" bestFit="1" customWidth="1"/>
    <col min="11007" max="11008" width="7.42578125" style="29" customWidth="1"/>
    <col min="11009" max="11009" width="8.28515625" style="29" bestFit="1" customWidth="1"/>
    <col min="11010" max="11010" width="7.42578125" style="29" bestFit="1" customWidth="1"/>
    <col min="11011" max="11013" width="7.42578125" style="29" customWidth="1"/>
    <col min="11014" max="11019" width="0" style="29" hidden="1" customWidth="1"/>
    <col min="11020" max="11020" width="7.85546875" style="29" customWidth="1"/>
    <col min="11021" max="11259" width="11.42578125" style="29"/>
    <col min="11260" max="11260" width="18.140625" style="29" customWidth="1"/>
    <col min="11261" max="11261" width="8" style="29" bestFit="1" customWidth="1"/>
    <col min="11262" max="11262" width="7.42578125" style="29" bestFit="1" customWidth="1"/>
    <col min="11263" max="11264" width="7.42578125" style="29" customWidth="1"/>
    <col min="11265" max="11265" width="8.28515625" style="29" bestFit="1" customWidth="1"/>
    <col min="11266" max="11266" width="7.42578125" style="29" bestFit="1" customWidth="1"/>
    <col min="11267" max="11269" width="7.42578125" style="29" customWidth="1"/>
    <col min="11270" max="11275" width="0" style="29" hidden="1" customWidth="1"/>
    <col min="11276" max="11276" width="7.85546875" style="29" customWidth="1"/>
    <col min="11277" max="11515" width="11.42578125" style="29"/>
    <col min="11516" max="11516" width="18.140625" style="29" customWidth="1"/>
    <col min="11517" max="11517" width="8" style="29" bestFit="1" customWidth="1"/>
    <col min="11518" max="11518" width="7.42578125" style="29" bestFit="1" customWidth="1"/>
    <col min="11519" max="11520" width="7.42578125" style="29" customWidth="1"/>
    <col min="11521" max="11521" width="8.28515625" style="29" bestFit="1" customWidth="1"/>
    <col min="11522" max="11522" width="7.42578125" style="29" bestFit="1" customWidth="1"/>
    <col min="11523" max="11525" width="7.42578125" style="29" customWidth="1"/>
    <col min="11526" max="11531" width="0" style="29" hidden="1" customWidth="1"/>
    <col min="11532" max="11532" width="7.85546875" style="29" customWidth="1"/>
    <col min="11533" max="11771" width="11.42578125" style="29"/>
    <col min="11772" max="11772" width="18.140625" style="29" customWidth="1"/>
    <col min="11773" max="11773" width="8" style="29" bestFit="1" customWidth="1"/>
    <col min="11774" max="11774" width="7.42578125" style="29" bestFit="1" customWidth="1"/>
    <col min="11775" max="11776" width="7.42578125" style="29" customWidth="1"/>
    <col min="11777" max="11777" width="8.28515625" style="29" bestFit="1" customWidth="1"/>
    <col min="11778" max="11778" width="7.42578125" style="29" bestFit="1" customWidth="1"/>
    <col min="11779" max="11781" width="7.42578125" style="29" customWidth="1"/>
    <col min="11782" max="11787" width="0" style="29" hidden="1" customWidth="1"/>
    <col min="11788" max="11788" width="7.85546875" style="29" customWidth="1"/>
    <col min="11789" max="12027" width="11.42578125" style="29"/>
    <col min="12028" max="12028" width="18.140625" style="29" customWidth="1"/>
    <col min="12029" max="12029" width="8" style="29" bestFit="1" customWidth="1"/>
    <col min="12030" max="12030" width="7.42578125" style="29" bestFit="1" customWidth="1"/>
    <col min="12031" max="12032" width="7.42578125" style="29" customWidth="1"/>
    <col min="12033" max="12033" width="8.28515625" style="29" bestFit="1" customWidth="1"/>
    <col min="12034" max="12034" width="7.42578125" style="29" bestFit="1" customWidth="1"/>
    <col min="12035" max="12037" width="7.42578125" style="29" customWidth="1"/>
    <col min="12038" max="12043" width="0" style="29" hidden="1" customWidth="1"/>
    <col min="12044" max="12044" width="7.85546875" style="29" customWidth="1"/>
    <col min="12045" max="12283" width="11.42578125" style="29"/>
    <col min="12284" max="12284" width="18.140625" style="29" customWidth="1"/>
    <col min="12285" max="12285" width="8" style="29" bestFit="1" customWidth="1"/>
    <col min="12286" max="12286" width="7.42578125" style="29" bestFit="1" customWidth="1"/>
    <col min="12287" max="12288" width="7.42578125" style="29" customWidth="1"/>
    <col min="12289" max="12289" width="8.28515625" style="29" bestFit="1" customWidth="1"/>
    <col min="12290" max="12290" width="7.42578125" style="29" bestFit="1" customWidth="1"/>
    <col min="12291" max="12293" width="7.42578125" style="29" customWidth="1"/>
    <col min="12294" max="12299" width="0" style="29" hidden="1" customWidth="1"/>
    <col min="12300" max="12300" width="7.85546875" style="29" customWidth="1"/>
    <col min="12301" max="12539" width="11.42578125" style="29"/>
    <col min="12540" max="12540" width="18.140625" style="29" customWidth="1"/>
    <col min="12541" max="12541" width="8" style="29" bestFit="1" customWidth="1"/>
    <col min="12542" max="12542" width="7.42578125" style="29" bestFit="1" customWidth="1"/>
    <col min="12543" max="12544" width="7.42578125" style="29" customWidth="1"/>
    <col min="12545" max="12545" width="8.28515625" style="29" bestFit="1" customWidth="1"/>
    <col min="12546" max="12546" width="7.42578125" style="29" bestFit="1" customWidth="1"/>
    <col min="12547" max="12549" width="7.42578125" style="29" customWidth="1"/>
    <col min="12550" max="12555" width="0" style="29" hidden="1" customWidth="1"/>
    <col min="12556" max="12556" width="7.85546875" style="29" customWidth="1"/>
    <col min="12557" max="12795" width="11.42578125" style="29"/>
    <col min="12796" max="12796" width="18.140625" style="29" customWidth="1"/>
    <col min="12797" max="12797" width="8" style="29" bestFit="1" customWidth="1"/>
    <col min="12798" max="12798" width="7.42578125" style="29" bestFit="1" customWidth="1"/>
    <col min="12799" max="12800" width="7.42578125" style="29" customWidth="1"/>
    <col min="12801" max="12801" width="8.28515625" style="29" bestFit="1" customWidth="1"/>
    <col min="12802" max="12802" width="7.42578125" style="29" bestFit="1" customWidth="1"/>
    <col min="12803" max="12805" width="7.42578125" style="29" customWidth="1"/>
    <col min="12806" max="12811" width="0" style="29" hidden="1" customWidth="1"/>
    <col min="12812" max="12812" width="7.85546875" style="29" customWidth="1"/>
    <col min="12813" max="13051" width="11.42578125" style="29"/>
    <col min="13052" max="13052" width="18.140625" style="29" customWidth="1"/>
    <col min="13053" max="13053" width="8" style="29" bestFit="1" customWidth="1"/>
    <col min="13054" max="13054" width="7.42578125" style="29" bestFit="1" customWidth="1"/>
    <col min="13055" max="13056" width="7.42578125" style="29" customWidth="1"/>
    <col min="13057" max="13057" width="8.28515625" style="29" bestFit="1" customWidth="1"/>
    <col min="13058" max="13058" width="7.42578125" style="29" bestFit="1" customWidth="1"/>
    <col min="13059" max="13061" width="7.42578125" style="29" customWidth="1"/>
    <col min="13062" max="13067" width="0" style="29" hidden="1" customWidth="1"/>
    <col min="13068" max="13068" width="7.85546875" style="29" customWidth="1"/>
    <col min="13069" max="13307" width="11.42578125" style="29"/>
    <col min="13308" max="13308" width="18.140625" style="29" customWidth="1"/>
    <col min="13309" max="13309" width="8" style="29" bestFit="1" customWidth="1"/>
    <col min="13310" max="13310" width="7.42578125" style="29" bestFit="1" customWidth="1"/>
    <col min="13311" max="13312" width="7.42578125" style="29" customWidth="1"/>
    <col min="13313" max="13313" width="8.28515625" style="29" bestFit="1" customWidth="1"/>
    <col min="13314" max="13314" width="7.42578125" style="29" bestFit="1" customWidth="1"/>
    <col min="13315" max="13317" width="7.42578125" style="29" customWidth="1"/>
    <col min="13318" max="13323" width="0" style="29" hidden="1" customWidth="1"/>
    <col min="13324" max="13324" width="7.85546875" style="29" customWidth="1"/>
    <col min="13325" max="13563" width="11.42578125" style="29"/>
    <col min="13564" max="13564" width="18.140625" style="29" customWidth="1"/>
    <col min="13565" max="13565" width="8" style="29" bestFit="1" customWidth="1"/>
    <col min="13566" max="13566" width="7.42578125" style="29" bestFit="1" customWidth="1"/>
    <col min="13567" max="13568" width="7.42578125" style="29" customWidth="1"/>
    <col min="13569" max="13569" width="8.28515625" style="29" bestFit="1" customWidth="1"/>
    <col min="13570" max="13570" width="7.42578125" style="29" bestFit="1" customWidth="1"/>
    <col min="13571" max="13573" width="7.42578125" style="29" customWidth="1"/>
    <col min="13574" max="13579" width="0" style="29" hidden="1" customWidth="1"/>
    <col min="13580" max="13580" width="7.85546875" style="29" customWidth="1"/>
    <col min="13581" max="13819" width="11.42578125" style="29"/>
    <col min="13820" max="13820" width="18.140625" style="29" customWidth="1"/>
    <col min="13821" max="13821" width="8" style="29" bestFit="1" customWidth="1"/>
    <col min="13822" max="13822" width="7.42578125" style="29" bestFit="1" customWidth="1"/>
    <col min="13823" max="13824" width="7.42578125" style="29" customWidth="1"/>
    <col min="13825" max="13825" width="8.28515625" style="29" bestFit="1" customWidth="1"/>
    <col min="13826" max="13826" width="7.42578125" style="29" bestFit="1" customWidth="1"/>
    <col min="13827" max="13829" width="7.42578125" style="29" customWidth="1"/>
    <col min="13830" max="13835" width="0" style="29" hidden="1" customWidth="1"/>
    <col min="13836" max="13836" width="7.85546875" style="29" customWidth="1"/>
    <col min="13837" max="14075" width="11.42578125" style="29"/>
    <col min="14076" max="14076" width="18.140625" style="29" customWidth="1"/>
    <col min="14077" max="14077" width="8" style="29" bestFit="1" customWidth="1"/>
    <col min="14078" max="14078" width="7.42578125" style="29" bestFit="1" customWidth="1"/>
    <col min="14079" max="14080" width="7.42578125" style="29" customWidth="1"/>
    <col min="14081" max="14081" width="8.28515625" style="29" bestFit="1" customWidth="1"/>
    <col min="14082" max="14082" width="7.42578125" style="29" bestFit="1" customWidth="1"/>
    <col min="14083" max="14085" width="7.42578125" style="29" customWidth="1"/>
    <col min="14086" max="14091" width="0" style="29" hidden="1" customWidth="1"/>
    <col min="14092" max="14092" width="7.85546875" style="29" customWidth="1"/>
    <col min="14093" max="14331" width="11.42578125" style="29"/>
    <col min="14332" max="14332" width="18.140625" style="29" customWidth="1"/>
    <col min="14333" max="14333" width="8" style="29" bestFit="1" customWidth="1"/>
    <col min="14334" max="14334" width="7.42578125" style="29" bestFit="1" customWidth="1"/>
    <col min="14335" max="14336" width="7.42578125" style="29" customWidth="1"/>
    <col min="14337" max="14337" width="8.28515625" style="29" bestFit="1" customWidth="1"/>
    <col min="14338" max="14338" width="7.42578125" style="29" bestFit="1" customWidth="1"/>
    <col min="14339" max="14341" width="7.42578125" style="29" customWidth="1"/>
    <col min="14342" max="14347" width="0" style="29" hidden="1" customWidth="1"/>
    <col min="14348" max="14348" width="7.85546875" style="29" customWidth="1"/>
    <col min="14349" max="14587" width="11.42578125" style="29"/>
    <col min="14588" max="14588" width="18.140625" style="29" customWidth="1"/>
    <col min="14589" max="14589" width="8" style="29" bestFit="1" customWidth="1"/>
    <col min="14590" max="14590" width="7.42578125" style="29" bestFit="1" customWidth="1"/>
    <col min="14591" max="14592" width="7.42578125" style="29" customWidth="1"/>
    <col min="14593" max="14593" width="8.28515625" style="29" bestFit="1" customWidth="1"/>
    <col min="14594" max="14594" width="7.42578125" style="29" bestFit="1" customWidth="1"/>
    <col min="14595" max="14597" width="7.42578125" style="29" customWidth="1"/>
    <col min="14598" max="14603" width="0" style="29" hidden="1" customWidth="1"/>
    <col min="14604" max="14604" width="7.85546875" style="29" customWidth="1"/>
    <col min="14605" max="14843" width="11.42578125" style="29"/>
    <col min="14844" max="14844" width="18.140625" style="29" customWidth="1"/>
    <col min="14845" max="14845" width="8" style="29" bestFit="1" customWidth="1"/>
    <col min="14846" max="14846" width="7.42578125" style="29" bestFit="1" customWidth="1"/>
    <col min="14847" max="14848" width="7.42578125" style="29" customWidth="1"/>
    <col min="14849" max="14849" width="8.28515625" style="29" bestFit="1" customWidth="1"/>
    <col min="14850" max="14850" width="7.42578125" style="29" bestFit="1" customWidth="1"/>
    <col min="14851" max="14853" width="7.42578125" style="29" customWidth="1"/>
    <col min="14854" max="14859" width="0" style="29" hidden="1" customWidth="1"/>
    <col min="14860" max="14860" width="7.85546875" style="29" customWidth="1"/>
    <col min="14861" max="15099" width="11.42578125" style="29"/>
    <col min="15100" max="15100" width="18.140625" style="29" customWidth="1"/>
    <col min="15101" max="15101" width="8" style="29" bestFit="1" customWidth="1"/>
    <col min="15102" max="15102" width="7.42578125" style="29" bestFit="1" customWidth="1"/>
    <col min="15103" max="15104" width="7.42578125" style="29" customWidth="1"/>
    <col min="15105" max="15105" width="8.28515625" style="29" bestFit="1" customWidth="1"/>
    <col min="15106" max="15106" width="7.42578125" style="29" bestFit="1" customWidth="1"/>
    <col min="15107" max="15109" width="7.42578125" style="29" customWidth="1"/>
    <col min="15110" max="15115" width="0" style="29" hidden="1" customWidth="1"/>
    <col min="15116" max="15116" width="7.85546875" style="29" customWidth="1"/>
    <col min="15117" max="15355" width="11.42578125" style="29"/>
    <col min="15356" max="15356" width="18.140625" style="29" customWidth="1"/>
    <col min="15357" max="15357" width="8" style="29" bestFit="1" customWidth="1"/>
    <col min="15358" max="15358" width="7.42578125" style="29" bestFit="1" customWidth="1"/>
    <col min="15359" max="15360" width="7.42578125" style="29" customWidth="1"/>
    <col min="15361" max="15361" width="8.28515625" style="29" bestFit="1" customWidth="1"/>
    <col min="15362" max="15362" width="7.42578125" style="29" bestFit="1" customWidth="1"/>
    <col min="15363" max="15365" width="7.42578125" style="29" customWidth="1"/>
    <col min="15366" max="15371" width="0" style="29" hidden="1" customWidth="1"/>
    <col min="15372" max="15372" width="7.85546875" style="29" customWidth="1"/>
    <col min="15373" max="15611" width="11.42578125" style="29"/>
    <col min="15612" max="15612" width="18.140625" style="29" customWidth="1"/>
    <col min="15613" max="15613" width="8" style="29" bestFit="1" customWidth="1"/>
    <col min="15614" max="15614" width="7.42578125" style="29" bestFit="1" customWidth="1"/>
    <col min="15615" max="15616" width="7.42578125" style="29" customWidth="1"/>
    <col min="15617" max="15617" width="8.28515625" style="29" bestFit="1" customWidth="1"/>
    <col min="15618" max="15618" width="7.42578125" style="29" bestFit="1" customWidth="1"/>
    <col min="15619" max="15621" width="7.42578125" style="29" customWidth="1"/>
    <col min="15622" max="15627" width="0" style="29" hidden="1" customWidth="1"/>
    <col min="15628" max="15628" width="7.85546875" style="29" customWidth="1"/>
    <col min="15629" max="15867" width="11.42578125" style="29"/>
    <col min="15868" max="15868" width="18.140625" style="29" customWidth="1"/>
    <col min="15869" max="15869" width="8" style="29" bestFit="1" customWidth="1"/>
    <col min="15870" max="15870" width="7.42578125" style="29" bestFit="1" customWidth="1"/>
    <col min="15871" max="15872" width="7.42578125" style="29" customWidth="1"/>
    <col min="15873" max="15873" width="8.28515625" style="29" bestFit="1" customWidth="1"/>
    <col min="15874" max="15874" width="7.42578125" style="29" bestFit="1" customWidth="1"/>
    <col min="15875" max="15877" width="7.42578125" style="29" customWidth="1"/>
    <col min="15878" max="15883" width="0" style="29" hidden="1" customWidth="1"/>
    <col min="15884" max="15884" width="7.85546875" style="29" customWidth="1"/>
    <col min="15885" max="16123" width="11.42578125" style="29"/>
    <col min="16124" max="16124" width="18.140625" style="29" customWidth="1"/>
    <col min="16125" max="16125" width="8" style="29" bestFit="1" customWidth="1"/>
    <col min="16126" max="16126" width="7.42578125" style="29" bestFit="1" customWidth="1"/>
    <col min="16127" max="16128" width="7.42578125" style="29" customWidth="1"/>
    <col min="16129" max="16129" width="8.28515625" style="29" bestFit="1" customWidth="1"/>
    <col min="16130" max="16130" width="7.42578125" style="29" bestFit="1" customWidth="1"/>
    <col min="16131" max="16133" width="7.42578125" style="29" customWidth="1"/>
    <col min="16134" max="16139" width="0" style="29" hidden="1" customWidth="1"/>
    <col min="16140" max="16140" width="7.85546875" style="29" customWidth="1"/>
    <col min="16141" max="16384" width="11.42578125" style="29"/>
  </cols>
  <sheetData>
    <row r="1" spans="1:16" s="30" customFormat="1" x14ac:dyDescent="0.2">
      <c r="B1" s="42"/>
      <c r="C1" s="42"/>
      <c r="D1" s="42"/>
      <c r="E1" s="42"/>
      <c r="F1" s="42"/>
      <c r="G1" s="42"/>
      <c r="H1" s="42"/>
      <c r="I1" s="42"/>
      <c r="J1" s="42"/>
      <c r="K1" s="42"/>
      <c r="L1" s="42"/>
    </row>
    <row r="2" spans="1:16" s="30" customFormat="1" x14ac:dyDescent="0.2">
      <c r="A2" s="50" t="s">
        <v>101</v>
      </c>
      <c r="B2" s="42"/>
      <c r="C2" s="42"/>
      <c r="D2" s="42"/>
      <c r="E2" s="42"/>
      <c r="F2" s="42"/>
      <c r="G2" s="42"/>
      <c r="H2" s="42"/>
      <c r="I2" s="42"/>
      <c r="K2" s="42"/>
      <c r="L2" s="42"/>
    </row>
    <row r="3" spans="1:16" s="30" customFormat="1" ht="15" x14ac:dyDescent="0.25">
      <c r="A3" s="50" t="s">
        <v>102</v>
      </c>
      <c r="B3" s="42"/>
      <c r="C3" s="42"/>
      <c r="D3" s="42"/>
      <c r="E3" s="42"/>
      <c r="F3" s="42"/>
      <c r="G3" s="42"/>
      <c r="H3" s="42"/>
      <c r="I3" s="42"/>
      <c r="J3" s="42"/>
      <c r="K3" s="107"/>
      <c r="L3" s="42"/>
    </row>
    <row r="4" spans="1:16" s="30" customFormat="1" x14ac:dyDescent="0.2">
      <c r="B4" s="42"/>
      <c r="C4" s="42"/>
      <c r="D4" s="42"/>
      <c r="E4" s="42"/>
      <c r="F4" s="42"/>
      <c r="G4" s="42"/>
      <c r="H4" s="42"/>
      <c r="I4" s="42"/>
      <c r="J4" s="42"/>
      <c r="K4" s="42"/>
      <c r="L4" s="42"/>
    </row>
    <row r="5" spans="1:16" s="30" customFormat="1" ht="12.75" x14ac:dyDescent="0.2">
      <c r="B5" s="360" t="s">
        <v>97</v>
      </c>
      <c r="C5" s="360"/>
      <c r="D5" s="360"/>
      <c r="E5" s="360"/>
      <c r="F5" s="360"/>
      <c r="G5" s="360"/>
      <c r="H5" s="360"/>
      <c r="I5" s="360"/>
      <c r="J5" s="360"/>
      <c r="K5" s="360"/>
      <c r="M5" s="134" t="s">
        <v>572</v>
      </c>
      <c r="O5" s="108"/>
    </row>
    <row r="6" spans="1:16" s="30" customFormat="1" ht="12.75" x14ac:dyDescent="0.2">
      <c r="B6" s="376" t="str">
        <f>'Solicitudes Regiones'!$B$6:$R$6</f>
        <v>Acumuladas de julio de 2008 a noviembre de 2020</v>
      </c>
      <c r="C6" s="376"/>
      <c r="D6" s="376"/>
      <c r="E6" s="376"/>
      <c r="F6" s="376"/>
      <c r="G6" s="376"/>
      <c r="H6" s="376"/>
      <c r="I6" s="376"/>
      <c r="J6" s="376"/>
      <c r="K6" s="376"/>
      <c r="L6" s="59"/>
    </row>
    <row r="7" spans="1:16" x14ac:dyDescent="0.2">
      <c r="B7" s="31"/>
      <c r="C7" s="32"/>
      <c r="D7" s="32"/>
      <c r="E7" s="32"/>
      <c r="F7" s="32"/>
      <c r="G7" s="32"/>
      <c r="H7" s="32"/>
      <c r="I7" s="32"/>
      <c r="J7" s="32"/>
      <c r="K7" s="32"/>
      <c r="L7" s="32"/>
    </row>
    <row r="8" spans="1:16" ht="15" customHeight="1" x14ac:dyDescent="0.2">
      <c r="B8" s="390" t="s">
        <v>55</v>
      </c>
      <c r="C8" s="390"/>
      <c r="D8" s="390"/>
      <c r="E8" s="390"/>
      <c r="F8" s="390"/>
      <c r="G8" s="390"/>
      <c r="H8" s="390"/>
      <c r="I8" s="390"/>
      <c r="J8" s="390"/>
      <c r="K8" s="390"/>
      <c r="L8" s="390"/>
      <c r="M8" s="390"/>
    </row>
    <row r="9" spans="1:16" ht="20.25" customHeight="1" x14ac:dyDescent="0.2">
      <c r="B9" s="390" t="s">
        <v>56</v>
      </c>
      <c r="C9" s="388" t="s">
        <v>2</v>
      </c>
      <c r="D9" s="391"/>
      <c r="E9" s="391"/>
      <c r="F9" s="391"/>
      <c r="G9" s="391"/>
      <c r="H9" s="391"/>
      <c r="I9" s="391"/>
      <c r="J9" s="391"/>
      <c r="K9" s="389"/>
      <c r="L9" s="388"/>
      <c r="M9" s="389"/>
    </row>
    <row r="10" spans="1:16" ht="24" x14ac:dyDescent="0.2">
      <c r="B10" s="390"/>
      <c r="C10" s="26" t="s">
        <v>57</v>
      </c>
      <c r="D10" s="26" t="s">
        <v>58</v>
      </c>
      <c r="E10" s="26" t="s">
        <v>59</v>
      </c>
      <c r="F10" s="26" t="s">
        <v>60</v>
      </c>
      <c r="G10" s="26" t="s">
        <v>8</v>
      </c>
      <c r="H10" s="26" t="s">
        <v>61</v>
      </c>
      <c r="I10" s="26" t="s">
        <v>62</v>
      </c>
      <c r="J10" s="26" t="s">
        <v>63</v>
      </c>
      <c r="K10" s="282" t="s">
        <v>31</v>
      </c>
      <c r="L10" s="282" t="s">
        <v>593</v>
      </c>
      <c r="M10" s="282" t="s">
        <v>596</v>
      </c>
    </row>
    <row r="11" spans="1:16" x14ac:dyDescent="0.2">
      <c r="B11" s="21" t="s">
        <v>389</v>
      </c>
      <c r="C11" s="21">
        <v>1284</v>
      </c>
      <c r="D11" s="21">
        <v>800</v>
      </c>
      <c r="E11" s="21">
        <f>D11+C11</f>
        <v>2084</v>
      </c>
      <c r="F11" s="22">
        <f>E11/$E$21</f>
        <v>0.52230576441102761</v>
      </c>
      <c r="G11" s="21">
        <v>4395</v>
      </c>
      <c r="H11" s="21">
        <v>348</v>
      </c>
      <c r="I11" s="21">
        <f>G11+H11</f>
        <v>4743</v>
      </c>
      <c r="J11" s="22">
        <f>I11/$I$21</f>
        <v>0.56216664691240958</v>
      </c>
      <c r="K11" s="21">
        <f t="shared" ref="K11:K20" si="0">E11+I11</f>
        <v>6827</v>
      </c>
      <c r="L11" s="21">
        <v>0</v>
      </c>
      <c r="M11" s="21">
        <f>K11+L11</f>
        <v>6827</v>
      </c>
      <c r="P11" s="34"/>
    </row>
    <row r="12" spans="1:16" x14ac:dyDescent="0.2">
      <c r="B12" s="21" t="s">
        <v>390</v>
      </c>
      <c r="C12" s="21">
        <v>39</v>
      </c>
      <c r="D12" s="21">
        <v>8</v>
      </c>
      <c r="E12" s="21">
        <f t="shared" ref="E12:E20" si="1">D12+C12</f>
        <v>47</v>
      </c>
      <c r="F12" s="22">
        <f t="shared" ref="F12:F20" si="2">E12/$E$21</f>
        <v>1.1779448621553884E-2</v>
      </c>
      <c r="G12" s="21">
        <v>87</v>
      </c>
      <c r="H12" s="21">
        <v>2</v>
      </c>
      <c r="I12" s="21">
        <f t="shared" ref="I12:I20" si="3">G12+H12</f>
        <v>89</v>
      </c>
      <c r="J12" s="22">
        <f t="shared" ref="J12:J20" si="4">I12/$I$21</f>
        <v>1.0548773260637667E-2</v>
      </c>
      <c r="K12" s="21">
        <f t="shared" si="0"/>
        <v>136</v>
      </c>
      <c r="L12" s="21">
        <v>0</v>
      </c>
      <c r="M12" s="21">
        <f t="shared" ref="M12:M21" si="5">K12+L12</f>
        <v>136</v>
      </c>
      <c r="P12" s="34"/>
    </row>
    <row r="13" spans="1:16" x14ac:dyDescent="0.2">
      <c r="B13" s="21" t="s">
        <v>391</v>
      </c>
      <c r="C13" s="21">
        <v>497</v>
      </c>
      <c r="D13" s="21">
        <v>275</v>
      </c>
      <c r="E13" s="21">
        <f t="shared" si="1"/>
        <v>772</v>
      </c>
      <c r="F13" s="22">
        <f t="shared" si="2"/>
        <v>0.19348370927318295</v>
      </c>
      <c r="G13" s="21">
        <v>1872</v>
      </c>
      <c r="H13" s="21">
        <v>131</v>
      </c>
      <c r="I13" s="21">
        <f t="shared" si="3"/>
        <v>2003</v>
      </c>
      <c r="J13" s="22">
        <f t="shared" si="4"/>
        <v>0.23740666113547471</v>
      </c>
      <c r="K13" s="21">
        <f t="shared" si="0"/>
        <v>2775</v>
      </c>
      <c r="L13" s="21">
        <v>1</v>
      </c>
      <c r="M13" s="21">
        <f t="shared" si="5"/>
        <v>2776</v>
      </c>
      <c r="P13" s="34"/>
    </row>
    <row r="14" spans="1:16" x14ac:dyDescent="0.2">
      <c r="B14" s="21" t="s">
        <v>392</v>
      </c>
      <c r="C14" s="21">
        <v>109</v>
      </c>
      <c r="D14" s="21">
        <v>51</v>
      </c>
      <c r="E14" s="21">
        <f t="shared" si="1"/>
        <v>160</v>
      </c>
      <c r="F14" s="22">
        <f t="shared" si="2"/>
        <v>4.0100250626566414E-2</v>
      </c>
      <c r="G14" s="21">
        <v>389</v>
      </c>
      <c r="H14" s="21">
        <v>22</v>
      </c>
      <c r="I14" s="21">
        <f t="shared" si="3"/>
        <v>411</v>
      </c>
      <c r="J14" s="22">
        <f t="shared" si="4"/>
        <v>4.8713997866540237E-2</v>
      </c>
      <c r="K14" s="21">
        <f t="shared" si="0"/>
        <v>571</v>
      </c>
      <c r="L14" s="21">
        <v>0</v>
      </c>
      <c r="M14" s="21">
        <f t="shared" si="5"/>
        <v>571</v>
      </c>
      <c r="P14" s="34"/>
    </row>
    <row r="15" spans="1:16" x14ac:dyDescent="0.2">
      <c r="B15" s="21" t="s">
        <v>393</v>
      </c>
      <c r="C15" s="21">
        <v>42</v>
      </c>
      <c r="D15" s="21">
        <v>22</v>
      </c>
      <c r="E15" s="21">
        <f t="shared" si="1"/>
        <v>64</v>
      </c>
      <c r="F15" s="22">
        <f t="shared" si="2"/>
        <v>1.6040100250626566E-2</v>
      </c>
      <c r="G15" s="21">
        <v>71</v>
      </c>
      <c r="H15" s="21">
        <v>7</v>
      </c>
      <c r="I15" s="21">
        <f t="shared" si="3"/>
        <v>78</v>
      </c>
      <c r="J15" s="22">
        <f t="shared" si="4"/>
        <v>9.2449922958397542E-3</v>
      </c>
      <c r="K15" s="21">
        <f t="shared" si="0"/>
        <v>142</v>
      </c>
      <c r="L15" s="21">
        <v>0</v>
      </c>
      <c r="M15" s="21">
        <f t="shared" si="5"/>
        <v>142</v>
      </c>
      <c r="P15" s="34"/>
    </row>
    <row r="16" spans="1:16" x14ac:dyDescent="0.2">
      <c r="B16" s="21" t="s">
        <v>394</v>
      </c>
      <c r="C16" s="21">
        <v>141</v>
      </c>
      <c r="D16" s="21">
        <v>51</v>
      </c>
      <c r="E16" s="21">
        <f t="shared" si="1"/>
        <v>192</v>
      </c>
      <c r="F16" s="22">
        <f t="shared" si="2"/>
        <v>4.8120300751879702E-2</v>
      </c>
      <c r="G16" s="21">
        <v>240</v>
      </c>
      <c r="H16" s="21">
        <v>12</v>
      </c>
      <c r="I16" s="21">
        <f t="shared" si="3"/>
        <v>252</v>
      </c>
      <c r="J16" s="22">
        <f t="shared" si="4"/>
        <v>2.9868436648097664E-2</v>
      </c>
      <c r="K16" s="21">
        <f t="shared" si="0"/>
        <v>444</v>
      </c>
      <c r="L16" s="21">
        <v>0</v>
      </c>
      <c r="M16" s="21">
        <f t="shared" si="5"/>
        <v>444</v>
      </c>
      <c r="P16" s="34"/>
    </row>
    <row r="17" spans="2:16" x14ac:dyDescent="0.2">
      <c r="B17" s="21" t="s">
        <v>395</v>
      </c>
      <c r="C17" s="21">
        <v>4</v>
      </c>
      <c r="D17" s="21">
        <v>1</v>
      </c>
      <c r="E17" s="21">
        <f t="shared" si="1"/>
        <v>5</v>
      </c>
      <c r="F17" s="22">
        <f t="shared" si="2"/>
        <v>1.2531328320802004E-3</v>
      </c>
      <c r="G17" s="21">
        <v>20</v>
      </c>
      <c r="H17" s="21">
        <v>0</v>
      </c>
      <c r="I17" s="21">
        <f t="shared" si="3"/>
        <v>20</v>
      </c>
      <c r="J17" s="22">
        <f t="shared" si="4"/>
        <v>2.3705108450871163E-3</v>
      </c>
      <c r="K17" s="21">
        <f t="shared" si="0"/>
        <v>25</v>
      </c>
      <c r="L17" s="21">
        <v>0</v>
      </c>
      <c r="M17" s="21">
        <f t="shared" si="5"/>
        <v>25</v>
      </c>
      <c r="P17" s="34"/>
    </row>
    <row r="18" spans="2:16" x14ac:dyDescent="0.2">
      <c r="B18" s="21" t="s">
        <v>396</v>
      </c>
      <c r="C18" s="21">
        <v>9</v>
      </c>
      <c r="D18" s="21">
        <v>2</v>
      </c>
      <c r="E18" s="21">
        <f t="shared" si="1"/>
        <v>11</v>
      </c>
      <c r="F18" s="22">
        <f t="shared" si="2"/>
        <v>2.7568922305764411E-3</v>
      </c>
      <c r="G18" s="21">
        <v>24</v>
      </c>
      <c r="H18" s="21">
        <v>2</v>
      </c>
      <c r="I18" s="21">
        <f t="shared" si="3"/>
        <v>26</v>
      </c>
      <c r="J18" s="22">
        <f t="shared" si="4"/>
        <v>3.0816640986132513E-3</v>
      </c>
      <c r="K18" s="21">
        <f t="shared" si="0"/>
        <v>37</v>
      </c>
      <c r="L18" s="21">
        <v>0</v>
      </c>
      <c r="M18" s="21">
        <f t="shared" si="5"/>
        <v>37</v>
      </c>
      <c r="P18" s="34"/>
    </row>
    <row r="19" spans="2:16" x14ac:dyDescent="0.2">
      <c r="B19" s="21" t="s">
        <v>397</v>
      </c>
      <c r="C19" s="21">
        <v>397</v>
      </c>
      <c r="D19" s="21">
        <v>115</v>
      </c>
      <c r="E19" s="21">
        <f t="shared" si="1"/>
        <v>512</v>
      </c>
      <c r="F19" s="22">
        <f t="shared" si="2"/>
        <v>0.12832080200501253</v>
      </c>
      <c r="G19" s="21">
        <v>502</v>
      </c>
      <c r="H19" s="21">
        <v>42</v>
      </c>
      <c r="I19" s="21">
        <f t="shared" si="3"/>
        <v>544</v>
      </c>
      <c r="J19" s="22">
        <f t="shared" si="4"/>
        <v>6.4477894986369563E-2</v>
      </c>
      <c r="K19" s="21">
        <f t="shared" si="0"/>
        <v>1056</v>
      </c>
      <c r="L19" s="21">
        <v>0</v>
      </c>
      <c r="M19" s="21">
        <f t="shared" si="5"/>
        <v>1056</v>
      </c>
      <c r="P19" s="34"/>
    </row>
    <row r="20" spans="2:16" x14ac:dyDescent="0.2">
      <c r="B20" s="21" t="s">
        <v>398</v>
      </c>
      <c r="C20" s="21">
        <v>105</v>
      </c>
      <c r="D20" s="21">
        <v>38</v>
      </c>
      <c r="E20" s="21">
        <f t="shared" si="1"/>
        <v>143</v>
      </c>
      <c r="F20" s="22">
        <f t="shared" si="2"/>
        <v>3.5839598997493734E-2</v>
      </c>
      <c r="G20" s="21">
        <v>256</v>
      </c>
      <c r="H20" s="21">
        <v>15</v>
      </c>
      <c r="I20" s="21">
        <f t="shared" si="3"/>
        <v>271</v>
      </c>
      <c r="J20" s="22">
        <f t="shared" si="4"/>
        <v>3.2120421950930428E-2</v>
      </c>
      <c r="K20" s="21">
        <f t="shared" si="0"/>
        <v>414</v>
      </c>
      <c r="L20" s="21">
        <v>0</v>
      </c>
      <c r="M20" s="21">
        <f t="shared" si="5"/>
        <v>414</v>
      </c>
      <c r="P20" s="34"/>
    </row>
    <row r="21" spans="2:16" x14ac:dyDescent="0.2">
      <c r="B21" s="23" t="s">
        <v>49</v>
      </c>
      <c r="C21" s="21">
        <f t="shared" ref="C21:H21" si="6">SUM(C11:C20)</f>
        <v>2627</v>
      </c>
      <c r="D21" s="21">
        <f t="shared" si="6"/>
        <v>1363</v>
      </c>
      <c r="E21" s="23">
        <f t="shared" ref="E21" si="7">D21+C21</f>
        <v>3990</v>
      </c>
      <c r="F21" s="25">
        <f t="shared" ref="F21" si="8">E21/$E$21</f>
        <v>1</v>
      </c>
      <c r="G21" s="21">
        <f t="shared" si="6"/>
        <v>7856</v>
      </c>
      <c r="H21" s="21">
        <f t="shared" si="6"/>
        <v>581</v>
      </c>
      <c r="I21" s="23">
        <f t="shared" ref="I21" si="9">G21+H21</f>
        <v>8437</v>
      </c>
      <c r="J21" s="25">
        <f t="shared" ref="J21" si="10">I21/$I$21</f>
        <v>1</v>
      </c>
      <c r="K21" s="23">
        <f t="shared" ref="K21" si="11">E21+I21</f>
        <v>12427</v>
      </c>
      <c r="L21" s="21">
        <f t="shared" ref="L21" si="12">SUM(L11:L20)</f>
        <v>1</v>
      </c>
      <c r="M21" s="23">
        <f t="shared" si="5"/>
        <v>12428</v>
      </c>
      <c r="P21" s="34"/>
    </row>
    <row r="22" spans="2:16" ht="25.5" customHeight="1" x14ac:dyDescent="0.2">
      <c r="B22" s="35" t="s">
        <v>64</v>
      </c>
      <c r="C22" s="36">
        <f>+C21/M21</f>
        <v>0.21137753459929193</v>
      </c>
      <c r="D22" s="36">
        <f>+D21/M21</f>
        <v>0.10967170904409398</v>
      </c>
      <c r="E22" s="37">
        <f>+E21/M21</f>
        <v>0.32104924364338588</v>
      </c>
      <c r="F22" s="37"/>
      <c r="G22" s="36">
        <f>+G21/M21</f>
        <v>0.63212101705825552</v>
      </c>
      <c r="H22" s="36">
        <f>+H21/M21</f>
        <v>4.6749275828773737E-2</v>
      </c>
      <c r="I22" s="37">
        <f>+I21/M21</f>
        <v>0.67887029288702927</v>
      </c>
      <c r="J22" s="37"/>
      <c r="K22" s="37">
        <f>+K21/M21</f>
        <v>0.99991953653041521</v>
      </c>
      <c r="L22" s="37">
        <f>+L21/M21</f>
        <v>8.0463469584808503E-5</v>
      </c>
      <c r="M22" s="37">
        <f>K22+L22</f>
        <v>1</v>
      </c>
    </row>
    <row r="23" spans="2:16" x14ac:dyDescent="0.2">
      <c r="B23" s="28"/>
      <c r="C23" s="41"/>
      <c r="D23" s="41"/>
      <c r="E23" s="41"/>
      <c r="F23" s="41"/>
      <c r="G23" s="41"/>
      <c r="H23" s="41"/>
      <c r="I23" s="41"/>
      <c r="J23" s="41"/>
      <c r="K23" s="41"/>
    </row>
    <row r="24" spans="2:16" ht="12.75" x14ac:dyDescent="0.2">
      <c r="B24" s="360" t="s">
        <v>98</v>
      </c>
      <c r="C24" s="360"/>
      <c r="D24" s="360"/>
      <c r="E24" s="360"/>
      <c r="F24" s="360"/>
      <c r="G24" s="360"/>
      <c r="H24" s="360"/>
      <c r="I24" s="360"/>
      <c r="J24" s="360"/>
      <c r="K24" s="360"/>
    </row>
    <row r="25" spans="2:16" ht="12.75" x14ac:dyDescent="0.2">
      <c r="B25" s="376" t="str">
        <f>'Solicitudes Regiones'!$B$6:$R$6</f>
        <v>Acumuladas de julio de 2008 a noviembre de 2020</v>
      </c>
      <c r="C25" s="376"/>
      <c r="D25" s="376"/>
      <c r="E25" s="376"/>
      <c r="F25" s="376"/>
      <c r="G25" s="376"/>
      <c r="H25" s="376"/>
      <c r="I25" s="376"/>
      <c r="J25" s="376"/>
      <c r="K25" s="376"/>
    </row>
    <row r="26" spans="2:16" x14ac:dyDescent="0.2">
      <c r="B26" s="28"/>
      <c r="C26" s="41"/>
      <c r="D26" s="41"/>
      <c r="E26" s="41"/>
      <c r="F26" s="41"/>
      <c r="G26" s="41"/>
      <c r="H26" s="41"/>
      <c r="I26" s="41"/>
      <c r="J26" s="41"/>
      <c r="K26" s="41"/>
    </row>
    <row r="27" spans="2:16" ht="15" customHeight="1" x14ac:dyDescent="0.2">
      <c r="B27" s="390" t="s">
        <v>65</v>
      </c>
      <c r="C27" s="390"/>
      <c r="D27" s="390"/>
      <c r="E27" s="390"/>
      <c r="F27" s="390"/>
      <c r="G27" s="390"/>
      <c r="H27" s="390"/>
      <c r="I27" s="390"/>
      <c r="J27" s="390"/>
      <c r="K27" s="390"/>
      <c r="L27" s="390"/>
      <c r="M27" s="390"/>
    </row>
    <row r="28" spans="2:16" ht="15" customHeight="1" x14ac:dyDescent="0.2">
      <c r="B28" s="390" t="s">
        <v>56</v>
      </c>
      <c r="C28" s="390" t="s">
        <v>2</v>
      </c>
      <c r="D28" s="390"/>
      <c r="E28" s="390"/>
      <c r="F28" s="390"/>
      <c r="G28" s="390"/>
      <c r="H28" s="390"/>
      <c r="I28" s="390"/>
      <c r="J28" s="390"/>
      <c r="K28" s="27" t="s">
        <v>96</v>
      </c>
      <c r="L28" s="388"/>
      <c r="M28" s="389"/>
    </row>
    <row r="29" spans="2:16" ht="24" x14ac:dyDescent="0.2">
      <c r="B29" s="390"/>
      <c r="C29" s="27" t="s">
        <v>57</v>
      </c>
      <c r="D29" s="27" t="s">
        <v>58</v>
      </c>
      <c r="E29" s="27" t="s">
        <v>59</v>
      </c>
      <c r="F29" s="27" t="s">
        <v>60</v>
      </c>
      <c r="G29" s="27" t="s">
        <v>8</v>
      </c>
      <c r="H29" s="27" t="s">
        <v>61</v>
      </c>
      <c r="I29" s="27" t="s">
        <v>62</v>
      </c>
      <c r="J29" s="27" t="s">
        <v>63</v>
      </c>
      <c r="K29" s="27" t="s">
        <v>31</v>
      </c>
      <c r="L29" s="282" t="s">
        <v>593</v>
      </c>
      <c r="M29" s="282" t="s">
        <v>596</v>
      </c>
    </row>
    <row r="30" spans="2:16" x14ac:dyDescent="0.2">
      <c r="B30" s="21" t="s">
        <v>389</v>
      </c>
      <c r="C30" s="21">
        <v>1100</v>
      </c>
      <c r="D30" s="21">
        <v>376</v>
      </c>
      <c r="E30" s="21">
        <f>C30+D30</f>
        <v>1476</v>
      </c>
      <c r="F30" s="22">
        <f>E30/$E$40</f>
        <v>0.48874172185430464</v>
      </c>
      <c r="G30" s="21">
        <v>3573</v>
      </c>
      <c r="H30" s="21">
        <v>281</v>
      </c>
      <c r="I30" s="21">
        <f>G30+H30</f>
        <v>3854</v>
      </c>
      <c r="J30" s="22">
        <f>I30/$I$40</f>
        <v>0.55645394166907303</v>
      </c>
      <c r="K30" s="21">
        <f t="shared" ref="K30:K39" si="13">E30+I30</f>
        <v>5330</v>
      </c>
      <c r="L30" s="21">
        <v>0</v>
      </c>
      <c r="M30" s="21">
        <f>K30+L30</f>
        <v>5330</v>
      </c>
    </row>
    <row r="31" spans="2:16" x14ac:dyDescent="0.2">
      <c r="B31" s="21" t="s">
        <v>390</v>
      </c>
      <c r="C31" s="21">
        <v>38</v>
      </c>
      <c r="D31" s="21">
        <v>3</v>
      </c>
      <c r="E31" s="21">
        <f t="shared" ref="E31:E39" si="14">C31+D31</f>
        <v>41</v>
      </c>
      <c r="F31" s="22">
        <f t="shared" ref="F31:F39" si="15">E31/$E$40</f>
        <v>1.3576158940397352E-2</v>
      </c>
      <c r="G31" s="21">
        <v>76</v>
      </c>
      <c r="H31" s="21">
        <v>2</v>
      </c>
      <c r="I31" s="21">
        <f t="shared" ref="I31:I39" si="16">G31+H31</f>
        <v>78</v>
      </c>
      <c r="J31" s="22">
        <f t="shared" ref="J31:J39" si="17">I31/$I$40</f>
        <v>1.1261911637308691E-2</v>
      </c>
      <c r="K31" s="21">
        <f t="shared" si="13"/>
        <v>119</v>
      </c>
      <c r="L31" s="21">
        <v>0</v>
      </c>
      <c r="M31" s="21">
        <f t="shared" ref="M31:M40" si="18">K31+L31</f>
        <v>119</v>
      </c>
    </row>
    <row r="32" spans="2:16" x14ac:dyDescent="0.2">
      <c r="B32" s="21" t="s">
        <v>391</v>
      </c>
      <c r="C32" s="21">
        <v>447</v>
      </c>
      <c r="D32" s="21">
        <v>159</v>
      </c>
      <c r="E32" s="21">
        <f t="shared" si="14"/>
        <v>606</v>
      </c>
      <c r="F32" s="22">
        <f t="shared" si="15"/>
        <v>0.20066225165562915</v>
      </c>
      <c r="G32" s="21">
        <v>1542</v>
      </c>
      <c r="H32" s="21">
        <v>103</v>
      </c>
      <c r="I32" s="21">
        <f t="shared" si="16"/>
        <v>1645</v>
      </c>
      <c r="J32" s="22">
        <f t="shared" si="17"/>
        <v>0.23751082876118973</v>
      </c>
      <c r="K32" s="21">
        <f t="shared" si="13"/>
        <v>2251</v>
      </c>
      <c r="L32" s="21">
        <v>0</v>
      </c>
      <c r="M32" s="21">
        <f t="shared" si="18"/>
        <v>2251</v>
      </c>
    </row>
    <row r="33" spans="2:13" x14ac:dyDescent="0.2">
      <c r="B33" s="21" t="s">
        <v>392</v>
      </c>
      <c r="C33" s="21">
        <v>101</v>
      </c>
      <c r="D33" s="21">
        <v>26</v>
      </c>
      <c r="E33" s="21">
        <f t="shared" si="14"/>
        <v>127</v>
      </c>
      <c r="F33" s="22">
        <f t="shared" si="15"/>
        <v>4.2052980132450332E-2</v>
      </c>
      <c r="G33" s="21">
        <v>318</v>
      </c>
      <c r="H33" s="21">
        <v>15</v>
      </c>
      <c r="I33" s="21">
        <f t="shared" si="16"/>
        <v>333</v>
      </c>
      <c r="J33" s="22">
        <f t="shared" si="17"/>
        <v>4.8079699682356342E-2</v>
      </c>
      <c r="K33" s="21">
        <f t="shared" si="13"/>
        <v>460</v>
      </c>
      <c r="L33" s="21">
        <v>0</v>
      </c>
      <c r="M33" s="21">
        <f t="shared" si="18"/>
        <v>460</v>
      </c>
    </row>
    <row r="34" spans="2:13" x14ac:dyDescent="0.2">
      <c r="B34" s="21" t="s">
        <v>393</v>
      </c>
      <c r="C34" s="21">
        <v>39</v>
      </c>
      <c r="D34" s="21">
        <v>10</v>
      </c>
      <c r="E34" s="21">
        <f t="shared" si="14"/>
        <v>49</v>
      </c>
      <c r="F34" s="22">
        <f t="shared" si="15"/>
        <v>1.6225165562913906E-2</v>
      </c>
      <c r="G34" s="21">
        <v>65</v>
      </c>
      <c r="H34" s="21">
        <v>7</v>
      </c>
      <c r="I34" s="21">
        <f t="shared" si="16"/>
        <v>72</v>
      </c>
      <c r="J34" s="22">
        <f t="shared" si="17"/>
        <v>1.0395610742131101E-2</v>
      </c>
      <c r="K34" s="21">
        <f t="shared" si="13"/>
        <v>121</v>
      </c>
      <c r="L34" s="21">
        <v>0</v>
      </c>
      <c r="M34" s="21">
        <f t="shared" si="18"/>
        <v>121</v>
      </c>
    </row>
    <row r="35" spans="2:13" x14ac:dyDescent="0.2">
      <c r="B35" s="21" t="s">
        <v>394</v>
      </c>
      <c r="C35" s="21">
        <v>129</v>
      </c>
      <c r="D35" s="21">
        <v>27</v>
      </c>
      <c r="E35" s="21">
        <f t="shared" si="14"/>
        <v>156</v>
      </c>
      <c r="F35" s="22">
        <f t="shared" si="15"/>
        <v>5.1655629139072845E-2</v>
      </c>
      <c r="G35" s="21">
        <v>205</v>
      </c>
      <c r="H35" s="21">
        <v>6</v>
      </c>
      <c r="I35" s="21">
        <f t="shared" si="16"/>
        <v>211</v>
      </c>
      <c r="J35" s="22">
        <f t="shared" si="17"/>
        <v>3.0464914813745306E-2</v>
      </c>
      <c r="K35" s="21">
        <f t="shared" si="13"/>
        <v>367</v>
      </c>
      <c r="L35" s="21">
        <v>0</v>
      </c>
      <c r="M35" s="21">
        <f t="shared" si="18"/>
        <v>367</v>
      </c>
    </row>
    <row r="36" spans="2:13" x14ac:dyDescent="0.2">
      <c r="B36" s="21" t="s">
        <v>395</v>
      </c>
      <c r="C36" s="21">
        <v>4</v>
      </c>
      <c r="D36" s="21">
        <v>0</v>
      </c>
      <c r="E36" s="21">
        <f t="shared" si="14"/>
        <v>4</v>
      </c>
      <c r="F36" s="22">
        <f t="shared" si="15"/>
        <v>1.3245033112582781E-3</v>
      </c>
      <c r="G36" s="21">
        <v>19</v>
      </c>
      <c r="H36" s="21">
        <v>0</v>
      </c>
      <c r="I36" s="21">
        <f t="shared" si="16"/>
        <v>19</v>
      </c>
      <c r="J36" s="22">
        <f t="shared" si="17"/>
        <v>2.7432861680623736E-3</v>
      </c>
      <c r="K36" s="21">
        <f t="shared" si="13"/>
        <v>23</v>
      </c>
      <c r="L36" s="21">
        <v>0</v>
      </c>
      <c r="M36" s="21">
        <f t="shared" si="18"/>
        <v>23</v>
      </c>
    </row>
    <row r="37" spans="2:13" x14ac:dyDescent="0.2">
      <c r="B37" s="21" t="s">
        <v>396</v>
      </c>
      <c r="C37" s="21">
        <v>9</v>
      </c>
      <c r="D37" s="21">
        <v>1</v>
      </c>
      <c r="E37" s="21">
        <f t="shared" si="14"/>
        <v>10</v>
      </c>
      <c r="F37" s="22">
        <f t="shared" si="15"/>
        <v>3.3112582781456954E-3</v>
      </c>
      <c r="G37" s="21">
        <v>19</v>
      </c>
      <c r="H37" s="21">
        <v>2</v>
      </c>
      <c r="I37" s="21">
        <f t="shared" si="16"/>
        <v>21</v>
      </c>
      <c r="J37" s="22">
        <f t="shared" si="17"/>
        <v>3.0320531331215709E-3</v>
      </c>
      <c r="K37" s="21">
        <f t="shared" si="13"/>
        <v>31</v>
      </c>
      <c r="L37" s="21">
        <v>0</v>
      </c>
      <c r="M37" s="21">
        <f t="shared" si="18"/>
        <v>31</v>
      </c>
    </row>
    <row r="38" spans="2:13" x14ac:dyDescent="0.2">
      <c r="B38" s="21" t="s">
        <v>397</v>
      </c>
      <c r="C38" s="21">
        <v>375</v>
      </c>
      <c r="D38" s="21">
        <v>63</v>
      </c>
      <c r="E38" s="21">
        <f t="shared" si="14"/>
        <v>438</v>
      </c>
      <c r="F38" s="22">
        <f t="shared" si="15"/>
        <v>0.14503311258278145</v>
      </c>
      <c r="G38" s="21">
        <v>431</v>
      </c>
      <c r="H38" s="21">
        <v>30</v>
      </c>
      <c r="I38" s="21">
        <f t="shared" si="16"/>
        <v>461</v>
      </c>
      <c r="J38" s="22">
        <f t="shared" si="17"/>
        <v>6.6560785446144966E-2</v>
      </c>
      <c r="K38" s="21">
        <f t="shared" si="13"/>
        <v>899</v>
      </c>
      <c r="L38" s="21">
        <v>0</v>
      </c>
      <c r="M38" s="21">
        <f t="shared" si="18"/>
        <v>899</v>
      </c>
    </row>
    <row r="39" spans="2:13" x14ac:dyDescent="0.2">
      <c r="B39" s="21" t="s">
        <v>398</v>
      </c>
      <c r="C39" s="21">
        <v>91</v>
      </c>
      <c r="D39" s="21">
        <v>22</v>
      </c>
      <c r="E39" s="21">
        <f t="shared" si="14"/>
        <v>113</v>
      </c>
      <c r="F39" s="22">
        <f t="shared" si="15"/>
        <v>3.741721854304636E-2</v>
      </c>
      <c r="G39" s="21">
        <v>219</v>
      </c>
      <c r="H39" s="21">
        <v>13</v>
      </c>
      <c r="I39" s="21">
        <f t="shared" si="16"/>
        <v>232</v>
      </c>
      <c r="J39" s="22">
        <f t="shared" si="17"/>
        <v>3.3496967946866879E-2</v>
      </c>
      <c r="K39" s="21">
        <f t="shared" si="13"/>
        <v>345</v>
      </c>
      <c r="L39" s="21">
        <v>0</v>
      </c>
      <c r="M39" s="21">
        <f t="shared" si="18"/>
        <v>345</v>
      </c>
    </row>
    <row r="40" spans="2:13" x14ac:dyDescent="0.2">
      <c r="B40" s="23" t="s">
        <v>49</v>
      </c>
      <c r="C40" s="21">
        <f t="shared" ref="C40:H40" si="19">SUM(C30:C39)</f>
        <v>2333</v>
      </c>
      <c r="D40" s="21">
        <f t="shared" si="19"/>
        <v>687</v>
      </c>
      <c r="E40" s="23">
        <f t="shared" ref="E40" si="20">C40+D40</f>
        <v>3020</v>
      </c>
      <c r="F40" s="25">
        <f t="shared" ref="F40" si="21">E40/$E$40</f>
        <v>1</v>
      </c>
      <c r="G40" s="21">
        <f t="shared" si="19"/>
        <v>6467</v>
      </c>
      <c r="H40" s="21">
        <f t="shared" si="19"/>
        <v>459</v>
      </c>
      <c r="I40" s="23">
        <f t="shared" ref="I40" si="22">G40+H40</f>
        <v>6926</v>
      </c>
      <c r="J40" s="25">
        <f t="shared" ref="J40" si="23">I40/$I$40</f>
        <v>1</v>
      </c>
      <c r="K40" s="23">
        <f t="shared" ref="K40" si="24">E40+I40</f>
        <v>9946</v>
      </c>
      <c r="L40" s="21">
        <f t="shared" ref="L40" si="25">SUM(L30:L39)</f>
        <v>0</v>
      </c>
      <c r="M40" s="23">
        <f t="shared" si="18"/>
        <v>9946</v>
      </c>
    </row>
    <row r="41" spans="2:13" ht="24" x14ac:dyDescent="0.2">
      <c r="B41" s="35" t="s">
        <v>66</v>
      </c>
      <c r="C41" s="36">
        <f>+C40/M40</f>
        <v>0.23456665996380455</v>
      </c>
      <c r="D41" s="36">
        <f>+D40/M40</f>
        <v>6.9072994168509955E-2</v>
      </c>
      <c r="E41" s="37">
        <f>+E40/M40</f>
        <v>0.30363965413231447</v>
      </c>
      <c r="F41" s="37"/>
      <c r="G41" s="36">
        <f>+G40/M40</f>
        <v>0.650211140156847</v>
      </c>
      <c r="H41" s="36">
        <f>+H40/M40</f>
        <v>4.6149205710838526E-2</v>
      </c>
      <c r="I41" s="37">
        <f>+I40/M40</f>
        <v>0.69636034586768547</v>
      </c>
      <c r="J41" s="37"/>
      <c r="K41" s="37">
        <f>+K40/M40</f>
        <v>1</v>
      </c>
      <c r="L41" s="37">
        <f>+L40/M40</f>
        <v>0</v>
      </c>
      <c r="M41" s="37">
        <f>K41+L41</f>
        <v>1</v>
      </c>
    </row>
    <row r="42" spans="2:13" x14ac:dyDescent="0.2">
      <c r="B42" s="28" t="s">
        <v>129</v>
      </c>
    </row>
    <row r="43" spans="2:13" x14ac:dyDescent="0.2">
      <c r="B43" s="28" t="s">
        <v>130</v>
      </c>
    </row>
  </sheetData>
  <mergeCells count="12">
    <mergeCell ref="L28:M28"/>
    <mergeCell ref="B27:M27"/>
    <mergeCell ref="B6:K6"/>
    <mergeCell ref="B5:K5"/>
    <mergeCell ref="B25:K25"/>
    <mergeCell ref="B24:K24"/>
    <mergeCell ref="B8:M8"/>
    <mergeCell ref="L9:M9"/>
    <mergeCell ref="B28:B29"/>
    <mergeCell ref="C28:J28"/>
    <mergeCell ref="B9:B10"/>
    <mergeCell ref="C9:K9"/>
  </mergeCells>
  <hyperlinks>
    <hyperlink ref="M5" location="'Índice Pensiones Solidarias'!A1" display="Volver Sistema de Pensiones Solidadias" xr:uid="{00000000-0004-0000-1400-000000000000}"/>
  </hyperlinks>
  <pageMargins left="0.74803149606299213" right="0.74803149606299213" top="0.98425196850393704" bottom="0.98425196850393704" header="0" footer="0"/>
  <pageSetup scale="81"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31">
    <pageSetUpPr fitToPage="1"/>
  </sheetPr>
  <dimension ref="A1:P45"/>
  <sheetViews>
    <sheetView showGridLines="0" zoomScaleNormal="100" workbookViewId="0">
      <selection activeCell="C23" sqref="C23:M23"/>
    </sheetView>
  </sheetViews>
  <sheetFormatPr baseColWidth="10" defaultRowHeight="12" x14ac:dyDescent="0.2"/>
  <cols>
    <col min="1" max="1" width="6" style="29" customWidth="1"/>
    <col min="2" max="2" width="18.140625" style="29" customWidth="1"/>
    <col min="3" max="3" width="8.42578125" style="29" bestFit="1" customWidth="1"/>
    <col min="4" max="4" width="8" style="29" bestFit="1" customWidth="1"/>
    <col min="5" max="6" width="8" style="29" customWidth="1"/>
    <col min="7" max="7" width="8.28515625" style="29" bestFit="1" customWidth="1"/>
    <col min="8" max="8" width="8" style="29" bestFit="1" customWidth="1"/>
    <col min="9" max="11" width="8" style="29" customWidth="1"/>
    <col min="12" max="12" width="7.85546875" style="29" customWidth="1"/>
    <col min="13" max="251" width="11.42578125" style="29"/>
    <col min="252" max="252" width="18.140625" style="29" customWidth="1"/>
    <col min="253" max="253" width="8.42578125" style="29" bestFit="1" customWidth="1"/>
    <col min="254" max="254" width="8" style="29" bestFit="1" customWidth="1"/>
    <col min="255" max="256" width="8" style="29" customWidth="1"/>
    <col min="257" max="257" width="8.28515625" style="29" bestFit="1" customWidth="1"/>
    <col min="258" max="258" width="8" style="29" bestFit="1" customWidth="1"/>
    <col min="259" max="261" width="8" style="29" customWidth="1"/>
    <col min="262" max="267" width="0" style="29" hidden="1" customWidth="1"/>
    <col min="268" max="268" width="7.85546875" style="29" customWidth="1"/>
    <col min="269" max="507" width="11.42578125" style="29"/>
    <col min="508" max="508" width="18.140625" style="29" customWidth="1"/>
    <col min="509" max="509" width="8.42578125" style="29" bestFit="1" customWidth="1"/>
    <col min="510" max="510" width="8" style="29" bestFit="1" customWidth="1"/>
    <col min="511" max="512" width="8" style="29" customWidth="1"/>
    <col min="513" max="513" width="8.28515625" style="29" bestFit="1" customWidth="1"/>
    <col min="514" max="514" width="8" style="29" bestFit="1" customWidth="1"/>
    <col min="515" max="517" width="8" style="29" customWidth="1"/>
    <col min="518" max="523" width="0" style="29" hidden="1" customWidth="1"/>
    <col min="524" max="524" width="7.85546875" style="29" customWidth="1"/>
    <col min="525" max="763" width="11.42578125" style="29"/>
    <col min="764" max="764" width="18.140625" style="29" customWidth="1"/>
    <col min="765" max="765" width="8.42578125" style="29" bestFit="1" customWidth="1"/>
    <col min="766" max="766" width="8" style="29" bestFit="1" customWidth="1"/>
    <col min="767" max="768" width="8" style="29" customWidth="1"/>
    <col min="769" max="769" width="8.28515625" style="29" bestFit="1" customWidth="1"/>
    <col min="770" max="770" width="8" style="29" bestFit="1" customWidth="1"/>
    <col min="771" max="773" width="8" style="29" customWidth="1"/>
    <col min="774" max="779" width="0" style="29" hidden="1" customWidth="1"/>
    <col min="780" max="780" width="7.85546875" style="29" customWidth="1"/>
    <col min="781" max="1019" width="11.42578125" style="29"/>
    <col min="1020" max="1020" width="18.140625" style="29" customWidth="1"/>
    <col min="1021" max="1021" width="8.42578125" style="29" bestFit="1" customWidth="1"/>
    <col min="1022" max="1022" width="8" style="29" bestFit="1" customWidth="1"/>
    <col min="1023" max="1024" width="8" style="29" customWidth="1"/>
    <col min="1025" max="1025" width="8.28515625" style="29" bestFit="1" customWidth="1"/>
    <col min="1026" max="1026" width="8" style="29" bestFit="1" customWidth="1"/>
    <col min="1027" max="1029" width="8" style="29" customWidth="1"/>
    <col min="1030" max="1035" width="0" style="29" hidden="1" customWidth="1"/>
    <col min="1036" max="1036" width="7.85546875" style="29" customWidth="1"/>
    <col min="1037" max="1275" width="11.42578125" style="29"/>
    <col min="1276" max="1276" width="18.140625" style="29" customWidth="1"/>
    <col min="1277" max="1277" width="8.42578125" style="29" bestFit="1" customWidth="1"/>
    <col min="1278" max="1278" width="8" style="29" bestFit="1" customWidth="1"/>
    <col min="1279" max="1280" width="8" style="29" customWidth="1"/>
    <col min="1281" max="1281" width="8.28515625" style="29" bestFit="1" customWidth="1"/>
    <col min="1282" max="1282" width="8" style="29" bestFit="1" customWidth="1"/>
    <col min="1283" max="1285" width="8" style="29" customWidth="1"/>
    <col min="1286" max="1291" width="0" style="29" hidden="1" customWidth="1"/>
    <col min="1292" max="1292" width="7.85546875" style="29" customWidth="1"/>
    <col min="1293" max="1531" width="11.42578125" style="29"/>
    <col min="1532" max="1532" width="18.140625" style="29" customWidth="1"/>
    <col min="1533" max="1533" width="8.42578125" style="29" bestFit="1" customWidth="1"/>
    <col min="1534" max="1534" width="8" style="29" bestFit="1" customWidth="1"/>
    <col min="1535" max="1536" width="8" style="29" customWidth="1"/>
    <col min="1537" max="1537" width="8.28515625" style="29" bestFit="1" customWidth="1"/>
    <col min="1538" max="1538" width="8" style="29" bestFit="1" customWidth="1"/>
    <col min="1539" max="1541" width="8" style="29" customWidth="1"/>
    <col min="1542" max="1547" width="0" style="29" hidden="1" customWidth="1"/>
    <col min="1548" max="1548" width="7.85546875" style="29" customWidth="1"/>
    <col min="1549" max="1787" width="11.42578125" style="29"/>
    <col min="1788" max="1788" width="18.140625" style="29" customWidth="1"/>
    <col min="1789" max="1789" width="8.42578125" style="29" bestFit="1" customWidth="1"/>
    <col min="1790" max="1790" width="8" style="29" bestFit="1" customWidth="1"/>
    <col min="1791" max="1792" width="8" style="29" customWidth="1"/>
    <col min="1793" max="1793" width="8.28515625" style="29" bestFit="1" customWidth="1"/>
    <col min="1794" max="1794" width="8" style="29" bestFit="1" customWidth="1"/>
    <col min="1795" max="1797" width="8" style="29" customWidth="1"/>
    <col min="1798" max="1803" width="0" style="29" hidden="1" customWidth="1"/>
    <col min="1804" max="1804" width="7.85546875" style="29" customWidth="1"/>
    <col min="1805" max="2043" width="11.42578125" style="29"/>
    <col min="2044" max="2044" width="18.140625" style="29" customWidth="1"/>
    <col min="2045" max="2045" width="8.42578125" style="29" bestFit="1" customWidth="1"/>
    <col min="2046" max="2046" width="8" style="29" bestFit="1" customWidth="1"/>
    <col min="2047" max="2048" width="8" style="29" customWidth="1"/>
    <col min="2049" max="2049" width="8.28515625" style="29" bestFit="1" customWidth="1"/>
    <col min="2050" max="2050" width="8" style="29" bestFit="1" customWidth="1"/>
    <col min="2051" max="2053" width="8" style="29" customWidth="1"/>
    <col min="2054" max="2059" width="0" style="29" hidden="1" customWidth="1"/>
    <col min="2060" max="2060" width="7.85546875" style="29" customWidth="1"/>
    <col min="2061" max="2299" width="11.42578125" style="29"/>
    <col min="2300" max="2300" width="18.140625" style="29" customWidth="1"/>
    <col min="2301" max="2301" width="8.42578125" style="29" bestFit="1" customWidth="1"/>
    <col min="2302" max="2302" width="8" style="29" bestFit="1" customWidth="1"/>
    <col min="2303" max="2304" width="8" style="29" customWidth="1"/>
    <col min="2305" max="2305" width="8.28515625" style="29" bestFit="1" customWidth="1"/>
    <col min="2306" max="2306" width="8" style="29" bestFit="1" customWidth="1"/>
    <col min="2307" max="2309" width="8" style="29" customWidth="1"/>
    <col min="2310" max="2315" width="0" style="29" hidden="1" customWidth="1"/>
    <col min="2316" max="2316" width="7.85546875" style="29" customWidth="1"/>
    <col min="2317" max="2555" width="11.42578125" style="29"/>
    <col min="2556" max="2556" width="18.140625" style="29" customWidth="1"/>
    <col min="2557" max="2557" width="8.42578125" style="29" bestFit="1" customWidth="1"/>
    <col min="2558" max="2558" width="8" style="29" bestFit="1" customWidth="1"/>
    <col min="2559" max="2560" width="8" style="29" customWidth="1"/>
    <col min="2561" max="2561" width="8.28515625" style="29" bestFit="1" customWidth="1"/>
    <col min="2562" max="2562" width="8" style="29" bestFit="1" customWidth="1"/>
    <col min="2563" max="2565" width="8" style="29" customWidth="1"/>
    <col min="2566" max="2571" width="0" style="29" hidden="1" customWidth="1"/>
    <col min="2572" max="2572" width="7.85546875" style="29" customWidth="1"/>
    <col min="2573" max="2811" width="11.42578125" style="29"/>
    <col min="2812" max="2812" width="18.140625" style="29" customWidth="1"/>
    <col min="2813" max="2813" width="8.42578125" style="29" bestFit="1" customWidth="1"/>
    <col min="2814" max="2814" width="8" style="29" bestFit="1" customWidth="1"/>
    <col min="2815" max="2816" width="8" style="29" customWidth="1"/>
    <col min="2817" max="2817" width="8.28515625" style="29" bestFit="1" customWidth="1"/>
    <col min="2818" max="2818" width="8" style="29" bestFit="1" customWidth="1"/>
    <col min="2819" max="2821" width="8" style="29" customWidth="1"/>
    <col min="2822" max="2827" width="0" style="29" hidden="1" customWidth="1"/>
    <col min="2828" max="2828" width="7.85546875" style="29" customWidth="1"/>
    <col min="2829" max="3067" width="11.42578125" style="29"/>
    <col min="3068" max="3068" width="18.140625" style="29" customWidth="1"/>
    <col min="3069" max="3069" width="8.42578125" style="29" bestFit="1" customWidth="1"/>
    <col min="3070" max="3070" width="8" style="29" bestFit="1" customWidth="1"/>
    <col min="3071" max="3072" width="8" style="29" customWidth="1"/>
    <col min="3073" max="3073" width="8.28515625" style="29" bestFit="1" customWidth="1"/>
    <col min="3074" max="3074" width="8" style="29" bestFit="1" customWidth="1"/>
    <col min="3075" max="3077" width="8" style="29" customWidth="1"/>
    <col min="3078" max="3083" width="0" style="29" hidden="1" customWidth="1"/>
    <col min="3084" max="3084" width="7.85546875" style="29" customWidth="1"/>
    <col min="3085" max="3323" width="11.42578125" style="29"/>
    <col min="3324" max="3324" width="18.140625" style="29" customWidth="1"/>
    <col min="3325" max="3325" width="8.42578125" style="29" bestFit="1" customWidth="1"/>
    <col min="3326" max="3326" width="8" style="29" bestFit="1" customWidth="1"/>
    <col min="3327" max="3328" width="8" style="29" customWidth="1"/>
    <col min="3329" max="3329" width="8.28515625" style="29" bestFit="1" customWidth="1"/>
    <col min="3330" max="3330" width="8" style="29" bestFit="1" customWidth="1"/>
    <col min="3331" max="3333" width="8" style="29" customWidth="1"/>
    <col min="3334" max="3339" width="0" style="29" hidden="1" customWidth="1"/>
    <col min="3340" max="3340" width="7.85546875" style="29" customWidth="1"/>
    <col min="3341" max="3579" width="11.42578125" style="29"/>
    <col min="3580" max="3580" width="18.140625" style="29" customWidth="1"/>
    <col min="3581" max="3581" width="8.42578125" style="29" bestFit="1" customWidth="1"/>
    <col min="3582" max="3582" width="8" style="29" bestFit="1" customWidth="1"/>
    <col min="3583" max="3584" width="8" style="29" customWidth="1"/>
    <col min="3585" max="3585" width="8.28515625" style="29" bestFit="1" customWidth="1"/>
    <col min="3586" max="3586" width="8" style="29" bestFit="1" customWidth="1"/>
    <col min="3587" max="3589" width="8" style="29" customWidth="1"/>
    <col min="3590" max="3595" width="0" style="29" hidden="1" customWidth="1"/>
    <col min="3596" max="3596" width="7.85546875" style="29" customWidth="1"/>
    <col min="3597" max="3835" width="11.42578125" style="29"/>
    <col min="3836" max="3836" width="18.140625" style="29" customWidth="1"/>
    <col min="3837" max="3837" width="8.42578125" style="29" bestFit="1" customWidth="1"/>
    <col min="3838" max="3838" width="8" style="29" bestFit="1" customWidth="1"/>
    <col min="3839" max="3840" width="8" style="29" customWidth="1"/>
    <col min="3841" max="3841" width="8.28515625" style="29" bestFit="1" customWidth="1"/>
    <col min="3842" max="3842" width="8" style="29" bestFit="1" customWidth="1"/>
    <col min="3843" max="3845" width="8" style="29" customWidth="1"/>
    <col min="3846" max="3851" width="0" style="29" hidden="1" customWidth="1"/>
    <col min="3852" max="3852" width="7.85546875" style="29" customWidth="1"/>
    <col min="3853" max="4091" width="11.42578125" style="29"/>
    <col min="4092" max="4092" width="18.140625" style="29" customWidth="1"/>
    <col min="4093" max="4093" width="8.42578125" style="29" bestFit="1" customWidth="1"/>
    <col min="4094" max="4094" width="8" style="29" bestFit="1" customWidth="1"/>
    <col min="4095" max="4096" width="8" style="29" customWidth="1"/>
    <col min="4097" max="4097" width="8.28515625" style="29" bestFit="1" customWidth="1"/>
    <col min="4098" max="4098" width="8" style="29" bestFit="1" customWidth="1"/>
    <col min="4099" max="4101" width="8" style="29" customWidth="1"/>
    <col min="4102" max="4107" width="0" style="29" hidden="1" customWidth="1"/>
    <col min="4108" max="4108" width="7.85546875" style="29" customWidth="1"/>
    <col min="4109" max="4347" width="11.42578125" style="29"/>
    <col min="4348" max="4348" width="18.140625" style="29" customWidth="1"/>
    <col min="4349" max="4349" width="8.42578125" style="29" bestFit="1" customWidth="1"/>
    <col min="4350" max="4350" width="8" style="29" bestFit="1" customWidth="1"/>
    <col min="4351" max="4352" width="8" style="29" customWidth="1"/>
    <col min="4353" max="4353" width="8.28515625" style="29" bestFit="1" customWidth="1"/>
    <col min="4354" max="4354" width="8" style="29" bestFit="1" customWidth="1"/>
    <col min="4355" max="4357" width="8" style="29" customWidth="1"/>
    <col min="4358" max="4363" width="0" style="29" hidden="1" customWidth="1"/>
    <col min="4364" max="4364" width="7.85546875" style="29" customWidth="1"/>
    <col min="4365" max="4603" width="11.42578125" style="29"/>
    <col min="4604" max="4604" width="18.140625" style="29" customWidth="1"/>
    <col min="4605" max="4605" width="8.42578125" style="29" bestFit="1" customWidth="1"/>
    <col min="4606" max="4606" width="8" style="29" bestFit="1" customWidth="1"/>
    <col min="4607" max="4608" width="8" style="29" customWidth="1"/>
    <col min="4609" max="4609" width="8.28515625" style="29" bestFit="1" customWidth="1"/>
    <col min="4610" max="4610" width="8" style="29" bestFit="1" customWidth="1"/>
    <col min="4611" max="4613" width="8" style="29" customWidth="1"/>
    <col min="4614" max="4619" width="0" style="29" hidden="1" customWidth="1"/>
    <col min="4620" max="4620" width="7.85546875" style="29" customWidth="1"/>
    <col min="4621" max="4859" width="11.42578125" style="29"/>
    <col min="4860" max="4860" width="18.140625" style="29" customWidth="1"/>
    <col min="4861" max="4861" width="8.42578125" style="29" bestFit="1" customWidth="1"/>
    <col min="4862" max="4862" width="8" style="29" bestFit="1" customWidth="1"/>
    <col min="4863" max="4864" width="8" style="29" customWidth="1"/>
    <col min="4865" max="4865" width="8.28515625" style="29" bestFit="1" customWidth="1"/>
    <col min="4866" max="4866" width="8" style="29" bestFit="1" customWidth="1"/>
    <col min="4867" max="4869" width="8" style="29" customWidth="1"/>
    <col min="4870" max="4875" width="0" style="29" hidden="1" customWidth="1"/>
    <col min="4876" max="4876" width="7.85546875" style="29" customWidth="1"/>
    <col min="4877" max="5115" width="11.42578125" style="29"/>
    <col min="5116" max="5116" width="18.140625" style="29" customWidth="1"/>
    <col min="5117" max="5117" width="8.42578125" style="29" bestFit="1" customWidth="1"/>
    <col min="5118" max="5118" width="8" style="29" bestFit="1" customWidth="1"/>
    <col min="5119" max="5120" width="8" style="29" customWidth="1"/>
    <col min="5121" max="5121" width="8.28515625" style="29" bestFit="1" customWidth="1"/>
    <col min="5122" max="5122" width="8" style="29" bestFit="1" customWidth="1"/>
    <col min="5123" max="5125" width="8" style="29" customWidth="1"/>
    <col min="5126" max="5131" width="0" style="29" hidden="1" customWidth="1"/>
    <col min="5132" max="5132" width="7.85546875" style="29" customWidth="1"/>
    <col min="5133" max="5371" width="11.42578125" style="29"/>
    <col min="5372" max="5372" width="18.140625" style="29" customWidth="1"/>
    <col min="5373" max="5373" width="8.42578125" style="29" bestFit="1" customWidth="1"/>
    <col min="5374" max="5374" width="8" style="29" bestFit="1" customWidth="1"/>
    <col min="5375" max="5376" width="8" style="29" customWidth="1"/>
    <col min="5377" max="5377" width="8.28515625" style="29" bestFit="1" customWidth="1"/>
    <col min="5378" max="5378" width="8" style="29" bestFit="1" customWidth="1"/>
    <col min="5379" max="5381" width="8" style="29" customWidth="1"/>
    <col min="5382" max="5387" width="0" style="29" hidden="1" customWidth="1"/>
    <col min="5388" max="5388" width="7.85546875" style="29" customWidth="1"/>
    <col min="5389" max="5627" width="11.42578125" style="29"/>
    <col min="5628" max="5628" width="18.140625" style="29" customWidth="1"/>
    <col min="5629" max="5629" width="8.42578125" style="29" bestFit="1" customWidth="1"/>
    <col min="5630" max="5630" width="8" style="29" bestFit="1" customWidth="1"/>
    <col min="5631" max="5632" width="8" style="29" customWidth="1"/>
    <col min="5633" max="5633" width="8.28515625" style="29" bestFit="1" customWidth="1"/>
    <col min="5634" max="5634" width="8" style="29" bestFit="1" customWidth="1"/>
    <col min="5635" max="5637" width="8" style="29" customWidth="1"/>
    <col min="5638" max="5643" width="0" style="29" hidden="1" customWidth="1"/>
    <col min="5644" max="5644" width="7.85546875" style="29" customWidth="1"/>
    <col min="5645" max="5883" width="11.42578125" style="29"/>
    <col min="5884" max="5884" width="18.140625" style="29" customWidth="1"/>
    <col min="5885" max="5885" width="8.42578125" style="29" bestFit="1" customWidth="1"/>
    <col min="5886" max="5886" width="8" style="29" bestFit="1" customWidth="1"/>
    <col min="5887" max="5888" width="8" style="29" customWidth="1"/>
    <col min="5889" max="5889" width="8.28515625" style="29" bestFit="1" customWidth="1"/>
    <col min="5890" max="5890" width="8" style="29" bestFit="1" customWidth="1"/>
    <col min="5891" max="5893" width="8" style="29" customWidth="1"/>
    <col min="5894" max="5899" width="0" style="29" hidden="1" customWidth="1"/>
    <col min="5900" max="5900" width="7.85546875" style="29" customWidth="1"/>
    <col min="5901" max="6139" width="11.42578125" style="29"/>
    <col min="6140" max="6140" width="18.140625" style="29" customWidth="1"/>
    <col min="6141" max="6141" width="8.42578125" style="29" bestFit="1" customWidth="1"/>
    <col min="6142" max="6142" width="8" style="29" bestFit="1" customWidth="1"/>
    <col min="6143" max="6144" width="8" style="29" customWidth="1"/>
    <col min="6145" max="6145" width="8.28515625" style="29" bestFit="1" customWidth="1"/>
    <col min="6146" max="6146" width="8" style="29" bestFit="1" customWidth="1"/>
    <col min="6147" max="6149" width="8" style="29" customWidth="1"/>
    <col min="6150" max="6155" width="0" style="29" hidden="1" customWidth="1"/>
    <col min="6156" max="6156" width="7.85546875" style="29" customWidth="1"/>
    <col min="6157" max="6395" width="11.42578125" style="29"/>
    <col min="6396" max="6396" width="18.140625" style="29" customWidth="1"/>
    <col min="6397" max="6397" width="8.42578125" style="29" bestFit="1" customWidth="1"/>
    <col min="6398" max="6398" width="8" style="29" bestFit="1" customWidth="1"/>
    <col min="6399" max="6400" width="8" style="29" customWidth="1"/>
    <col min="6401" max="6401" width="8.28515625" style="29" bestFit="1" customWidth="1"/>
    <col min="6402" max="6402" width="8" style="29" bestFit="1" customWidth="1"/>
    <col min="6403" max="6405" width="8" style="29" customWidth="1"/>
    <col min="6406" max="6411" width="0" style="29" hidden="1" customWidth="1"/>
    <col min="6412" max="6412" width="7.85546875" style="29" customWidth="1"/>
    <col min="6413" max="6651" width="11.42578125" style="29"/>
    <col min="6652" max="6652" width="18.140625" style="29" customWidth="1"/>
    <col min="6653" max="6653" width="8.42578125" style="29" bestFit="1" customWidth="1"/>
    <col min="6654" max="6654" width="8" style="29" bestFit="1" customWidth="1"/>
    <col min="6655" max="6656" width="8" style="29" customWidth="1"/>
    <col min="6657" max="6657" width="8.28515625" style="29" bestFit="1" customWidth="1"/>
    <col min="6658" max="6658" width="8" style="29" bestFit="1" customWidth="1"/>
    <col min="6659" max="6661" width="8" style="29" customWidth="1"/>
    <col min="6662" max="6667" width="0" style="29" hidden="1" customWidth="1"/>
    <col min="6668" max="6668" width="7.85546875" style="29" customWidth="1"/>
    <col min="6669" max="6907" width="11.42578125" style="29"/>
    <col min="6908" max="6908" width="18.140625" style="29" customWidth="1"/>
    <col min="6909" max="6909" width="8.42578125" style="29" bestFit="1" customWidth="1"/>
    <col min="6910" max="6910" width="8" style="29" bestFit="1" customWidth="1"/>
    <col min="6911" max="6912" width="8" style="29" customWidth="1"/>
    <col min="6913" max="6913" width="8.28515625" style="29" bestFit="1" customWidth="1"/>
    <col min="6914" max="6914" width="8" style="29" bestFit="1" customWidth="1"/>
    <col min="6915" max="6917" width="8" style="29" customWidth="1"/>
    <col min="6918" max="6923" width="0" style="29" hidden="1" customWidth="1"/>
    <col min="6924" max="6924" width="7.85546875" style="29" customWidth="1"/>
    <col min="6925" max="7163" width="11.42578125" style="29"/>
    <col min="7164" max="7164" width="18.140625" style="29" customWidth="1"/>
    <col min="7165" max="7165" width="8.42578125" style="29" bestFit="1" customWidth="1"/>
    <col min="7166" max="7166" width="8" style="29" bestFit="1" customWidth="1"/>
    <col min="7167" max="7168" width="8" style="29" customWidth="1"/>
    <col min="7169" max="7169" width="8.28515625" style="29" bestFit="1" customWidth="1"/>
    <col min="7170" max="7170" width="8" style="29" bestFit="1" customWidth="1"/>
    <col min="7171" max="7173" width="8" style="29" customWidth="1"/>
    <col min="7174" max="7179" width="0" style="29" hidden="1" customWidth="1"/>
    <col min="7180" max="7180" width="7.85546875" style="29" customWidth="1"/>
    <col min="7181" max="7419" width="11.42578125" style="29"/>
    <col min="7420" max="7420" width="18.140625" style="29" customWidth="1"/>
    <col min="7421" max="7421" width="8.42578125" style="29" bestFit="1" customWidth="1"/>
    <col min="7422" max="7422" width="8" style="29" bestFit="1" customWidth="1"/>
    <col min="7423" max="7424" width="8" style="29" customWidth="1"/>
    <col min="7425" max="7425" width="8.28515625" style="29" bestFit="1" customWidth="1"/>
    <col min="7426" max="7426" width="8" style="29" bestFit="1" customWidth="1"/>
    <col min="7427" max="7429" width="8" style="29" customWidth="1"/>
    <col min="7430" max="7435" width="0" style="29" hidden="1" customWidth="1"/>
    <col min="7436" max="7436" width="7.85546875" style="29" customWidth="1"/>
    <col min="7437" max="7675" width="11.42578125" style="29"/>
    <col min="7676" max="7676" width="18.140625" style="29" customWidth="1"/>
    <col min="7677" max="7677" width="8.42578125" style="29" bestFit="1" customWidth="1"/>
    <col min="7678" max="7678" width="8" style="29" bestFit="1" customWidth="1"/>
    <col min="7679" max="7680" width="8" style="29" customWidth="1"/>
    <col min="7681" max="7681" width="8.28515625" style="29" bestFit="1" customWidth="1"/>
    <col min="7682" max="7682" width="8" style="29" bestFit="1" customWidth="1"/>
    <col min="7683" max="7685" width="8" style="29" customWidth="1"/>
    <col min="7686" max="7691" width="0" style="29" hidden="1" customWidth="1"/>
    <col min="7692" max="7692" width="7.85546875" style="29" customWidth="1"/>
    <col min="7693" max="7931" width="11.42578125" style="29"/>
    <col min="7932" max="7932" width="18.140625" style="29" customWidth="1"/>
    <col min="7933" max="7933" width="8.42578125" style="29" bestFit="1" customWidth="1"/>
    <col min="7934" max="7934" width="8" style="29" bestFit="1" customWidth="1"/>
    <col min="7935" max="7936" width="8" style="29" customWidth="1"/>
    <col min="7937" max="7937" width="8.28515625" style="29" bestFit="1" customWidth="1"/>
    <col min="7938" max="7938" width="8" style="29" bestFit="1" customWidth="1"/>
    <col min="7939" max="7941" width="8" style="29" customWidth="1"/>
    <col min="7942" max="7947" width="0" style="29" hidden="1" customWidth="1"/>
    <col min="7948" max="7948" width="7.85546875" style="29" customWidth="1"/>
    <col min="7949" max="8187" width="11.42578125" style="29"/>
    <col min="8188" max="8188" width="18.140625" style="29" customWidth="1"/>
    <col min="8189" max="8189" width="8.42578125" style="29" bestFit="1" customWidth="1"/>
    <col min="8190" max="8190" width="8" style="29" bestFit="1" customWidth="1"/>
    <col min="8191" max="8192" width="8" style="29" customWidth="1"/>
    <col min="8193" max="8193" width="8.28515625" style="29" bestFit="1" customWidth="1"/>
    <col min="8194" max="8194" width="8" style="29" bestFit="1" customWidth="1"/>
    <col min="8195" max="8197" width="8" style="29" customWidth="1"/>
    <col min="8198" max="8203" width="0" style="29" hidden="1" customWidth="1"/>
    <col min="8204" max="8204" width="7.85546875" style="29" customWidth="1"/>
    <col min="8205" max="8443" width="11.42578125" style="29"/>
    <col min="8444" max="8444" width="18.140625" style="29" customWidth="1"/>
    <col min="8445" max="8445" width="8.42578125" style="29" bestFit="1" customWidth="1"/>
    <col min="8446" max="8446" width="8" style="29" bestFit="1" customWidth="1"/>
    <col min="8447" max="8448" width="8" style="29" customWidth="1"/>
    <col min="8449" max="8449" width="8.28515625" style="29" bestFit="1" customWidth="1"/>
    <col min="8450" max="8450" width="8" style="29" bestFit="1" customWidth="1"/>
    <col min="8451" max="8453" width="8" style="29" customWidth="1"/>
    <col min="8454" max="8459" width="0" style="29" hidden="1" customWidth="1"/>
    <col min="8460" max="8460" width="7.85546875" style="29" customWidth="1"/>
    <col min="8461" max="8699" width="11.42578125" style="29"/>
    <col min="8700" max="8700" width="18.140625" style="29" customWidth="1"/>
    <col min="8701" max="8701" width="8.42578125" style="29" bestFit="1" customWidth="1"/>
    <col min="8702" max="8702" width="8" style="29" bestFit="1" customWidth="1"/>
    <col min="8703" max="8704" width="8" style="29" customWidth="1"/>
    <col min="8705" max="8705" width="8.28515625" style="29" bestFit="1" customWidth="1"/>
    <col min="8706" max="8706" width="8" style="29" bestFit="1" customWidth="1"/>
    <col min="8707" max="8709" width="8" style="29" customWidth="1"/>
    <col min="8710" max="8715" width="0" style="29" hidden="1" customWidth="1"/>
    <col min="8716" max="8716" width="7.85546875" style="29" customWidth="1"/>
    <col min="8717" max="8955" width="11.42578125" style="29"/>
    <col min="8956" max="8956" width="18.140625" style="29" customWidth="1"/>
    <col min="8957" max="8957" width="8.42578125" style="29" bestFit="1" customWidth="1"/>
    <col min="8958" max="8958" width="8" style="29" bestFit="1" customWidth="1"/>
    <col min="8959" max="8960" width="8" style="29" customWidth="1"/>
    <col min="8961" max="8961" width="8.28515625" style="29" bestFit="1" customWidth="1"/>
    <col min="8962" max="8962" width="8" style="29" bestFit="1" customWidth="1"/>
    <col min="8963" max="8965" width="8" style="29" customWidth="1"/>
    <col min="8966" max="8971" width="0" style="29" hidden="1" customWidth="1"/>
    <col min="8972" max="8972" width="7.85546875" style="29" customWidth="1"/>
    <col min="8973" max="9211" width="11.42578125" style="29"/>
    <col min="9212" max="9212" width="18.140625" style="29" customWidth="1"/>
    <col min="9213" max="9213" width="8.42578125" style="29" bestFit="1" customWidth="1"/>
    <col min="9214" max="9214" width="8" style="29" bestFit="1" customWidth="1"/>
    <col min="9215" max="9216" width="8" style="29" customWidth="1"/>
    <col min="9217" max="9217" width="8.28515625" style="29" bestFit="1" customWidth="1"/>
    <col min="9218" max="9218" width="8" style="29" bestFit="1" customWidth="1"/>
    <col min="9219" max="9221" width="8" style="29" customWidth="1"/>
    <col min="9222" max="9227" width="0" style="29" hidden="1" customWidth="1"/>
    <col min="9228" max="9228" width="7.85546875" style="29" customWidth="1"/>
    <col min="9229" max="9467" width="11.42578125" style="29"/>
    <col min="9468" max="9468" width="18.140625" style="29" customWidth="1"/>
    <col min="9469" max="9469" width="8.42578125" style="29" bestFit="1" customWidth="1"/>
    <col min="9470" max="9470" width="8" style="29" bestFit="1" customWidth="1"/>
    <col min="9471" max="9472" width="8" style="29" customWidth="1"/>
    <col min="9473" max="9473" width="8.28515625" style="29" bestFit="1" customWidth="1"/>
    <col min="9474" max="9474" width="8" style="29" bestFit="1" customWidth="1"/>
    <col min="9475" max="9477" width="8" style="29" customWidth="1"/>
    <col min="9478" max="9483" width="0" style="29" hidden="1" customWidth="1"/>
    <col min="9484" max="9484" width="7.85546875" style="29" customWidth="1"/>
    <col min="9485" max="9723" width="11.42578125" style="29"/>
    <col min="9724" max="9724" width="18.140625" style="29" customWidth="1"/>
    <col min="9725" max="9725" width="8.42578125" style="29" bestFit="1" customWidth="1"/>
    <col min="9726" max="9726" width="8" style="29" bestFit="1" customWidth="1"/>
    <col min="9727" max="9728" width="8" style="29" customWidth="1"/>
    <col min="9729" max="9729" width="8.28515625" style="29" bestFit="1" customWidth="1"/>
    <col min="9730" max="9730" width="8" style="29" bestFit="1" customWidth="1"/>
    <col min="9731" max="9733" width="8" style="29" customWidth="1"/>
    <col min="9734" max="9739" width="0" style="29" hidden="1" customWidth="1"/>
    <col min="9740" max="9740" width="7.85546875" style="29" customWidth="1"/>
    <col min="9741" max="9979" width="11.42578125" style="29"/>
    <col min="9980" max="9980" width="18.140625" style="29" customWidth="1"/>
    <col min="9981" max="9981" width="8.42578125" style="29" bestFit="1" customWidth="1"/>
    <col min="9982" max="9982" width="8" style="29" bestFit="1" customWidth="1"/>
    <col min="9983" max="9984" width="8" style="29" customWidth="1"/>
    <col min="9985" max="9985" width="8.28515625" style="29" bestFit="1" customWidth="1"/>
    <col min="9986" max="9986" width="8" style="29" bestFit="1" customWidth="1"/>
    <col min="9987" max="9989" width="8" style="29" customWidth="1"/>
    <col min="9990" max="9995" width="0" style="29" hidden="1" customWidth="1"/>
    <col min="9996" max="9996" width="7.85546875" style="29" customWidth="1"/>
    <col min="9997" max="10235" width="11.42578125" style="29"/>
    <col min="10236" max="10236" width="18.140625" style="29" customWidth="1"/>
    <col min="10237" max="10237" width="8.42578125" style="29" bestFit="1" customWidth="1"/>
    <col min="10238" max="10238" width="8" style="29" bestFit="1" customWidth="1"/>
    <col min="10239" max="10240" width="8" style="29" customWidth="1"/>
    <col min="10241" max="10241" width="8.28515625" style="29" bestFit="1" customWidth="1"/>
    <col min="10242" max="10242" width="8" style="29" bestFit="1" customWidth="1"/>
    <col min="10243" max="10245" width="8" style="29" customWidth="1"/>
    <col min="10246" max="10251" width="0" style="29" hidden="1" customWidth="1"/>
    <col min="10252" max="10252" width="7.85546875" style="29" customWidth="1"/>
    <col min="10253" max="10491" width="11.42578125" style="29"/>
    <col min="10492" max="10492" width="18.140625" style="29" customWidth="1"/>
    <col min="10493" max="10493" width="8.42578125" style="29" bestFit="1" customWidth="1"/>
    <col min="10494" max="10494" width="8" style="29" bestFit="1" customWidth="1"/>
    <col min="10495" max="10496" width="8" style="29" customWidth="1"/>
    <col min="10497" max="10497" width="8.28515625" style="29" bestFit="1" customWidth="1"/>
    <col min="10498" max="10498" width="8" style="29" bestFit="1" customWidth="1"/>
    <col min="10499" max="10501" width="8" style="29" customWidth="1"/>
    <col min="10502" max="10507" width="0" style="29" hidden="1" customWidth="1"/>
    <col min="10508" max="10508" width="7.85546875" style="29" customWidth="1"/>
    <col min="10509" max="10747" width="11.42578125" style="29"/>
    <col min="10748" max="10748" width="18.140625" style="29" customWidth="1"/>
    <col min="10749" max="10749" width="8.42578125" style="29" bestFit="1" customWidth="1"/>
    <col min="10750" max="10750" width="8" style="29" bestFit="1" customWidth="1"/>
    <col min="10751" max="10752" width="8" style="29" customWidth="1"/>
    <col min="10753" max="10753" width="8.28515625" style="29" bestFit="1" customWidth="1"/>
    <col min="10754" max="10754" width="8" style="29" bestFit="1" customWidth="1"/>
    <col min="10755" max="10757" width="8" style="29" customWidth="1"/>
    <col min="10758" max="10763" width="0" style="29" hidden="1" customWidth="1"/>
    <col min="10764" max="10764" width="7.85546875" style="29" customWidth="1"/>
    <col min="10765" max="11003" width="11.42578125" style="29"/>
    <col min="11004" max="11004" width="18.140625" style="29" customWidth="1"/>
    <col min="11005" max="11005" width="8.42578125" style="29" bestFit="1" customWidth="1"/>
    <col min="11006" max="11006" width="8" style="29" bestFit="1" customWidth="1"/>
    <col min="11007" max="11008" width="8" style="29" customWidth="1"/>
    <col min="11009" max="11009" width="8.28515625" style="29" bestFit="1" customWidth="1"/>
    <col min="11010" max="11010" width="8" style="29" bestFit="1" customWidth="1"/>
    <col min="11011" max="11013" width="8" style="29" customWidth="1"/>
    <col min="11014" max="11019" width="0" style="29" hidden="1" customWidth="1"/>
    <col min="11020" max="11020" width="7.85546875" style="29" customWidth="1"/>
    <col min="11021" max="11259" width="11.42578125" style="29"/>
    <col min="11260" max="11260" width="18.140625" style="29" customWidth="1"/>
    <col min="11261" max="11261" width="8.42578125" style="29" bestFit="1" customWidth="1"/>
    <col min="11262" max="11262" width="8" style="29" bestFit="1" customWidth="1"/>
    <col min="11263" max="11264" width="8" style="29" customWidth="1"/>
    <col min="11265" max="11265" width="8.28515625" style="29" bestFit="1" customWidth="1"/>
    <col min="11266" max="11266" width="8" style="29" bestFit="1" customWidth="1"/>
    <col min="11267" max="11269" width="8" style="29" customWidth="1"/>
    <col min="11270" max="11275" width="0" style="29" hidden="1" customWidth="1"/>
    <col min="11276" max="11276" width="7.85546875" style="29" customWidth="1"/>
    <col min="11277" max="11515" width="11.42578125" style="29"/>
    <col min="11516" max="11516" width="18.140625" style="29" customWidth="1"/>
    <col min="11517" max="11517" width="8.42578125" style="29" bestFit="1" customWidth="1"/>
    <col min="11518" max="11518" width="8" style="29" bestFit="1" customWidth="1"/>
    <col min="11519" max="11520" width="8" style="29" customWidth="1"/>
    <col min="11521" max="11521" width="8.28515625" style="29" bestFit="1" customWidth="1"/>
    <col min="11522" max="11522" width="8" style="29" bestFit="1" customWidth="1"/>
    <col min="11523" max="11525" width="8" style="29" customWidth="1"/>
    <col min="11526" max="11531" width="0" style="29" hidden="1" customWidth="1"/>
    <col min="11532" max="11532" width="7.85546875" style="29" customWidth="1"/>
    <col min="11533" max="11771" width="11.42578125" style="29"/>
    <col min="11772" max="11772" width="18.140625" style="29" customWidth="1"/>
    <col min="11773" max="11773" width="8.42578125" style="29" bestFit="1" customWidth="1"/>
    <col min="11774" max="11774" width="8" style="29" bestFit="1" customWidth="1"/>
    <col min="11775" max="11776" width="8" style="29" customWidth="1"/>
    <col min="11777" max="11777" width="8.28515625" style="29" bestFit="1" customWidth="1"/>
    <col min="11778" max="11778" width="8" style="29" bestFit="1" customWidth="1"/>
    <col min="11779" max="11781" width="8" style="29" customWidth="1"/>
    <col min="11782" max="11787" width="0" style="29" hidden="1" customWidth="1"/>
    <col min="11788" max="11788" width="7.85546875" style="29" customWidth="1"/>
    <col min="11789" max="12027" width="11.42578125" style="29"/>
    <col min="12028" max="12028" width="18.140625" style="29" customWidth="1"/>
    <col min="12029" max="12029" width="8.42578125" style="29" bestFit="1" customWidth="1"/>
    <col min="12030" max="12030" width="8" style="29" bestFit="1" customWidth="1"/>
    <col min="12031" max="12032" width="8" style="29" customWidth="1"/>
    <col min="12033" max="12033" width="8.28515625" style="29" bestFit="1" customWidth="1"/>
    <col min="12034" max="12034" width="8" style="29" bestFit="1" customWidth="1"/>
    <col min="12035" max="12037" width="8" style="29" customWidth="1"/>
    <col min="12038" max="12043" width="0" style="29" hidden="1" customWidth="1"/>
    <col min="12044" max="12044" width="7.85546875" style="29" customWidth="1"/>
    <col min="12045" max="12283" width="11.42578125" style="29"/>
    <col min="12284" max="12284" width="18.140625" style="29" customWidth="1"/>
    <col min="12285" max="12285" width="8.42578125" style="29" bestFit="1" customWidth="1"/>
    <col min="12286" max="12286" width="8" style="29" bestFit="1" customWidth="1"/>
    <col min="12287" max="12288" width="8" style="29" customWidth="1"/>
    <col min="12289" max="12289" width="8.28515625" style="29" bestFit="1" customWidth="1"/>
    <col min="12290" max="12290" width="8" style="29" bestFit="1" customWidth="1"/>
    <col min="12291" max="12293" width="8" style="29" customWidth="1"/>
    <col min="12294" max="12299" width="0" style="29" hidden="1" customWidth="1"/>
    <col min="12300" max="12300" width="7.85546875" style="29" customWidth="1"/>
    <col min="12301" max="12539" width="11.42578125" style="29"/>
    <col min="12540" max="12540" width="18.140625" style="29" customWidth="1"/>
    <col min="12541" max="12541" width="8.42578125" style="29" bestFit="1" customWidth="1"/>
    <col min="12542" max="12542" width="8" style="29" bestFit="1" customWidth="1"/>
    <col min="12543" max="12544" width="8" style="29" customWidth="1"/>
    <col min="12545" max="12545" width="8.28515625" style="29" bestFit="1" customWidth="1"/>
    <col min="12546" max="12546" width="8" style="29" bestFit="1" customWidth="1"/>
    <col min="12547" max="12549" width="8" style="29" customWidth="1"/>
    <col min="12550" max="12555" width="0" style="29" hidden="1" customWidth="1"/>
    <col min="12556" max="12556" width="7.85546875" style="29" customWidth="1"/>
    <col min="12557" max="12795" width="11.42578125" style="29"/>
    <col min="12796" max="12796" width="18.140625" style="29" customWidth="1"/>
    <col min="12797" max="12797" width="8.42578125" style="29" bestFit="1" customWidth="1"/>
    <col min="12798" max="12798" width="8" style="29" bestFit="1" customWidth="1"/>
    <col min="12799" max="12800" width="8" style="29" customWidth="1"/>
    <col min="12801" max="12801" width="8.28515625" style="29" bestFit="1" customWidth="1"/>
    <col min="12802" max="12802" width="8" style="29" bestFit="1" customWidth="1"/>
    <col min="12803" max="12805" width="8" style="29" customWidth="1"/>
    <col min="12806" max="12811" width="0" style="29" hidden="1" customWidth="1"/>
    <col min="12812" max="12812" width="7.85546875" style="29" customWidth="1"/>
    <col min="12813" max="13051" width="11.42578125" style="29"/>
    <col min="13052" max="13052" width="18.140625" style="29" customWidth="1"/>
    <col min="13053" max="13053" width="8.42578125" style="29" bestFit="1" customWidth="1"/>
    <col min="13054" max="13054" width="8" style="29" bestFit="1" customWidth="1"/>
    <col min="13055" max="13056" width="8" style="29" customWidth="1"/>
    <col min="13057" max="13057" width="8.28515625" style="29" bestFit="1" customWidth="1"/>
    <col min="13058" max="13058" width="8" style="29" bestFit="1" customWidth="1"/>
    <col min="13059" max="13061" width="8" style="29" customWidth="1"/>
    <col min="13062" max="13067" width="0" style="29" hidden="1" customWidth="1"/>
    <col min="13068" max="13068" width="7.85546875" style="29" customWidth="1"/>
    <col min="13069" max="13307" width="11.42578125" style="29"/>
    <col min="13308" max="13308" width="18.140625" style="29" customWidth="1"/>
    <col min="13309" max="13309" width="8.42578125" style="29" bestFit="1" customWidth="1"/>
    <col min="13310" max="13310" width="8" style="29" bestFit="1" customWidth="1"/>
    <col min="13311" max="13312" width="8" style="29" customWidth="1"/>
    <col min="13313" max="13313" width="8.28515625" style="29" bestFit="1" customWidth="1"/>
    <col min="13314" max="13314" width="8" style="29" bestFit="1" customWidth="1"/>
    <col min="13315" max="13317" width="8" style="29" customWidth="1"/>
    <col min="13318" max="13323" width="0" style="29" hidden="1" customWidth="1"/>
    <col min="13324" max="13324" width="7.85546875" style="29" customWidth="1"/>
    <col min="13325" max="13563" width="11.42578125" style="29"/>
    <col min="13564" max="13564" width="18.140625" style="29" customWidth="1"/>
    <col min="13565" max="13565" width="8.42578125" style="29" bestFit="1" customWidth="1"/>
    <col min="13566" max="13566" width="8" style="29" bestFit="1" customWidth="1"/>
    <col min="13567" max="13568" width="8" style="29" customWidth="1"/>
    <col min="13569" max="13569" width="8.28515625" style="29" bestFit="1" customWidth="1"/>
    <col min="13570" max="13570" width="8" style="29" bestFit="1" customWidth="1"/>
    <col min="13571" max="13573" width="8" style="29" customWidth="1"/>
    <col min="13574" max="13579" width="0" style="29" hidden="1" customWidth="1"/>
    <col min="13580" max="13580" width="7.85546875" style="29" customWidth="1"/>
    <col min="13581" max="13819" width="11.42578125" style="29"/>
    <col min="13820" max="13820" width="18.140625" style="29" customWidth="1"/>
    <col min="13821" max="13821" width="8.42578125" style="29" bestFit="1" customWidth="1"/>
    <col min="13822" max="13822" width="8" style="29" bestFit="1" customWidth="1"/>
    <col min="13823" max="13824" width="8" style="29" customWidth="1"/>
    <col min="13825" max="13825" width="8.28515625" style="29" bestFit="1" customWidth="1"/>
    <col min="13826" max="13826" width="8" style="29" bestFit="1" customWidth="1"/>
    <col min="13827" max="13829" width="8" style="29" customWidth="1"/>
    <col min="13830" max="13835" width="0" style="29" hidden="1" customWidth="1"/>
    <col min="13836" max="13836" width="7.85546875" style="29" customWidth="1"/>
    <col min="13837" max="14075" width="11.42578125" style="29"/>
    <col min="14076" max="14076" width="18.140625" style="29" customWidth="1"/>
    <col min="14077" max="14077" width="8.42578125" style="29" bestFit="1" customWidth="1"/>
    <col min="14078" max="14078" width="8" style="29" bestFit="1" customWidth="1"/>
    <col min="14079" max="14080" width="8" style="29" customWidth="1"/>
    <col min="14081" max="14081" width="8.28515625" style="29" bestFit="1" customWidth="1"/>
    <col min="14082" max="14082" width="8" style="29" bestFit="1" customWidth="1"/>
    <col min="14083" max="14085" width="8" style="29" customWidth="1"/>
    <col min="14086" max="14091" width="0" style="29" hidden="1" customWidth="1"/>
    <col min="14092" max="14092" width="7.85546875" style="29" customWidth="1"/>
    <col min="14093" max="14331" width="11.42578125" style="29"/>
    <col min="14332" max="14332" width="18.140625" style="29" customWidth="1"/>
    <col min="14333" max="14333" width="8.42578125" style="29" bestFit="1" customWidth="1"/>
    <col min="14334" max="14334" width="8" style="29" bestFit="1" customWidth="1"/>
    <col min="14335" max="14336" width="8" style="29" customWidth="1"/>
    <col min="14337" max="14337" width="8.28515625" style="29" bestFit="1" customWidth="1"/>
    <col min="14338" max="14338" width="8" style="29" bestFit="1" customWidth="1"/>
    <col min="14339" max="14341" width="8" style="29" customWidth="1"/>
    <col min="14342" max="14347" width="0" style="29" hidden="1" customWidth="1"/>
    <col min="14348" max="14348" width="7.85546875" style="29" customWidth="1"/>
    <col min="14349" max="14587" width="11.42578125" style="29"/>
    <col min="14588" max="14588" width="18.140625" style="29" customWidth="1"/>
    <col min="14589" max="14589" width="8.42578125" style="29" bestFit="1" customWidth="1"/>
    <col min="14590" max="14590" width="8" style="29" bestFit="1" customWidth="1"/>
    <col min="14591" max="14592" width="8" style="29" customWidth="1"/>
    <col min="14593" max="14593" width="8.28515625" style="29" bestFit="1" customWidth="1"/>
    <col min="14594" max="14594" width="8" style="29" bestFit="1" customWidth="1"/>
    <col min="14595" max="14597" width="8" style="29" customWidth="1"/>
    <col min="14598" max="14603" width="0" style="29" hidden="1" customWidth="1"/>
    <col min="14604" max="14604" width="7.85546875" style="29" customWidth="1"/>
    <col min="14605" max="14843" width="11.42578125" style="29"/>
    <col min="14844" max="14844" width="18.140625" style="29" customWidth="1"/>
    <col min="14845" max="14845" width="8.42578125" style="29" bestFit="1" customWidth="1"/>
    <col min="14846" max="14846" width="8" style="29" bestFit="1" customWidth="1"/>
    <col min="14847" max="14848" width="8" style="29" customWidth="1"/>
    <col min="14849" max="14849" width="8.28515625" style="29" bestFit="1" customWidth="1"/>
    <col min="14850" max="14850" width="8" style="29" bestFit="1" customWidth="1"/>
    <col min="14851" max="14853" width="8" style="29" customWidth="1"/>
    <col min="14854" max="14859" width="0" style="29" hidden="1" customWidth="1"/>
    <col min="14860" max="14860" width="7.85546875" style="29" customWidth="1"/>
    <col min="14861" max="15099" width="11.42578125" style="29"/>
    <col min="15100" max="15100" width="18.140625" style="29" customWidth="1"/>
    <col min="15101" max="15101" width="8.42578125" style="29" bestFit="1" customWidth="1"/>
    <col min="15102" max="15102" width="8" style="29" bestFit="1" customWidth="1"/>
    <col min="15103" max="15104" width="8" style="29" customWidth="1"/>
    <col min="15105" max="15105" width="8.28515625" style="29" bestFit="1" customWidth="1"/>
    <col min="15106" max="15106" width="8" style="29" bestFit="1" customWidth="1"/>
    <col min="15107" max="15109" width="8" style="29" customWidth="1"/>
    <col min="15110" max="15115" width="0" style="29" hidden="1" customWidth="1"/>
    <col min="15116" max="15116" width="7.85546875" style="29" customWidth="1"/>
    <col min="15117" max="15355" width="11.42578125" style="29"/>
    <col min="15356" max="15356" width="18.140625" style="29" customWidth="1"/>
    <col min="15357" max="15357" width="8.42578125" style="29" bestFit="1" customWidth="1"/>
    <col min="15358" max="15358" width="8" style="29" bestFit="1" customWidth="1"/>
    <col min="15359" max="15360" width="8" style="29" customWidth="1"/>
    <col min="15361" max="15361" width="8.28515625" style="29" bestFit="1" customWidth="1"/>
    <col min="15362" max="15362" width="8" style="29" bestFit="1" customWidth="1"/>
    <col min="15363" max="15365" width="8" style="29" customWidth="1"/>
    <col min="15366" max="15371" width="0" style="29" hidden="1" customWidth="1"/>
    <col min="15372" max="15372" width="7.85546875" style="29" customWidth="1"/>
    <col min="15373" max="15611" width="11.42578125" style="29"/>
    <col min="15612" max="15612" width="18.140625" style="29" customWidth="1"/>
    <col min="15613" max="15613" width="8.42578125" style="29" bestFit="1" customWidth="1"/>
    <col min="15614" max="15614" width="8" style="29" bestFit="1" customWidth="1"/>
    <col min="15615" max="15616" width="8" style="29" customWidth="1"/>
    <col min="15617" max="15617" width="8.28515625" style="29" bestFit="1" customWidth="1"/>
    <col min="15618" max="15618" width="8" style="29" bestFit="1" customWidth="1"/>
    <col min="15619" max="15621" width="8" style="29" customWidth="1"/>
    <col min="15622" max="15627" width="0" style="29" hidden="1" customWidth="1"/>
    <col min="15628" max="15628" width="7.85546875" style="29" customWidth="1"/>
    <col min="15629" max="15867" width="11.42578125" style="29"/>
    <col min="15868" max="15868" width="18.140625" style="29" customWidth="1"/>
    <col min="15869" max="15869" width="8.42578125" style="29" bestFit="1" customWidth="1"/>
    <col min="15870" max="15870" width="8" style="29" bestFit="1" customWidth="1"/>
    <col min="15871" max="15872" width="8" style="29" customWidth="1"/>
    <col min="15873" max="15873" width="8.28515625" style="29" bestFit="1" customWidth="1"/>
    <col min="15874" max="15874" width="8" style="29" bestFit="1" customWidth="1"/>
    <col min="15875" max="15877" width="8" style="29" customWidth="1"/>
    <col min="15878" max="15883" width="0" style="29" hidden="1" customWidth="1"/>
    <col min="15884" max="15884" width="7.85546875" style="29" customWidth="1"/>
    <col min="15885" max="16123" width="11.42578125" style="29"/>
    <col min="16124" max="16124" width="18.140625" style="29" customWidth="1"/>
    <col min="16125" max="16125" width="8.42578125" style="29" bestFit="1" customWidth="1"/>
    <col min="16126" max="16126" width="8" style="29" bestFit="1" customWidth="1"/>
    <col min="16127" max="16128" width="8" style="29" customWidth="1"/>
    <col min="16129" max="16129" width="8.28515625" style="29" bestFit="1" customWidth="1"/>
    <col min="16130" max="16130" width="8" style="29" bestFit="1" customWidth="1"/>
    <col min="16131" max="16133" width="8" style="29" customWidth="1"/>
    <col min="16134" max="16139" width="0" style="29" hidden="1" customWidth="1"/>
    <col min="16140" max="16140" width="7.85546875" style="29" customWidth="1"/>
    <col min="16141" max="16384" width="11.42578125" style="29"/>
  </cols>
  <sheetData>
    <row r="1" spans="1:16" s="30" customFormat="1" x14ac:dyDescent="0.2">
      <c r="B1" s="42"/>
      <c r="C1" s="42"/>
      <c r="D1" s="42"/>
      <c r="E1" s="42"/>
      <c r="F1" s="42"/>
      <c r="G1" s="42"/>
      <c r="H1" s="42"/>
      <c r="I1" s="42"/>
      <c r="J1" s="42"/>
      <c r="K1" s="42"/>
      <c r="L1" s="42"/>
    </row>
    <row r="2" spans="1:16" s="30" customFormat="1" x14ac:dyDescent="0.2">
      <c r="A2" s="50" t="s">
        <v>101</v>
      </c>
      <c r="B2" s="42"/>
      <c r="C2" s="42"/>
      <c r="D2" s="42"/>
      <c r="E2" s="42"/>
      <c r="F2" s="42"/>
      <c r="G2" s="42"/>
      <c r="H2" s="42"/>
      <c r="I2" s="42"/>
      <c r="K2" s="42"/>
      <c r="L2" s="42"/>
    </row>
    <row r="3" spans="1:16" s="30" customFormat="1" ht="15" x14ac:dyDescent="0.25">
      <c r="A3" s="50" t="s">
        <v>102</v>
      </c>
      <c r="B3" s="42"/>
      <c r="C3" s="42"/>
      <c r="D3" s="42"/>
      <c r="E3" s="42"/>
      <c r="F3" s="42"/>
      <c r="G3" s="42"/>
      <c r="H3" s="42"/>
      <c r="I3" s="42"/>
      <c r="J3" s="42"/>
      <c r="K3" s="107"/>
      <c r="L3" s="42"/>
    </row>
    <row r="4" spans="1:16" s="30" customFormat="1" x14ac:dyDescent="0.2">
      <c r="B4" s="42"/>
      <c r="C4" s="42"/>
      <c r="D4" s="42"/>
      <c r="E4" s="42"/>
      <c r="F4" s="42"/>
      <c r="G4" s="42"/>
      <c r="H4" s="42"/>
      <c r="I4" s="42"/>
      <c r="J4" s="42"/>
      <c r="K4" s="42"/>
      <c r="L4" s="42"/>
    </row>
    <row r="5" spans="1:16" s="30" customFormat="1" ht="12.75" x14ac:dyDescent="0.2">
      <c r="B5" s="360" t="s">
        <v>99</v>
      </c>
      <c r="C5" s="360"/>
      <c r="D5" s="360"/>
      <c r="E5" s="360"/>
      <c r="F5" s="360"/>
      <c r="G5" s="360"/>
      <c r="H5" s="360"/>
      <c r="I5" s="360"/>
      <c r="J5" s="360"/>
      <c r="K5" s="360"/>
      <c r="M5" s="134" t="s">
        <v>572</v>
      </c>
      <c r="O5" s="108"/>
    </row>
    <row r="6" spans="1:16" s="30" customFormat="1" ht="12.75" x14ac:dyDescent="0.2">
      <c r="B6" s="376" t="str">
        <f>'Solicitudes Regiones'!$B$6:$R$6</f>
        <v>Acumuladas de julio de 2008 a noviembre de 2020</v>
      </c>
      <c r="C6" s="376"/>
      <c r="D6" s="376"/>
      <c r="E6" s="376"/>
      <c r="F6" s="376"/>
      <c r="G6" s="376"/>
      <c r="H6" s="376"/>
      <c r="I6" s="376"/>
      <c r="J6" s="376"/>
      <c r="K6" s="376"/>
      <c r="L6" s="59"/>
    </row>
    <row r="7" spans="1:16" s="33" customFormat="1" x14ac:dyDescent="0.2">
      <c r="B7" s="31"/>
      <c r="C7" s="32"/>
      <c r="D7" s="32"/>
      <c r="E7" s="32"/>
      <c r="F7" s="32"/>
      <c r="G7" s="32"/>
      <c r="H7" s="32"/>
      <c r="I7" s="32"/>
      <c r="J7" s="32"/>
      <c r="K7" s="32"/>
      <c r="L7" s="32"/>
    </row>
    <row r="8" spans="1:16" ht="15" customHeight="1" x14ac:dyDescent="0.2">
      <c r="B8" s="390" t="s">
        <v>55</v>
      </c>
      <c r="C8" s="390"/>
      <c r="D8" s="390"/>
      <c r="E8" s="390"/>
      <c r="F8" s="390"/>
      <c r="G8" s="390"/>
      <c r="H8" s="390"/>
      <c r="I8" s="390"/>
      <c r="J8" s="390"/>
      <c r="K8" s="390"/>
      <c r="L8" s="390"/>
      <c r="M8" s="390"/>
    </row>
    <row r="9" spans="1:16" ht="20.25" customHeight="1" x14ac:dyDescent="0.2">
      <c r="B9" s="390" t="s">
        <v>56</v>
      </c>
      <c r="C9" s="388" t="s">
        <v>2</v>
      </c>
      <c r="D9" s="391"/>
      <c r="E9" s="391"/>
      <c r="F9" s="391"/>
      <c r="G9" s="391"/>
      <c r="H9" s="391"/>
      <c r="I9" s="391"/>
      <c r="J9" s="391"/>
      <c r="K9" s="389"/>
      <c r="L9" s="388"/>
      <c r="M9" s="389"/>
    </row>
    <row r="10" spans="1:16" ht="24" x14ac:dyDescent="0.2">
      <c r="B10" s="390"/>
      <c r="C10" s="26" t="s">
        <v>57</v>
      </c>
      <c r="D10" s="26" t="s">
        <v>58</v>
      </c>
      <c r="E10" s="26" t="s">
        <v>59</v>
      </c>
      <c r="F10" s="26" t="s">
        <v>60</v>
      </c>
      <c r="G10" s="26" t="s">
        <v>8</v>
      </c>
      <c r="H10" s="26" t="s">
        <v>61</v>
      </c>
      <c r="I10" s="26" t="s">
        <v>62</v>
      </c>
      <c r="J10" s="26" t="s">
        <v>63</v>
      </c>
      <c r="K10" s="282" t="s">
        <v>31</v>
      </c>
      <c r="L10" s="282" t="s">
        <v>593</v>
      </c>
      <c r="M10" s="282" t="s">
        <v>596</v>
      </c>
    </row>
    <row r="11" spans="1:16" x14ac:dyDescent="0.2">
      <c r="B11" s="21" t="s">
        <v>399</v>
      </c>
      <c r="C11" s="21">
        <v>3038</v>
      </c>
      <c r="D11" s="21">
        <v>1255</v>
      </c>
      <c r="E11" s="21">
        <f>C11+D11</f>
        <v>4293</v>
      </c>
      <c r="F11" s="22">
        <f>E11/$E$22</f>
        <v>0.71861399397388681</v>
      </c>
      <c r="G11" s="21">
        <v>12122</v>
      </c>
      <c r="H11" s="21">
        <v>577</v>
      </c>
      <c r="I11" s="21">
        <f>G11+H11</f>
        <v>12699</v>
      </c>
      <c r="J11" s="22">
        <f>I11/$I$22</f>
        <v>0.79747550866616423</v>
      </c>
      <c r="K11" s="21">
        <f t="shared" ref="K11:K21" si="0">E11+I11</f>
        <v>16992</v>
      </c>
      <c r="L11" s="21">
        <v>6</v>
      </c>
      <c r="M11" s="21">
        <f>K11+L11</f>
        <v>16998</v>
      </c>
      <c r="P11" s="64"/>
    </row>
    <row r="12" spans="1:16" x14ac:dyDescent="0.2">
      <c r="B12" s="21" t="s">
        <v>400</v>
      </c>
      <c r="C12" s="21">
        <v>2</v>
      </c>
      <c r="D12" s="21">
        <v>0</v>
      </c>
      <c r="E12" s="21">
        <f t="shared" ref="E12:E21" si="1">C12+D12</f>
        <v>2</v>
      </c>
      <c r="F12" s="22"/>
      <c r="G12" s="21">
        <v>7</v>
      </c>
      <c r="H12" s="21">
        <v>0</v>
      </c>
      <c r="I12" s="21">
        <f t="shared" ref="I12:I21" si="2">G12+H12</f>
        <v>7</v>
      </c>
      <c r="J12" s="22"/>
      <c r="K12" s="21">
        <f t="shared" si="0"/>
        <v>9</v>
      </c>
      <c r="L12" s="21">
        <v>0</v>
      </c>
      <c r="M12" s="21">
        <f t="shared" ref="M12:M22" si="3">K12+L12</f>
        <v>9</v>
      </c>
      <c r="P12" s="64"/>
    </row>
    <row r="13" spans="1:16" x14ac:dyDescent="0.2">
      <c r="B13" s="21" t="s">
        <v>401</v>
      </c>
      <c r="C13" s="21">
        <v>1</v>
      </c>
      <c r="D13" s="21">
        <v>0</v>
      </c>
      <c r="E13" s="21">
        <f t="shared" si="1"/>
        <v>1</v>
      </c>
      <c r="F13" s="22">
        <f t="shared" ref="F13:F20" si="4">E13/$E$22</f>
        <v>1.6739203213927018E-4</v>
      </c>
      <c r="G13" s="21">
        <v>6</v>
      </c>
      <c r="H13" s="21">
        <v>0</v>
      </c>
      <c r="I13" s="21">
        <f t="shared" si="2"/>
        <v>6</v>
      </c>
      <c r="J13" s="22">
        <f t="shared" ref="J13:J20" si="5">I13/$I$22</f>
        <v>3.7678975131876413E-4</v>
      </c>
      <c r="K13" s="21">
        <f t="shared" si="0"/>
        <v>7</v>
      </c>
      <c r="L13" s="21">
        <v>0</v>
      </c>
      <c r="M13" s="21">
        <f t="shared" si="3"/>
        <v>7</v>
      </c>
      <c r="P13" s="64"/>
    </row>
    <row r="14" spans="1:16" x14ac:dyDescent="0.2">
      <c r="B14" s="21" t="s">
        <v>402</v>
      </c>
      <c r="C14" s="21">
        <v>6</v>
      </c>
      <c r="D14" s="21">
        <v>0</v>
      </c>
      <c r="E14" s="21">
        <f t="shared" si="1"/>
        <v>6</v>
      </c>
      <c r="F14" s="22">
        <f t="shared" si="4"/>
        <v>1.004352192835621E-3</v>
      </c>
      <c r="G14" s="21">
        <v>13</v>
      </c>
      <c r="H14" s="21">
        <v>0</v>
      </c>
      <c r="I14" s="21">
        <f t="shared" si="2"/>
        <v>13</v>
      </c>
      <c r="J14" s="22">
        <f t="shared" si="5"/>
        <v>8.1637779452398899E-4</v>
      </c>
      <c r="K14" s="21">
        <f t="shared" si="0"/>
        <v>19</v>
      </c>
      <c r="L14" s="21">
        <v>0</v>
      </c>
      <c r="M14" s="21">
        <f t="shared" si="3"/>
        <v>19</v>
      </c>
      <c r="P14" s="64"/>
    </row>
    <row r="15" spans="1:16" x14ac:dyDescent="0.2">
      <c r="B15" s="21" t="s">
        <v>403</v>
      </c>
      <c r="C15" s="21">
        <v>11</v>
      </c>
      <c r="D15" s="21">
        <v>8</v>
      </c>
      <c r="E15" s="21">
        <f t="shared" si="1"/>
        <v>19</v>
      </c>
      <c r="F15" s="22"/>
      <c r="G15" s="21">
        <v>63</v>
      </c>
      <c r="H15" s="21">
        <v>6</v>
      </c>
      <c r="I15" s="21">
        <f t="shared" si="2"/>
        <v>69</v>
      </c>
      <c r="J15" s="22"/>
      <c r="K15" s="21">
        <f t="shared" si="0"/>
        <v>88</v>
      </c>
      <c r="L15" s="21">
        <v>0</v>
      </c>
      <c r="M15" s="21">
        <f t="shared" si="3"/>
        <v>88</v>
      </c>
      <c r="P15" s="64"/>
    </row>
    <row r="16" spans="1:16" x14ac:dyDescent="0.2">
      <c r="B16" s="21" t="s">
        <v>404</v>
      </c>
      <c r="C16" s="21">
        <v>0</v>
      </c>
      <c r="D16" s="21">
        <v>0</v>
      </c>
      <c r="E16" s="21">
        <f t="shared" si="1"/>
        <v>0</v>
      </c>
      <c r="F16" s="22">
        <f t="shared" si="4"/>
        <v>0</v>
      </c>
      <c r="G16" s="21">
        <v>3</v>
      </c>
      <c r="H16" s="21">
        <v>0</v>
      </c>
      <c r="I16" s="21">
        <f t="shared" si="2"/>
        <v>3</v>
      </c>
      <c r="J16" s="22">
        <f t="shared" si="5"/>
        <v>1.8839487565938207E-4</v>
      </c>
      <c r="K16" s="21">
        <f t="shared" si="0"/>
        <v>3</v>
      </c>
      <c r="L16" s="21">
        <v>0</v>
      </c>
      <c r="M16" s="21">
        <f t="shared" si="3"/>
        <v>3</v>
      </c>
      <c r="P16" s="64"/>
    </row>
    <row r="17" spans="2:16" x14ac:dyDescent="0.2">
      <c r="B17" s="21" t="s">
        <v>405</v>
      </c>
      <c r="C17" s="21">
        <v>153</v>
      </c>
      <c r="D17" s="21">
        <v>53</v>
      </c>
      <c r="E17" s="21">
        <f t="shared" si="1"/>
        <v>206</v>
      </c>
      <c r="F17" s="22">
        <f t="shared" si="4"/>
        <v>3.4482758620689655E-2</v>
      </c>
      <c r="G17" s="21">
        <v>554</v>
      </c>
      <c r="H17" s="21">
        <v>31</v>
      </c>
      <c r="I17" s="21">
        <f t="shared" si="2"/>
        <v>585</v>
      </c>
      <c r="J17" s="22">
        <f t="shared" si="5"/>
        <v>3.6737000753579503E-2</v>
      </c>
      <c r="K17" s="21">
        <f t="shared" si="0"/>
        <v>791</v>
      </c>
      <c r="L17" s="21">
        <v>0</v>
      </c>
      <c r="M17" s="21">
        <f t="shared" si="3"/>
        <v>791</v>
      </c>
      <c r="P17" s="64"/>
    </row>
    <row r="18" spans="2:16" x14ac:dyDescent="0.2">
      <c r="B18" s="21" t="s">
        <v>406</v>
      </c>
      <c r="C18" s="21">
        <v>7</v>
      </c>
      <c r="D18" s="21">
        <v>3</v>
      </c>
      <c r="E18" s="21">
        <f t="shared" si="1"/>
        <v>10</v>
      </c>
      <c r="F18" s="22">
        <f t="shared" si="4"/>
        <v>1.6739203213927017E-3</v>
      </c>
      <c r="G18" s="21">
        <v>40</v>
      </c>
      <c r="H18" s="21">
        <v>2</v>
      </c>
      <c r="I18" s="21">
        <f t="shared" si="2"/>
        <v>42</v>
      </c>
      <c r="J18" s="22">
        <f t="shared" si="5"/>
        <v>2.6375282592313487E-3</v>
      </c>
      <c r="K18" s="21">
        <f t="shared" si="0"/>
        <v>52</v>
      </c>
      <c r="L18" s="21">
        <v>0</v>
      </c>
      <c r="M18" s="21">
        <f t="shared" si="3"/>
        <v>52</v>
      </c>
      <c r="P18" s="64"/>
    </row>
    <row r="19" spans="2:16" x14ac:dyDescent="0.2">
      <c r="B19" s="21" t="s">
        <v>407</v>
      </c>
      <c r="C19" s="21">
        <v>1</v>
      </c>
      <c r="D19" s="21">
        <v>0</v>
      </c>
      <c r="E19" s="21">
        <f t="shared" si="1"/>
        <v>1</v>
      </c>
      <c r="F19" s="22">
        <f t="shared" si="4"/>
        <v>1.6739203213927018E-4</v>
      </c>
      <c r="G19" s="21">
        <v>0</v>
      </c>
      <c r="H19" s="21">
        <v>0</v>
      </c>
      <c r="I19" s="21">
        <f t="shared" si="2"/>
        <v>0</v>
      </c>
      <c r="J19" s="22">
        <f t="shared" si="5"/>
        <v>0</v>
      </c>
      <c r="K19" s="21">
        <f t="shared" si="0"/>
        <v>1</v>
      </c>
      <c r="L19" s="21">
        <v>0</v>
      </c>
      <c r="M19" s="21">
        <f t="shared" si="3"/>
        <v>1</v>
      </c>
      <c r="P19" s="64"/>
    </row>
    <row r="20" spans="2:16" x14ac:dyDescent="0.2">
      <c r="B20" s="21" t="s">
        <v>408</v>
      </c>
      <c r="C20" s="21">
        <v>1061</v>
      </c>
      <c r="D20" s="21">
        <v>373</v>
      </c>
      <c r="E20" s="21">
        <f t="shared" si="1"/>
        <v>1434</v>
      </c>
      <c r="F20" s="22">
        <f t="shared" si="4"/>
        <v>0.24004017408771341</v>
      </c>
      <c r="G20" s="21">
        <v>2385</v>
      </c>
      <c r="H20" s="21">
        <v>112</v>
      </c>
      <c r="I20" s="21">
        <f t="shared" si="2"/>
        <v>2497</v>
      </c>
      <c r="J20" s="22">
        <f t="shared" si="5"/>
        <v>0.15680733484049234</v>
      </c>
      <c r="K20" s="21">
        <f t="shared" si="0"/>
        <v>3931</v>
      </c>
      <c r="L20" s="21">
        <v>0</v>
      </c>
      <c r="M20" s="21">
        <f t="shared" si="3"/>
        <v>3931</v>
      </c>
      <c r="P20" s="64"/>
    </row>
    <row r="21" spans="2:16" x14ac:dyDescent="0.2">
      <c r="B21" s="21" t="s">
        <v>409</v>
      </c>
      <c r="C21" s="21">
        <v>2</v>
      </c>
      <c r="D21" s="21">
        <v>0</v>
      </c>
      <c r="E21" s="21">
        <f t="shared" si="1"/>
        <v>2</v>
      </c>
      <c r="F21" s="22"/>
      <c r="G21" s="21">
        <v>3</v>
      </c>
      <c r="H21" s="21">
        <v>0</v>
      </c>
      <c r="I21" s="21">
        <f t="shared" si="2"/>
        <v>3</v>
      </c>
      <c r="J21" s="22"/>
      <c r="K21" s="21">
        <f t="shared" si="0"/>
        <v>5</v>
      </c>
      <c r="L21" s="21">
        <v>0</v>
      </c>
      <c r="M21" s="21">
        <f t="shared" si="3"/>
        <v>5</v>
      </c>
      <c r="P21" s="64"/>
    </row>
    <row r="22" spans="2:16" x14ac:dyDescent="0.2">
      <c r="B22" s="23" t="s">
        <v>49</v>
      </c>
      <c r="C22" s="21">
        <f t="shared" ref="C22:H22" si="6">SUM(C11:C21)</f>
        <v>4282</v>
      </c>
      <c r="D22" s="21">
        <f t="shared" si="6"/>
        <v>1692</v>
      </c>
      <c r="E22" s="23">
        <f t="shared" ref="E22" si="7">C22+D22</f>
        <v>5974</v>
      </c>
      <c r="F22" s="25">
        <f t="shared" ref="F22" si="8">E22/$E$22</f>
        <v>1</v>
      </c>
      <c r="G22" s="21">
        <f t="shared" si="6"/>
        <v>15196</v>
      </c>
      <c r="H22" s="21">
        <f t="shared" si="6"/>
        <v>728</v>
      </c>
      <c r="I22" s="23">
        <f t="shared" ref="I22" si="9">G22+H22</f>
        <v>15924</v>
      </c>
      <c r="J22" s="25">
        <f t="shared" ref="J22" si="10">I22/$I$22</f>
        <v>1</v>
      </c>
      <c r="K22" s="23">
        <f t="shared" ref="K22" si="11">E22+I22</f>
        <v>21898</v>
      </c>
      <c r="L22" s="21">
        <f t="shared" ref="L22" si="12">SUM(L11:L21)</f>
        <v>6</v>
      </c>
      <c r="M22" s="23">
        <f t="shared" si="3"/>
        <v>21904</v>
      </c>
    </row>
    <row r="23" spans="2:16" ht="25.5" customHeight="1" x14ac:dyDescent="0.2">
      <c r="B23" s="35" t="s">
        <v>64</v>
      </c>
      <c r="C23" s="36">
        <f>+C22/M22</f>
        <v>0.19548940832724618</v>
      </c>
      <c r="D23" s="36">
        <f>+D22/M22</f>
        <v>7.7246165084002921E-2</v>
      </c>
      <c r="E23" s="37">
        <f>+E22/M22</f>
        <v>0.2727355734112491</v>
      </c>
      <c r="F23" s="37"/>
      <c r="G23" s="36">
        <f>+G22/M22</f>
        <v>0.69375456537618696</v>
      </c>
      <c r="H23" s="36">
        <f>+H22/M22</f>
        <v>3.3235938641344047E-2</v>
      </c>
      <c r="I23" s="37">
        <f>+I22/M22</f>
        <v>0.72699050401753107</v>
      </c>
      <c r="J23" s="37"/>
      <c r="K23" s="37">
        <f>+K22/M22</f>
        <v>0.99972607742878017</v>
      </c>
      <c r="L23" s="37">
        <f>+L22/M22</f>
        <v>2.7392257121986851E-4</v>
      </c>
      <c r="M23" s="37">
        <f>K23+L23</f>
        <v>1</v>
      </c>
    </row>
    <row r="24" spans="2:16" x14ac:dyDescent="0.2">
      <c r="B24" s="28"/>
      <c r="C24" s="41"/>
      <c r="D24" s="41"/>
      <c r="E24" s="41"/>
      <c r="F24" s="41"/>
      <c r="G24" s="41"/>
      <c r="H24" s="41"/>
      <c r="I24" s="41"/>
      <c r="J24" s="41"/>
      <c r="K24" s="41"/>
    </row>
    <row r="25" spans="2:16" ht="12.75" x14ac:dyDescent="0.2">
      <c r="B25" s="360" t="s">
        <v>100</v>
      </c>
      <c r="C25" s="360"/>
      <c r="D25" s="360"/>
      <c r="E25" s="360"/>
      <c r="F25" s="360"/>
      <c r="G25" s="360"/>
      <c r="H25" s="360"/>
      <c r="I25" s="360"/>
      <c r="J25" s="360"/>
      <c r="K25" s="360"/>
    </row>
    <row r="26" spans="2:16" ht="12.75" x14ac:dyDescent="0.2">
      <c r="B26" s="376" t="str">
        <f>'Solicitudes Regiones'!$B$6:$R$6</f>
        <v>Acumuladas de julio de 2008 a noviembre de 2020</v>
      </c>
      <c r="C26" s="376"/>
      <c r="D26" s="376"/>
      <c r="E26" s="376"/>
      <c r="F26" s="376"/>
      <c r="G26" s="376"/>
      <c r="H26" s="376"/>
      <c r="I26" s="376"/>
      <c r="J26" s="376"/>
      <c r="K26" s="376"/>
    </row>
    <row r="28" spans="2:16" ht="15" customHeight="1" x14ac:dyDescent="0.2">
      <c r="B28" s="390" t="s">
        <v>65</v>
      </c>
      <c r="C28" s="390"/>
      <c r="D28" s="390"/>
      <c r="E28" s="390"/>
      <c r="F28" s="390"/>
      <c r="G28" s="390"/>
      <c r="H28" s="390"/>
      <c r="I28" s="390"/>
      <c r="J28" s="390"/>
      <c r="K28" s="390"/>
      <c r="L28" s="390"/>
      <c r="M28" s="390"/>
    </row>
    <row r="29" spans="2:16" ht="15" customHeight="1" x14ac:dyDescent="0.2">
      <c r="B29" s="390" t="s">
        <v>56</v>
      </c>
      <c r="C29" s="390" t="s">
        <v>2</v>
      </c>
      <c r="D29" s="390"/>
      <c r="E29" s="390"/>
      <c r="F29" s="390"/>
      <c r="G29" s="390"/>
      <c r="H29" s="390"/>
      <c r="I29" s="390"/>
      <c r="J29" s="390"/>
      <c r="K29" s="390"/>
      <c r="L29" s="388"/>
      <c r="M29" s="389"/>
    </row>
    <row r="30" spans="2:16" ht="24" x14ac:dyDescent="0.2">
      <c r="B30" s="390"/>
      <c r="C30" s="26" t="s">
        <v>57</v>
      </c>
      <c r="D30" s="26" t="s">
        <v>58</v>
      </c>
      <c r="E30" s="26" t="s">
        <v>59</v>
      </c>
      <c r="F30" s="26" t="s">
        <v>60</v>
      </c>
      <c r="G30" s="26" t="s">
        <v>8</v>
      </c>
      <c r="H30" s="26" t="s">
        <v>61</v>
      </c>
      <c r="I30" s="26" t="s">
        <v>62</v>
      </c>
      <c r="J30" s="26" t="s">
        <v>63</v>
      </c>
      <c r="K30" s="27" t="s">
        <v>31</v>
      </c>
      <c r="L30" s="282" t="s">
        <v>593</v>
      </c>
      <c r="M30" s="282" t="s">
        <v>596</v>
      </c>
    </row>
    <row r="31" spans="2:16" x14ac:dyDescent="0.2">
      <c r="B31" s="21" t="s">
        <v>399</v>
      </c>
      <c r="C31" s="21">
        <v>2671</v>
      </c>
      <c r="D31" s="21">
        <v>879</v>
      </c>
      <c r="E31" s="21">
        <f>C31+D31</f>
        <v>3550</v>
      </c>
      <c r="F31" s="22">
        <f>E31/$E$42</f>
        <v>0.71659265240209935</v>
      </c>
      <c r="G31" s="21">
        <v>9749</v>
      </c>
      <c r="H31" s="21">
        <v>474</v>
      </c>
      <c r="I31" s="21">
        <f>G31+H31</f>
        <v>10223</v>
      </c>
      <c r="J31" s="22">
        <f>I31/$I$42</f>
        <v>0.79254205752383911</v>
      </c>
      <c r="K31" s="21">
        <f t="shared" ref="K31:K41" si="13">E31+I31</f>
        <v>13773</v>
      </c>
      <c r="L31" s="21">
        <v>0</v>
      </c>
      <c r="M31" s="21">
        <f>K31+L31</f>
        <v>13773</v>
      </c>
    </row>
    <row r="32" spans="2:16" x14ac:dyDescent="0.2">
      <c r="B32" s="21" t="s">
        <v>400</v>
      </c>
      <c r="C32" s="21">
        <v>2</v>
      </c>
      <c r="D32" s="21">
        <v>0</v>
      </c>
      <c r="E32" s="21">
        <f t="shared" ref="E32:E41" si="14">C32+D32</f>
        <v>2</v>
      </c>
      <c r="F32" s="22"/>
      <c r="G32" s="21">
        <v>6</v>
      </c>
      <c r="H32" s="21">
        <v>0</v>
      </c>
      <c r="I32" s="21">
        <f t="shared" ref="I32:I41" si="15">G32+H32</f>
        <v>6</v>
      </c>
      <c r="J32" s="22"/>
      <c r="K32" s="21">
        <f t="shared" si="13"/>
        <v>8</v>
      </c>
      <c r="L32" s="21">
        <v>0</v>
      </c>
      <c r="M32" s="21">
        <f t="shared" ref="M32:M42" si="16">K32+L32</f>
        <v>8</v>
      </c>
    </row>
    <row r="33" spans="2:13" x14ac:dyDescent="0.2">
      <c r="B33" s="21" t="s">
        <v>401</v>
      </c>
      <c r="C33" s="21">
        <v>1</v>
      </c>
      <c r="D33" s="21">
        <v>0</v>
      </c>
      <c r="E33" s="21">
        <f t="shared" si="14"/>
        <v>1</v>
      </c>
      <c r="F33" s="22">
        <f t="shared" ref="F33:F40" si="17">E33/$E$42</f>
        <v>2.0185708518368994E-4</v>
      </c>
      <c r="G33" s="21">
        <v>6</v>
      </c>
      <c r="H33" s="21">
        <v>0</v>
      </c>
      <c r="I33" s="21">
        <f t="shared" si="15"/>
        <v>6</v>
      </c>
      <c r="J33" s="22">
        <f t="shared" ref="J33:J40" si="18">I33/$I$42</f>
        <v>4.6515233739049541E-4</v>
      </c>
      <c r="K33" s="21">
        <f t="shared" si="13"/>
        <v>7</v>
      </c>
      <c r="L33" s="21">
        <v>0</v>
      </c>
      <c r="M33" s="21">
        <f t="shared" si="16"/>
        <v>7</v>
      </c>
    </row>
    <row r="34" spans="2:13" x14ac:dyDescent="0.2">
      <c r="B34" s="21" t="s">
        <v>402</v>
      </c>
      <c r="C34" s="21">
        <v>5</v>
      </c>
      <c r="D34" s="21">
        <v>0</v>
      </c>
      <c r="E34" s="21">
        <f t="shared" si="14"/>
        <v>5</v>
      </c>
      <c r="F34" s="22">
        <f t="shared" si="17"/>
        <v>1.0092854259184498E-3</v>
      </c>
      <c r="G34" s="21">
        <v>10</v>
      </c>
      <c r="H34" s="21">
        <v>0</v>
      </c>
      <c r="I34" s="21">
        <f t="shared" si="15"/>
        <v>10</v>
      </c>
      <c r="J34" s="22">
        <f t="shared" si="18"/>
        <v>7.7525389565082569E-4</v>
      </c>
      <c r="K34" s="21">
        <f t="shared" si="13"/>
        <v>15</v>
      </c>
      <c r="L34" s="21">
        <v>0</v>
      </c>
      <c r="M34" s="21">
        <f t="shared" si="16"/>
        <v>15</v>
      </c>
    </row>
    <row r="35" spans="2:13" x14ac:dyDescent="0.2">
      <c r="B35" s="21" t="s">
        <v>403</v>
      </c>
      <c r="C35" s="21">
        <v>11</v>
      </c>
      <c r="D35" s="21">
        <v>7</v>
      </c>
      <c r="E35" s="21">
        <f t="shared" si="14"/>
        <v>18</v>
      </c>
      <c r="F35" s="22"/>
      <c r="G35" s="21">
        <v>47</v>
      </c>
      <c r="H35" s="21">
        <v>3</v>
      </c>
      <c r="I35" s="21">
        <f t="shared" si="15"/>
        <v>50</v>
      </c>
      <c r="J35" s="22"/>
      <c r="K35" s="21">
        <f t="shared" si="13"/>
        <v>68</v>
      </c>
      <c r="L35" s="21">
        <v>0</v>
      </c>
      <c r="M35" s="21">
        <f t="shared" si="16"/>
        <v>68</v>
      </c>
    </row>
    <row r="36" spans="2:13" x14ac:dyDescent="0.2">
      <c r="B36" s="21" t="s">
        <v>404</v>
      </c>
      <c r="C36" s="21">
        <v>0</v>
      </c>
      <c r="D36" s="21">
        <v>0</v>
      </c>
      <c r="E36" s="21">
        <f t="shared" si="14"/>
        <v>0</v>
      </c>
      <c r="F36" s="22">
        <f t="shared" si="17"/>
        <v>0</v>
      </c>
      <c r="G36" s="21">
        <v>3</v>
      </c>
      <c r="H36" s="21">
        <v>0</v>
      </c>
      <c r="I36" s="21">
        <f t="shared" si="15"/>
        <v>3</v>
      </c>
      <c r="J36" s="22">
        <f t="shared" si="18"/>
        <v>2.325761686952477E-4</v>
      </c>
      <c r="K36" s="21">
        <f t="shared" si="13"/>
        <v>3</v>
      </c>
      <c r="L36" s="21">
        <v>0</v>
      </c>
      <c r="M36" s="21">
        <f t="shared" si="16"/>
        <v>3</v>
      </c>
    </row>
    <row r="37" spans="2:13" x14ac:dyDescent="0.2">
      <c r="B37" s="21" t="s">
        <v>405</v>
      </c>
      <c r="C37" s="21">
        <v>136</v>
      </c>
      <c r="D37" s="21">
        <v>34</v>
      </c>
      <c r="E37" s="21">
        <f t="shared" si="14"/>
        <v>170</v>
      </c>
      <c r="F37" s="22">
        <f t="shared" si="17"/>
        <v>3.431570448122729E-2</v>
      </c>
      <c r="G37" s="21">
        <v>462</v>
      </c>
      <c r="H37" s="21">
        <v>24</v>
      </c>
      <c r="I37" s="21">
        <f t="shared" si="15"/>
        <v>486</v>
      </c>
      <c r="J37" s="22">
        <f t="shared" si="18"/>
        <v>3.7677339328630127E-2</v>
      </c>
      <c r="K37" s="21">
        <f t="shared" si="13"/>
        <v>656</v>
      </c>
      <c r="L37" s="21">
        <v>0</v>
      </c>
      <c r="M37" s="21">
        <f t="shared" si="16"/>
        <v>656</v>
      </c>
    </row>
    <row r="38" spans="2:13" x14ac:dyDescent="0.2">
      <c r="B38" s="21" t="s">
        <v>406</v>
      </c>
      <c r="C38" s="21">
        <v>2</v>
      </c>
      <c r="D38" s="21">
        <v>2</v>
      </c>
      <c r="E38" s="21">
        <f t="shared" si="14"/>
        <v>4</v>
      </c>
      <c r="F38" s="22">
        <f t="shared" si="17"/>
        <v>8.0742834073475975E-4</v>
      </c>
      <c r="G38" s="21">
        <v>33</v>
      </c>
      <c r="H38" s="21">
        <v>1</v>
      </c>
      <c r="I38" s="21">
        <f t="shared" si="15"/>
        <v>34</v>
      </c>
      <c r="J38" s="22">
        <f t="shared" si="18"/>
        <v>2.6358632452128071E-3</v>
      </c>
      <c r="K38" s="21">
        <f t="shared" si="13"/>
        <v>38</v>
      </c>
      <c r="L38" s="21">
        <v>0</v>
      </c>
      <c r="M38" s="21">
        <f t="shared" si="16"/>
        <v>38</v>
      </c>
    </row>
    <row r="39" spans="2:13" x14ac:dyDescent="0.2">
      <c r="B39" s="21" t="s">
        <v>407</v>
      </c>
      <c r="C39" s="21">
        <v>1</v>
      </c>
      <c r="D39" s="21">
        <v>0</v>
      </c>
      <c r="E39" s="21">
        <f t="shared" si="14"/>
        <v>1</v>
      </c>
      <c r="F39" s="22">
        <f t="shared" si="17"/>
        <v>2.0185708518368994E-4</v>
      </c>
      <c r="G39" s="21">
        <v>0</v>
      </c>
      <c r="H39" s="21">
        <v>0</v>
      </c>
      <c r="I39" s="21">
        <f t="shared" si="15"/>
        <v>0</v>
      </c>
      <c r="J39" s="22">
        <f t="shared" si="18"/>
        <v>0</v>
      </c>
      <c r="K39" s="21">
        <f t="shared" si="13"/>
        <v>1</v>
      </c>
      <c r="L39" s="21">
        <v>0</v>
      </c>
      <c r="M39" s="21">
        <f t="shared" si="16"/>
        <v>1</v>
      </c>
    </row>
    <row r="40" spans="2:13" x14ac:dyDescent="0.2">
      <c r="B40" s="21" t="s">
        <v>408</v>
      </c>
      <c r="C40" s="21">
        <v>964</v>
      </c>
      <c r="D40" s="21">
        <v>238</v>
      </c>
      <c r="E40" s="21">
        <f t="shared" si="14"/>
        <v>1202</v>
      </c>
      <c r="F40" s="22">
        <f t="shared" si="17"/>
        <v>0.24263221639079532</v>
      </c>
      <c r="G40" s="21">
        <v>1993</v>
      </c>
      <c r="H40" s="21">
        <v>86</v>
      </c>
      <c r="I40" s="21">
        <f t="shared" si="15"/>
        <v>2079</v>
      </c>
      <c r="J40" s="22">
        <f t="shared" si="18"/>
        <v>0.16117528490580665</v>
      </c>
      <c r="K40" s="21">
        <f t="shared" si="13"/>
        <v>3281</v>
      </c>
      <c r="L40" s="21">
        <v>0</v>
      </c>
      <c r="M40" s="21">
        <f t="shared" si="16"/>
        <v>3281</v>
      </c>
    </row>
    <row r="41" spans="2:13" x14ac:dyDescent="0.2">
      <c r="B41" s="21" t="s">
        <v>409</v>
      </c>
      <c r="C41" s="21">
        <v>1</v>
      </c>
      <c r="D41" s="21">
        <v>0</v>
      </c>
      <c r="E41" s="21">
        <f t="shared" si="14"/>
        <v>1</v>
      </c>
      <c r="F41" s="22"/>
      <c r="G41" s="21">
        <v>2</v>
      </c>
      <c r="H41" s="21">
        <v>0</v>
      </c>
      <c r="I41" s="21">
        <f t="shared" si="15"/>
        <v>2</v>
      </c>
      <c r="J41" s="22"/>
      <c r="K41" s="21">
        <f t="shared" si="13"/>
        <v>3</v>
      </c>
      <c r="L41" s="21">
        <v>0</v>
      </c>
      <c r="M41" s="21">
        <f t="shared" si="16"/>
        <v>3</v>
      </c>
    </row>
    <row r="42" spans="2:13" x14ac:dyDescent="0.2">
      <c r="B42" s="23" t="s">
        <v>49</v>
      </c>
      <c r="C42" s="21">
        <f t="shared" ref="C42:H42" si="19">SUM(C31:C41)</f>
        <v>3794</v>
      </c>
      <c r="D42" s="21">
        <f t="shared" si="19"/>
        <v>1160</v>
      </c>
      <c r="E42" s="23">
        <f t="shared" ref="E42" si="20">C42+D42</f>
        <v>4954</v>
      </c>
      <c r="F42" s="25">
        <f t="shared" ref="F42" si="21">E42/$E$42</f>
        <v>1</v>
      </c>
      <c r="G42" s="21">
        <f t="shared" si="19"/>
        <v>12311</v>
      </c>
      <c r="H42" s="21">
        <f t="shared" si="19"/>
        <v>588</v>
      </c>
      <c r="I42" s="23">
        <f t="shared" ref="I42" si="22">G42+H42</f>
        <v>12899</v>
      </c>
      <c r="J42" s="25">
        <f t="shared" ref="J42" si="23">I42/$I$42</f>
        <v>1</v>
      </c>
      <c r="K42" s="23">
        <f t="shared" ref="K42" si="24">E42+I42</f>
        <v>17853</v>
      </c>
      <c r="L42" s="21">
        <f t="shared" ref="L42" si="25">SUM(L31:L41)</f>
        <v>0</v>
      </c>
      <c r="M42" s="23">
        <f t="shared" si="16"/>
        <v>17853</v>
      </c>
    </row>
    <row r="43" spans="2:13" ht="24" x14ac:dyDescent="0.2">
      <c r="B43" s="35" t="s">
        <v>66</v>
      </c>
      <c r="C43" s="36">
        <f>+C42/M42</f>
        <v>0.21251330308631602</v>
      </c>
      <c r="D43" s="36">
        <f>+D42/M42</f>
        <v>6.497507421721839E-2</v>
      </c>
      <c r="E43" s="37">
        <f>+E42/M42</f>
        <v>0.27748837730353443</v>
      </c>
      <c r="F43" s="37"/>
      <c r="G43" s="36">
        <f>+G42/M42</f>
        <v>0.68957598162773759</v>
      </c>
      <c r="H43" s="36">
        <f>+H42/M42</f>
        <v>3.2935641068727942E-2</v>
      </c>
      <c r="I43" s="37">
        <f>+I42/M42</f>
        <v>0.72251162269646563</v>
      </c>
      <c r="J43" s="37"/>
      <c r="K43" s="37">
        <f>+K42/M42</f>
        <v>1</v>
      </c>
      <c r="L43" s="37">
        <f>+L42/M42</f>
        <v>0</v>
      </c>
      <c r="M43" s="37">
        <f>K43+L43</f>
        <v>1</v>
      </c>
    </row>
    <row r="44" spans="2:13" x14ac:dyDescent="0.2">
      <c r="B44" s="28" t="s">
        <v>129</v>
      </c>
    </row>
    <row r="45" spans="2:13" x14ac:dyDescent="0.2">
      <c r="B45" s="28" t="s">
        <v>130</v>
      </c>
    </row>
  </sheetData>
  <mergeCells count="12">
    <mergeCell ref="L29:M29"/>
    <mergeCell ref="B28:M28"/>
    <mergeCell ref="B6:K6"/>
    <mergeCell ref="B5:K5"/>
    <mergeCell ref="B25:K25"/>
    <mergeCell ref="B26:K26"/>
    <mergeCell ref="B8:M8"/>
    <mergeCell ref="L9:M9"/>
    <mergeCell ref="B29:B30"/>
    <mergeCell ref="C29:K29"/>
    <mergeCell ref="B9:B10"/>
    <mergeCell ref="C9:K9"/>
  </mergeCells>
  <hyperlinks>
    <hyperlink ref="M5" location="'Índice Pensiones Solidarias'!A1" display="Volver Sistema de Pensiones Solidadias" xr:uid="{00000000-0004-0000-1500-000000000000}"/>
  </hyperlinks>
  <pageMargins left="0.74803149606299213" right="0.74803149606299213" top="0.98425196850393704" bottom="0.98425196850393704" header="0" footer="0"/>
  <pageSetup scale="9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32"/>
  <dimension ref="A1:P127"/>
  <sheetViews>
    <sheetView showGridLines="0" zoomScaleNormal="100" workbookViewId="0"/>
  </sheetViews>
  <sheetFormatPr baseColWidth="10" defaultRowHeight="12" x14ac:dyDescent="0.2"/>
  <cols>
    <col min="1" max="1" width="6" style="29" customWidth="1"/>
    <col min="2" max="2" width="18.140625" style="29" customWidth="1"/>
    <col min="3" max="3" width="8.42578125" style="29" customWidth="1"/>
    <col min="4" max="4" width="7.42578125" style="29" bestFit="1" customWidth="1"/>
    <col min="5" max="6" width="7.42578125" style="29" customWidth="1"/>
    <col min="7" max="7" width="8" style="29" bestFit="1" customWidth="1"/>
    <col min="8" max="8" width="7.42578125" style="29" bestFit="1" customWidth="1"/>
    <col min="9" max="11" width="7.42578125" style="29" customWidth="1"/>
    <col min="12" max="12" width="7.85546875" style="29" customWidth="1"/>
    <col min="13" max="251" width="11.42578125" style="29"/>
    <col min="252" max="252" width="18.140625" style="29" customWidth="1"/>
    <col min="253" max="253" width="8" style="29" bestFit="1" customWidth="1"/>
    <col min="254" max="254" width="7.42578125" style="29" bestFit="1" customWidth="1"/>
    <col min="255" max="256" width="7.42578125" style="29" customWidth="1"/>
    <col min="257" max="257" width="8" style="29" bestFit="1" customWidth="1"/>
    <col min="258" max="258" width="7.42578125" style="29" bestFit="1" customWidth="1"/>
    <col min="259" max="261" width="7.42578125" style="29" customWidth="1"/>
    <col min="262" max="267" width="0" style="29" hidden="1" customWidth="1"/>
    <col min="268" max="268" width="7.85546875" style="29" customWidth="1"/>
    <col min="269" max="507" width="11.42578125" style="29"/>
    <col min="508" max="508" width="18.140625" style="29" customWidth="1"/>
    <col min="509" max="509" width="8" style="29" bestFit="1" customWidth="1"/>
    <col min="510" max="510" width="7.42578125" style="29" bestFit="1" customWidth="1"/>
    <col min="511" max="512" width="7.42578125" style="29" customWidth="1"/>
    <col min="513" max="513" width="8" style="29" bestFit="1" customWidth="1"/>
    <col min="514" max="514" width="7.42578125" style="29" bestFit="1" customWidth="1"/>
    <col min="515" max="517" width="7.42578125" style="29" customWidth="1"/>
    <col min="518" max="523" width="0" style="29" hidden="1" customWidth="1"/>
    <col min="524" max="524" width="7.85546875" style="29" customWidth="1"/>
    <col min="525" max="763" width="11.42578125" style="29"/>
    <col min="764" max="764" width="18.140625" style="29" customWidth="1"/>
    <col min="765" max="765" width="8" style="29" bestFit="1" customWidth="1"/>
    <col min="766" max="766" width="7.42578125" style="29" bestFit="1" customWidth="1"/>
    <col min="767" max="768" width="7.42578125" style="29" customWidth="1"/>
    <col min="769" max="769" width="8" style="29" bestFit="1" customWidth="1"/>
    <col min="770" max="770" width="7.42578125" style="29" bestFit="1" customWidth="1"/>
    <col min="771" max="773" width="7.42578125" style="29" customWidth="1"/>
    <col min="774" max="779" width="0" style="29" hidden="1" customWidth="1"/>
    <col min="780" max="780" width="7.85546875" style="29" customWidth="1"/>
    <col min="781" max="1019" width="11.42578125" style="29"/>
    <col min="1020" max="1020" width="18.140625" style="29" customWidth="1"/>
    <col min="1021" max="1021" width="8" style="29" bestFit="1" customWidth="1"/>
    <col min="1022" max="1022" width="7.42578125" style="29" bestFit="1" customWidth="1"/>
    <col min="1023" max="1024" width="7.42578125" style="29" customWidth="1"/>
    <col min="1025" max="1025" width="8" style="29" bestFit="1" customWidth="1"/>
    <col min="1026" max="1026" width="7.42578125" style="29" bestFit="1" customWidth="1"/>
    <col min="1027" max="1029" width="7.42578125" style="29" customWidth="1"/>
    <col min="1030" max="1035" width="0" style="29" hidden="1" customWidth="1"/>
    <col min="1036" max="1036" width="7.85546875" style="29" customWidth="1"/>
    <col min="1037" max="1275" width="11.42578125" style="29"/>
    <col min="1276" max="1276" width="18.140625" style="29" customWidth="1"/>
    <col min="1277" max="1277" width="8" style="29" bestFit="1" customWidth="1"/>
    <col min="1278" max="1278" width="7.42578125" style="29" bestFit="1" customWidth="1"/>
    <col min="1279" max="1280" width="7.42578125" style="29" customWidth="1"/>
    <col min="1281" max="1281" width="8" style="29" bestFit="1" customWidth="1"/>
    <col min="1282" max="1282" width="7.42578125" style="29" bestFit="1" customWidth="1"/>
    <col min="1283" max="1285" width="7.42578125" style="29" customWidth="1"/>
    <col min="1286" max="1291" width="0" style="29" hidden="1" customWidth="1"/>
    <col min="1292" max="1292" width="7.85546875" style="29" customWidth="1"/>
    <col min="1293" max="1531" width="11.42578125" style="29"/>
    <col min="1532" max="1532" width="18.140625" style="29" customWidth="1"/>
    <col min="1533" max="1533" width="8" style="29" bestFit="1" customWidth="1"/>
    <col min="1534" max="1534" width="7.42578125" style="29" bestFit="1" customWidth="1"/>
    <col min="1535" max="1536" width="7.42578125" style="29" customWidth="1"/>
    <col min="1537" max="1537" width="8" style="29" bestFit="1" customWidth="1"/>
    <col min="1538" max="1538" width="7.42578125" style="29" bestFit="1" customWidth="1"/>
    <col min="1539" max="1541" width="7.42578125" style="29" customWidth="1"/>
    <col min="1542" max="1547" width="0" style="29" hidden="1" customWidth="1"/>
    <col min="1548" max="1548" width="7.85546875" style="29" customWidth="1"/>
    <col min="1549" max="1787" width="11.42578125" style="29"/>
    <col min="1788" max="1788" width="18.140625" style="29" customWidth="1"/>
    <col min="1789" max="1789" width="8" style="29" bestFit="1" customWidth="1"/>
    <col min="1790" max="1790" width="7.42578125" style="29" bestFit="1" customWidth="1"/>
    <col min="1791" max="1792" width="7.42578125" style="29" customWidth="1"/>
    <col min="1793" max="1793" width="8" style="29" bestFit="1" customWidth="1"/>
    <col min="1794" max="1794" width="7.42578125" style="29" bestFit="1" customWidth="1"/>
    <col min="1795" max="1797" width="7.42578125" style="29" customWidth="1"/>
    <col min="1798" max="1803" width="0" style="29" hidden="1" customWidth="1"/>
    <col min="1804" max="1804" width="7.85546875" style="29" customWidth="1"/>
    <col min="1805" max="2043" width="11.42578125" style="29"/>
    <col min="2044" max="2044" width="18.140625" style="29" customWidth="1"/>
    <col min="2045" max="2045" width="8" style="29" bestFit="1" customWidth="1"/>
    <col min="2046" max="2046" width="7.42578125" style="29" bestFit="1" customWidth="1"/>
    <col min="2047" max="2048" width="7.42578125" style="29" customWidth="1"/>
    <col min="2049" max="2049" width="8" style="29" bestFit="1" customWidth="1"/>
    <col min="2050" max="2050" width="7.42578125" style="29" bestFit="1" customWidth="1"/>
    <col min="2051" max="2053" width="7.42578125" style="29" customWidth="1"/>
    <col min="2054" max="2059" width="0" style="29" hidden="1" customWidth="1"/>
    <col min="2060" max="2060" width="7.85546875" style="29" customWidth="1"/>
    <col min="2061" max="2299" width="11.42578125" style="29"/>
    <col min="2300" max="2300" width="18.140625" style="29" customWidth="1"/>
    <col min="2301" max="2301" width="8" style="29" bestFit="1" customWidth="1"/>
    <col min="2302" max="2302" width="7.42578125" style="29" bestFit="1" customWidth="1"/>
    <col min="2303" max="2304" width="7.42578125" style="29" customWidth="1"/>
    <col min="2305" max="2305" width="8" style="29" bestFit="1" customWidth="1"/>
    <col min="2306" max="2306" width="7.42578125" style="29" bestFit="1" customWidth="1"/>
    <col min="2307" max="2309" width="7.42578125" style="29" customWidth="1"/>
    <col min="2310" max="2315" width="0" style="29" hidden="1" customWidth="1"/>
    <col min="2316" max="2316" width="7.85546875" style="29" customWidth="1"/>
    <col min="2317" max="2555" width="11.42578125" style="29"/>
    <col min="2556" max="2556" width="18.140625" style="29" customWidth="1"/>
    <col min="2557" max="2557" width="8" style="29" bestFit="1" customWidth="1"/>
    <col min="2558" max="2558" width="7.42578125" style="29" bestFit="1" customWidth="1"/>
    <col min="2559" max="2560" width="7.42578125" style="29" customWidth="1"/>
    <col min="2561" max="2561" width="8" style="29" bestFit="1" customWidth="1"/>
    <col min="2562" max="2562" width="7.42578125" style="29" bestFit="1" customWidth="1"/>
    <col min="2563" max="2565" width="7.42578125" style="29" customWidth="1"/>
    <col min="2566" max="2571" width="0" style="29" hidden="1" customWidth="1"/>
    <col min="2572" max="2572" width="7.85546875" style="29" customWidth="1"/>
    <col min="2573" max="2811" width="11.42578125" style="29"/>
    <col min="2812" max="2812" width="18.140625" style="29" customWidth="1"/>
    <col min="2813" max="2813" width="8" style="29" bestFit="1" customWidth="1"/>
    <col min="2814" max="2814" width="7.42578125" style="29" bestFit="1" customWidth="1"/>
    <col min="2815" max="2816" width="7.42578125" style="29" customWidth="1"/>
    <col min="2817" max="2817" width="8" style="29" bestFit="1" customWidth="1"/>
    <col min="2818" max="2818" width="7.42578125" style="29" bestFit="1" customWidth="1"/>
    <col min="2819" max="2821" width="7.42578125" style="29" customWidth="1"/>
    <col min="2822" max="2827" width="0" style="29" hidden="1" customWidth="1"/>
    <col min="2828" max="2828" width="7.85546875" style="29" customWidth="1"/>
    <col min="2829" max="3067" width="11.42578125" style="29"/>
    <col min="3068" max="3068" width="18.140625" style="29" customWidth="1"/>
    <col min="3069" max="3069" width="8" style="29" bestFit="1" customWidth="1"/>
    <col min="3070" max="3070" width="7.42578125" style="29" bestFit="1" customWidth="1"/>
    <col min="3071" max="3072" width="7.42578125" style="29" customWidth="1"/>
    <col min="3073" max="3073" width="8" style="29" bestFit="1" customWidth="1"/>
    <col min="3074" max="3074" width="7.42578125" style="29" bestFit="1" customWidth="1"/>
    <col min="3075" max="3077" width="7.42578125" style="29" customWidth="1"/>
    <col min="3078" max="3083" width="0" style="29" hidden="1" customWidth="1"/>
    <col min="3084" max="3084" width="7.85546875" style="29" customWidth="1"/>
    <col min="3085" max="3323" width="11.42578125" style="29"/>
    <col min="3324" max="3324" width="18.140625" style="29" customWidth="1"/>
    <col min="3325" max="3325" width="8" style="29" bestFit="1" customWidth="1"/>
    <col min="3326" max="3326" width="7.42578125" style="29" bestFit="1" customWidth="1"/>
    <col min="3327" max="3328" width="7.42578125" style="29" customWidth="1"/>
    <col min="3329" max="3329" width="8" style="29" bestFit="1" customWidth="1"/>
    <col min="3330" max="3330" width="7.42578125" style="29" bestFit="1" customWidth="1"/>
    <col min="3331" max="3333" width="7.42578125" style="29" customWidth="1"/>
    <col min="3334" max="3339" width="0" style="29" hidden="1" customWidth="1"/>
    <col min="3340" max="3340" width="7.85546875" style="29" customWidth="1"/>
    <col min="3341" max="3579" width="11.42578125" style="29"/>
    <col min="3580" max="3580" width="18.140625" style="29" customWidth="1"/>
    <col min="3581" max="3581" width="8" style="29" bestFit="1" customWidth="1"/>
    <col min="3582" max="3582" width="7.42578125" style="29" bestFit="1" customWidth="1"/>
    <col min="3583" max="3584" width="7.42578125" style="29" customWidth="1"/>
    <col min="3585" max="3585" width="8" style="29" bestFit="1" customWidth="1"/>
    <col min="3586" max="3586" width="7.42578125" style="29" bestFit="1" customWidth="1"/>
    <col min="3587" max="3589" width="7.42578125" style="29" customWidth="1"/>
    <col min="3590" max="3595" width="0" style="29" hidden="1" customWidth="1"/>
    <col min="3596" max="3596" width="7.85546875" style="29" customWidth="1"/>
    <col min="3597" max="3835" width="11.42578125" style="29"/>
    <col min="3836" max="3836" width="18.140625" style="29" customWidth="1"/>
    <col min="3837" max="3837" width="8" style="29" bestFit="1" customWidth="1"/>
    <col min="3838" max="3838" width="7.42578125" style="29" bestFit="1" customWidth="1"/>
    <col min="3839" max="3840" width="7.42578125" style="29" customWidth="1"/>
    <col min="3841" max="3841" width="8" style="29" bestFit="1" customWidth="1"/>
    <col min="3842" max="3842" width="7.42578125" style="29" bestFit="1" customWidth="1"/>
    <col min="3843" max="3845" width="7.42578125" style="29" customWidth="1"/>
    <col min="3846" max="3851" width="0" style="29" hidden="1" customWidth="1"/>
    <col min="3852" max="3852" width="7.85546875" style="29" customWidth="1"/>
    <col min="3853" max="4091" width="11.42578125" style="29"/>
    <col min="4092" max="4092" width="18.140625" style="29" customWidth="1"/>
    <col min="4093" max="4093" width="8" style="29" bestFit="1" customWidth="1"/>
    <col min="4094" max="4094" width="7.42578125" style="29" bestFit="1" customWidth="1"/>
    <col min="4095" max="4096" width="7.42578125" style="29" customWidth="1"/>
    <col min="4097" max="4097" width="8" style="29" bestFit="1" customWidth="1"/>
    <col min="4098" max="4098" width="7.42578125" style="29" bestFit="1" customWidth="1"/>
    <col min="4099" max="4101" width="7.42578125" style="29" customWidth="1"/>
    <col min="4102" max="4107" width="0" style="29" hidden="1" customWidth="1"/>
    <col min="4108" max="4108" width="7.85546875" style="29" customWidth="1"/>
    <col min="4109" max="4347" width="11.42578125" style="29"/>
    <col min="4348" max="4348" width="18.140625" style="29" customWidth="1"/>
    <col min="4349" max="4349" width="8" style="29" bestFit="1" customWidth="1"/>
    <col min="4350" max="4350" width="7.42578125" style="29" bestFit="1" customWidth="1"/>
    <col min="4351" max="4352" width="7.42578125" style="29" customWidth="1"/>
    <col min="4353" max="4353" width="8" style="29" bestFit="1" customWidth="1"/>
    <col min="4354" max="4354" width="7.42578125" style="29" bestFit="1" customWidth="1"/>
    <col min="4355" max="4357" width="7.42578125" style="29" customWidth="1"/>
    <col min="4358" max="4363" width="0" style="29" hidden="1" customWidth="1"/>
    <col min="4364" max="4364" width="7.85546875" style="29" customWidth="1"/>
    <col min="4365" max="4603" width="11.42578125" style="29"/>
    <col min="4604" max="4604" width="18.140625" style="29" customWidth="1"/>
    <col min="4605" max="4605" width="8" style="29" bestFit="1" customWidth="1"/>
    <col min="4606" max="4606" width="7.42578125" style="29" bestFit="1" customWidth="1"/>
    <col min="4607" max="4608" width="7.42578125" style="29" customWidth="1"/>
    <col min="4609" max="4609" width="8" style="29" bestFit="1" customWidth="1"/>
    <col min="4610" max="4610" width="7.42578125" style="29" bestFit="1" customWidth="1"/>
    <col min="4611" max="4613" width="7.42578125" style="29" customWidth="1"/>
    <col min="4614" max="4619" width="0" style="29" hidden="1" customWidth="1"/>
    <col min="4620" max="4620" width="7.85546875" style="29" customWidth="1"/>
    <col min="4621" max="4859" width="11.42578125" style="29"/>
    <col min="4860" max="4860" width="18.140625" style="29" customWidth="1"/>
    <col min="4861" max="4861" width="8" style="29" bestFit="1" customWidth="1"/>
    <col min="4862" max="4862" width="7.42578125" style="29" bestFit="1" customWidth="1"/>
    <col min="4863" max="4864" width="7.42578125" style="29" customWidth="1"/>
    <col min="4865" max="4865" width="8" style="29" bestFit="1" customWidth="1"/>
    <col min="4866" max="4866" width="7.42578125" style="29" bestFit="1" customWidth="1"/>
    <col min="4867" max="4869" width="7.42578125" style="29" customWidth="1"/>
    <col min="4870" max="4875" width="0" style="29" hidden="1" customWidth="1"/>
    <col min="4876" max="4876" width="7.85546875" style="29" customWidth="1"/>
    <col min="4877" max="5115" width="11.42578125" style="29"/>
    <col min="5116" max="5116" width="18.140625" style="29" customWidth="1"/>
    <col min="5117" max="5117" width="8" style="29" bestFit="1" customWidth="1"/>
    <col min="5118" max="5118" width="7.42578125" style="29" bestFit="1" customWidth="1"/>
    <col min="5119" max="5120" width="7.42578125" style="29" customWidth="1"/>
    <col min="5121" max="5121" width="8" style="29" bestFit="1" customWidth="1"/>
    <col min="5122" max="5122" width="7.42578125" style="29" bestFit="1" customWidth="1"/>
    <col min="5123" max="5125" width="7.42578125" style="29" customWidth="1"/>
    <col min="5126" max="5131" width="0" style="29" hidden="1" customWidth="1"/>
    <col min="5132" max="5132" width="7.85546875" style="29" customWidth="1"/>
    <col min="5133" max="5371" width="11.42578125" style="29"/>
    <col min="5372" max="5372" width="18.140625" style="29" customWidth="1"/>
    <col min="5373" max="5373" width="8" style="29" bestFit="1" customWidth="1"/>
    <col min="5374" max="5374" width="7.42578125" style="29" bestFit="1" customWidth="1"/>
    <col min="5375" max="5376" width="7.42578125" style="29" customWidth="1"/>
    <col min="5377" max="5377" width="8" style="29" bestFit="1" customWidth="1"/>
    <col min="5378" max="5378" width="7.42578125" style="29" bestFit="1" customWidth="1"/>
    <col min="5379" max="5381" width="7.42578125" style="29" customWidth="1"/>
    <col min="5382" max="5387" width="0" style="29" hidden="1" customWidth="1"/>
    <col min="5388" max="5388" width="7.85546875" style="29" customWidth="1"/>
    <col min="5389" max="5627" width="11.42578125" style="29"/>
    <col min="5628" max="5628" width="18.140625" style="29" customWidth="1"/>
    <col min="5629" max="5629" width="8" style="29" bestFit="1" customWidth="1"/>
    <col min="5630" max="5630" width="7.42578125" style="29" bestFit="1" customWidth="1"/>
    <col min="5631" max="5632" width="7.42578125" style="29" customWidth="1"/>
    <col min="5633" max="5633" width="8" style="29" bestFit="1" customWidth="1"/>
    <col min="5634" max="5634" width="7.42578125" style="29" bestFit="1" customWidth="1"/>
    <col min="5635" max="5637" width="7.42578125" style="29" customWidth="1"/>
    <col min="5638" max="5643" width="0" style="29" hidden="1" customWidth="1"/>
    <col min="5644" max="5644" width="7.85546875" style="29" customWidth="1"/>
    <col min="5645" max="5883" width="11.42578125" style="29"/>
    <col min="5884" max="5884" width="18.140625" style="29" customWidth="1"/>
    <col min="5885" max="5885" width="8" style="29" bestFit="1" customWidth="1"/>
    <col min="5886" max="5886" width="7.42578125" style="29" bestFit="1" customWidth="1"/>
    <col min="5887" max="5888" width="7.42578125" style="29" customWidth="1"/>
    <col min="5889" max="5889" width="8" style="29" bestFit="1" customWidth="1"/>
    <col min="5890" max="5890" width="7.42578125" style="29" bestFit="1" customWidth="1"/>
    <col min="5891" max="5893" width="7.42578125" style="29" customWidth="1"/>
    <col min="5894" max="5899" width="0" style="29" hidden="1" customWidth="1"/>
    <col min="5900" max="5900" width="7.85546875" style="29" customWidth="1"/>
    <col min="5901" max="6139" width="11.42578125" style="29"/>
    <col min="6140" max="6140" width="18.140625" style="29" customWidth="1"/>
    <col min="6141" max="6141" width="8" style="29" bestFit="1" customWidth="1"/>
    <col min="6142" max="6142" width="7.42578125" style="29" bestFit="1" customWidth="1"/>
    <col min="6143" max="6144" width="7.42578125" style="29" customWidth="1"/>
    <col min="6145" max="6145" width="8" style="29" bestFit="1" customWidth="1"/>
    <col min="6146" max="6146" width="7.42578125" style="29" bestFit="1" customWidth="1"/>
    <col min="6147" max="6149" width="7.42578125" style="29" customWidth="1"/>
    <col min="6150" max="6155" width="0" style="29" hidden="1" customWidth="1"/>
    <col min="6156" max="6156" width="7.85546875" style="29" customWidth="1"/>
    <col min="6157" max="6395" width="11.42578125" style="29"/>
    <col min="6396" max="6396" width="18.140625" style="29" customWidth="1"/>
    <col min="6397" max="6397" width="8" style="29" bestFit="1" customWidth="1"/>
    <col min="6398" max="6398" width="7.42578125" style="29" bestFit="1" customWidth="1"/>
    <col min="6399" max="6400" width="7.42578125" style="29" customWidth="1"/>
    <col min="6401" max="6401" width="8" style="29" bestFit="1" customWidth="1"/>
    <col min="6402" max="6402" width="7.42578125" style="29" bestFit="1" customWidth="1"/>
    <col min="6403" max="6405" width="7.42578125" style="29" customWidth="1"/>
    <col min="6406" max="6411" width="0" style="29" hidden="1" customWidth="1"/>
    <col min="6412" max="6412" width="7.85546875" style="29" customWidth="1"/>
    <col min="6413" max="6651" width="11.42578125" style="29"/>
    <col min="6652" max="6652" width="18.140625" style="29" customWidth="1"/>
    <col min="6653" max="6653" width="8" style="29" bestFit="1" customWidth="1"/>
    <col min="6654" max="6654" width="7.42578125" style="29" bestFit="1" customWidth="1"/>
    <col min="6655" max="6656" width="7.42578125" style="29" customWidth="1"/>
    <col min="6657" max="6657" width="8" style="29" bestFit="1" customWidth="1"/>
    <col min="6658" max="6658" width="7.42578125" style="29" bestFit="1" customWidth="1"/>
    <col min="6659" max="6661" width="7.42578125" style="29" customWidth="1"/>
    <col min="6662" max="6667" width="0" style="29" hidden="1" customWidth="1"/>
    <col min="6668" max="6668" width="7.85546875" style="29" customWidth="1"/>
    <col min="6669" max="6907" width="11.42578125" style="29"/>
    <col min="6908" max="6908" width="18.140625" style="29" customWidth="1"/>
    <col min="6909" max="6909" width="8" style="29" bestFit="1" customWidth="1"/>
    <col min="6910" max="6910" width="7.42578125" style="29" bestFit="1" customWidth="1"/>
    <col min="6911" max="6912" width="7.42578125" style="29" customWidth="1"/>
    <col min="6913" max="6913" width="8" style="29" bestFit="1" customWidth="1"/>
    <col min="6914" max="6914" width="7.42578125" style="29" bestFit="1" customWidth="1"/>
    <col min="6915" max="6917" width="7.42578125" style="29" customWidth="1"/>
    <col min="6918" max="6923" width="0" style="29" hidden="1" customWidth="1"/>
    <col min="6924" max="6924" width="7.85546875" style="29" customWidth="1"/>
    <col min="6925" max="7163" width="11.42578125" style="29"/>
    <col min="7164" max="7164" width="18.140625" style="29" customWidth="1"/>
    <col min="7165" max="7165" width="8" style="29" bestFit="1" customWidth="1"/>
    <col min="7166" max="7166" width="7.42578125" style="29" bestFit="1" customWidth="1"/>
    <col min="7167" max="7168" width="7.42578125" style="29" customWidth="1"/>
    <col min="7169" max="7169" width="8" style="29" bestFit="1" customWidth="1"/>
    <col min="7170" max="7170" width="7.42578125" style="29" bestFit="1" customWidth="1"/>
    <col min="7171" max="7173" width="7.42578125" style="29" customWidth="1"/>
    <col min="7174" max="7179" width="0" style="29" hidden="1" customWidth="1"/>
    <col min="7180" max="7180" width="7.85546875" style="29" customWidth="1"/>
    <col min="7181" max="7419" width="11.42578125" style="29"/>
    <col min="7420" max="7420" width="18.140625" style="29" customWidth="1"/>
    <col min="7421" max="7421" width="8" style="29" bestFit="1" customWidth="1"/>
    <col min="7422" max="7422" width="7.42578125" style="29" bestFit="1" customWidth="1"/>
    <col min="7423" max="7424" width="7.42578125" style="29" customWidth="1"/>
    <col min="7425" max="7425" width="8" style="29" bestFit="1" customWidth="1"/>
    <col min="7426" max="7426" width="7.42578125" style="29" bestFit="1" customWidth="1"/>
    <col min="7427" max="7429" width="7.42578125" style="29" customWidth="1"/>
    <col min="7430" max="7435" width="0" style="29" hidden="1" customWidth="1"/>
    <col min="7436" max="7436" width="7.85546875" style="29" customWidth="1"/>
    <col min="7437" max="7675" width="11.42578125" style="29"/>
    <col min="7676" max="7676" width="18.140625" style="29" customWidth="1"/>
    <col min="7677" max="7677" width="8" style="29" bestFit="1" customWidth="1"/>
    <col min="7678" max="7678" width="7.42578125" style="29" bestFit="1" customWidth="1"/>
    <col min="7679" max="7680" width="7.42578125" style="29" customWidth="1"/>
    <col min="7681" max="7681" width="8" style="29" bestFit="1" customWidth="1"/>
    <col min="7682" max="7682" width="7.42578125" style="29" bestFit="1" customWidth="1"/>
    <col min="7683" max="7685" width="7.42578125" style="29" customWidth="1"/>
    <col min="7686" max="7691" width="0" style="29" hidden="1" customWidth="1"/>
    <col min="7692" max="7692" width="7.85546875" style="29" customWidth="1"/>
    <col min="7693" max="7931" width="11.42578125" style="29"/>
    <col min="7932" max="7932" width="18.140625" style="29" customWidth="1"/>
    <col min="7933" max="7933" width="8" style="29" bestFit="1" customWidth="1"/>
    <col min="7934" max="7934" width="7.42578125" style="29" bestFit="1" customWidth="1"/>
    <col min="7935" max="7936" width="7.42578125" style="29" customWidth="1"/>
    <col min="7937" max="7937" width="8" style="29" bestFit="1" customWidth="1"/>
    <col min="7938" max="7938" width="7.42578125" style="29" bestFit="1" customWidth="1"/>
    <col min="7939" max="7941" width="7.42578125" style="29" customWidth="1"/>
    <col min="7942" max="7947" width="0" style="29" hidden="1" customWidth="1"/>
    <col min="7948" max="7948" width="7.85546875" style="29" customWidth="1"/>
    <col min="7949" max="8187" width="11.42578125" style="29"/>
    <col min="8188" max="8188" width="18.140625" style="29" customWidth="1"/>
    <col min="8189" max="8189" width="8" style="29" bestFit="1" customWidth="1"/>
    <col min="8190" max="8190" width="7.42578125" style="29" bestFit="1" customWidth="1"/>
    <col min="8191" max="8192" width="7.42578125" style="29" customWidth="1"/>
    <col min="8193" max="8193" width="8" style="29" bestFit="1" customWidth="1"/>
    <col min="8194" max="8194" width="7.42578125" style="29" bestFit="1" customWidth="1"/>
    <col min="8195" max="8197" width="7.42578125" style="29" customWidth="1"/>
    <col min="8198" max="8203" width="0" style="29" hidden="1" customWidth="1"/>
    <col min="8204" max="8204" width="7.85546875" style="29" customWidth="1"/>
    <col min="8205" max="8443" width="11.42578125" style="29"/>
    <col min="8444" max="8444" width="18.140625" style="29" customWidth="1"/>
    <col min="8445" max="8445" width="8" style="29" bestFit="1" customWidth="1"/>
    <col min="8446" max="8446" width="7.42578125" style="29" bestFit="1" customWidth="1"/>
    <col min="8447" max="8448" width="7.42578125" style="29" customWidth="1"/>
    <col min="8449" max="8449" width="8" style="29" bestFit="1" customWidth="1"/>
    <col min="8450" max="8450" width="7.42578125" style="29" bestFit="1" customWidth="1"/>
    <col min="8451" max="8453" width="7.42578125" style="29" customWidth="1"/>
    <col min="8454" max="8459" width="0" style="29" hidden="1" customWidth="1"/>
    <col min="8460" max="8460" width="7.85546875" style="29" customWidth="1"/>
    <col min="8461" max="8699" width="11.42578125" style="29"/>
    <col min="8700" max="8700" width="18.140625" style="29" customWidth="1"/>
    <col min="8701" max="8701" width="8" style="29" bestFit="1" customWidth="1"/>
    <col min="8702" max="8702" width="7.42578125" style="29" bestFit="1" customWidth="1"/>
    <col min="8703" max="8704" width="7.42578125" style="29" customWidth="1"/>
    <col min="8705" max="8705" width="8" style="29" bestFit="1" customWidth="1"/>
    <col min="8706" max="8706" width="7.42578125" style="29" bestFit="1" customWidth="1"/>
    <col min="8707" max="8709" width="7.42578125" style="29" customWidth="1"/>
    <col min="8710" max="8715" width="0" style="29" hidden="1" customWidth="1"/>
    <col min="8716" max="8716" width="7.85546875" style="29" customWidth="1"/>
    <col min="8717" max="8955" width="11.42578125" style="29"/>
    <col min="8956" max="8956" width="18.140625" style="29" customWidth="1"/>
    <col min="8957" max="8957" width="8" style="29" bestFit="1" customWidth="1"/>
    <col min="8958" max="8958" width="7.42578125" style="29" bestFit="1" customWidth="1"/>
    <col min="8959" max="8960" width="7.42578125" style="29" customWidth="1"/>
    <col min="8961" max="8961" width="8" style="29" bestFit="1" customWidth="1"/>
    <col min="8962" max="8962" width="7.42578125" style="29" bestFit="1" customWidth="1"/>
    <col min="8963" max="8965" width="7.42578125" style="29" customWidth="1"/>
    <col min="8966" max="8971" width="0" style="29" hidden="1" customWidth="1"/>
    <col min="8972" max="8972" width="7.85546875" style="29" customWidth="1"/>
    <col min="8973" max="9211" width="11.42578125" style="29"/>
    <col min="9212" max="9212" width="18.140625" style="29" customWidth="1"/>
    <col min="9213" max="9213" width="8" style="29" bestFit="1" customWidth="1"/>
    <col min="9214" max="9214" width="7.42578125" style="29" bestFit="1" customWidth="1"/>
    <col min="9215" max="9216" width="7.42578125" style="29" customWidth="1"/>
    <col min="9217" max="9217" width="8" style="29" bestFit="1" customWidth="1"/>
    <col min="9218" max="9218" width="7.42578125" style="29" bestFit="1" customWidth="1"/>
    <col min="9219" max="9221" width="7.42578125" style="29" customWidth="1"/>
    <col min="9222" max="9227" width="0" style="29" hidden="1" customWidth="1"/>
    <col min="9228" max="9228" width="7.85546875" style="29" customWidth="1"/>
    <col min="9229" max="9467" width="11.42578125" style="29"/>
    <col min="9468" max="9468" width="18.140625" style="29" customWidth="1"/>
    <col min="9469" max="9469" width="8" style="29" bestFit="1" customWidth="1"/>
    <col min="9470" max="9470" width="7.42578125" style="29" bestFit="1" customWidth="1"/>
    <col min="9471" max="9472" width="7.42578125" style="29" customWidth="1"/>
    <col min="9473" max="9473" width="8" style="29" bestFit="1" customWidth="1"/>
    <col min="9474" max="9474" width="7.42578125" style="29" bestFit="1" customWidth="1"/>
    <col min="9475" max="9477" width="7.42578125" style="29" customWidth="1"/>
    <col min="9478" max="9483" width="0" style="29" hidden="1" customWidth="1"/>
    <col min="9484" max="9484" width="7.85546875" style="29" customWidth="1"/>
    <col min="9485" max="9723" width="11.42578125" style="29"/>
    <col min="9724" max="9724" width="18.140625" style="29" customWidth="1"/>
    <col min="9725" max="9725" width="8" style="29" bestFit="1" customWidth="1"/>
    <col min="9726" max="9726" width="7.42578125" style="29" bestFit="1" customWidth="1"/>
    <col min="9727" max="9728" width="7.42578125" style="29" customWidth="1"/>
    <col min="9729" max="9729" width="8" style="29" bestFit="1" customWidth="1"/>
    <col min="9730" max="9730" width="7.42578125" style="29" bestFit="1" customWidth="1"/>
    <col min="9731" max="9733" width="7.42578125" style="29" customWidth="1"/>
    <col min="9734" max="9739" width="0" style="29" hidden="1" customWidth="1"/>
    <col min="9740" max="9740" width="7.85546875" style="29" customWidth="1"/>
    <col min="9741" max="9979" width="11.42578125" style="29"/>
    <col min="9980" max="9980" width="18.140625" style="29" customWidth="1"/>
    <col min="9981" max="9981" width="8" style="29" bestFit="1" customWidth="1"/>
    <col min="9982" max="9982" width="7.42578125" style="29" bestFit="1" customWidth="1"/>
    <col min="9983" max="9984" width="7.42578125" style="29" customWidth="1"/>
    <col min="9985" max="9985" width="8" style="29" bestFit="1" customWidth="1"/>
    <col min="9986" max="9986" width="7.42578125" style="29" bestFit="1" customWidth="1"/>
    <col min="9987" max="9989" width="7.42578125" style="29" customWidth="1"/>
    <col min="9990" max="9995" width="0" style="29" hidden="1" customWidth="1"/>
    <col min="9996" max="9996" width="7.85546875" style="29" customWidth="1"/>
    <col min="9997" max="10235" width="11.42578125" style="29"/>
    <col min="10236" max="10236" width="18.140625" style="29" customWidth="1"/>
    <col min="10237" max="10237" width="8" style="29" bestFit="1" customWidth="1"/>
    <col min="10238" max="10238" width="7.42578125" style="29" bestFit="1" customWidth="1"/>
    <col min="10239" max="10240" width="7.42578125" style="29" customWidth="1"/>
    <col min="10241" max="10241" width="8" style="29" bestFit="1" customWidth="1"/>
    <col min="10242" max="10242" width="7.42578125" style="29" bestFit="1" customWidth="1"/>
    <col min="10243" max="10245" width="7.42578125" style="29" customWidth="1"/>
    <col min="10246" max="10251" width="0" style="29" hidden="1" customWidth="1"/>
    <col min="10252" max="10252" width="7.85546875" style="29" customWidth="1"/>
    <col min="10253" max="10491" width="11.42578125" style="29"/>
    <col min="10492" max="10492" width="18.140625" style="29" customWidth="1"/>
    <col min="10493" max="10493" width="8" style="29" bestFit="1" customWidth="1"/>
    <col min="10494" max="10494" width="7.42578125" style="29" bestFit="1" customWidth="1"/>
    <col min="10495" max="10496" width="7.42578125" style="29" customWidth="1"/>
    <col min="10497" max="10497" width="8" style="29" bestFit="1" customWidth="1"/>
    <col min="10498" max="10498" width="7.42578125" style="29" bestFit="1" customWidth="1"/>
    <col min="10499" max="10501" width="7.42578125" style="29" customWidth="1"/>
    <col min="10502" max="10507" width="0" style="29" hidden="1" customWidth="1"/>
    <col min="10508" max="10508" width="7.85546875" style="29" customWidth="1"/>
    <col min="10509" max="10747" width="11.42578125" style="29"/>
    <col min="10748" max="10748" width="18.140625" style="29" customWidth="1"/>
    <col min="10749" max="10749" width="8" style="29" bestFit="1" customWidth="1"/>
    <col min="10750" max="10750" width="7.42578125" style="29" bestFit="1" customWidth="1"/>
    <col min="10751" max="10752" width="7.42578125" style="29" customWidth="1"/>
    <col min="10753" max="10753" width="8" style="29" bestFit="1" customWidth="1"/>
    <col min="10754" max="10754" width="7.42578125" style="29" bestFit="1" customWidth="1"/>
    <col min="10755" max="10757" width="7.42578125" style="29" customWidth="1"/>
    <col min="10758" max="10763" width="0" style="29" hidden="1" customWidth="1"/>
    <col min="10764" max="10764" width="7.85546875" style="29" customWidth="1"/>
    <col min="10765" max="11003" width="11.42578125" style="29"/>
    <col min="11004" max="11004" width="18.140625" style="29" customWidth="1"/>
    <col min="11005" max="11005" width="8" style="29" bestFit="1" customWidth="1"/>
    <col min="11006" max="11006" width="7.42578125" style="29" bestFit="1" customWidth="1"/>
    <col min="11007" max="11008" width="7.42578125" style="29" customWidth="1"/>
    <col min="11009" max="11009" width="8" style="29" bestFit="1" customWidth="1"/>
    <col min="11010" max="11010" width="7.42578125" style="29" bestFit="1" customWidth="1"/>
    <col min="11011" max="11013" width="7.42578125" style="29" customWidth="1"/>
    <col min="11014" max="11019" width="0" style="29" hidden="1" customWidth="1"/>
    <col min="11020" max="11020" width="7.85546875" style="29" customWidth="1"/>
    <col min="11021" max="11259" width="11.42578125" style="29"/>
    <col min="11260" max="11260" width="18.140625" style="29" customWidth="1"/>
    <col min="11261" max="11261" width="8" style="29" bestFit="1" customWidth="1"/>
    <col min="11262" max="11262" width="7.42578125" style="29" bestFit="1" customWidth="1"/>
    <col min="11263" max="11264" width="7.42578125" style="29" customWidth="1"/>
    <col min="11265" max="11265" width="8" style="29" bestFit="1" customWidth="1"/>
    <col min="11266" max="11266" width="7.42578125" style="29" bestFit="1" customWidth="1"/>
    <col min="11267" max="11269" width="7.42578125" style="29" customWidth="1"/>
    <col min="11270" max="11275" width="0" style="29" hidden="1" customWidth="1"/>
    <col min="11276" max="11276" width="7.85546875" style="29" customWidth="1"/>
    <col min="11277" max="11515" width="11.42578125" style="29"/>
    <col min="11516" max="11516" width="18.140625" style="29" customWidth="1"/>
    <col min="11517" max="11517" width="8" style="29" bestFit="1" customWidth="1"/>
    <col min="11518" max="11518" width="7.42578125" style="29" bestFit="1" customWidth="1"/>
    <col min="11519" max="11520" width="7.42578125" style="29" customWidth="1"/>
    <col min="11521" max="11521" width="8" style="29" bestFit="1" customWidth="1"/>
    <col min="11522" max="11522" width="7.42578125" style="29" bestFit="1" customWidth="1"/>
    <col min="11523" max="11525" width="7.42578125" style="29" customWidth="1"/>
    <col min="11526" max="11531" width="0" style="29" hidden="1" customWidth="1"/>
    <col min="11532" max="11532" width="7.85546875" style="29" customWidth="1"/>
    <col min="11533" max="11771" width="11.42578125" style="29"/>
    <col min="11772" max="11772" width="18.140625" style="29" customWidth="1"/>
    <col min="11773" max="11773" width="8" style="29" bestFit="1" customWidth="1"/>
    <col min="11774" max="11774" width="7.42578125" style="29" bestFit="1" customWidth="1"/>
    <col min="11775" max="11776" width="7.42578125" style="29" customWidth="1"/>
    <col min="11777" max="11777" width="8" style="29" bestFit="1" customWidth="1"/>
    <col min="11778" max="11778" width="7.42578125" style="29" bestFit="1" customWidth="1"/>
    <col min="11779" max="11781" width="7.42578125" style="29" customWidth="1"/>
    <col min="11782" max="11787" width="0" style="29" hidden="1" customWidth="1"/>
    <col min="11788" max="11788" width="7.85546875" style="29" customWidth="1"/>
    <col min="11789" max="12027" width="11.42578125" style="29"/>
    <col min="12028" max="12028" width="18.140625" style="29" customWidth="1"/>
    <col min="12029" max="12029" width="8" style="29" bestFit="1" customWidth="1"/>
    <col min="12030" max="12030" width="7.42578125" style="29" bestFit="1" customWidth="1"/>
    <col min="12031" max="12032" width="7.42578125" style="29" customWidth="1"/>
    <col min="12033" max="12033" width="8" style="29" bestFit="1" customWidth="1"/>
    <col min="12034" max="12034" width="7.42578125" style="29" bestFit="1" customWidth="1"/>
    <col min="12035" max="12037" width="7.42578125" style="29" customWidth="1"/>
    <col min="12038" max="12043" width="0" style="29" hidden="1" customWidth="1"/>
    <col min="12044" max="12044" width="7.85546875" style="29" customWidth="1"/>
    <col min="12045" max="12283" width="11.42578125" style="29"/>
    <col min="12284" max="12284" width="18.140625" style="29" customWidth="1"/>
    <col min="12285" max="12285" width="8" style="29" bestFit="1" customWidth="1"/>
    <col min="12286" max="12286" width="7.42578125" style="29" bestFit="1" customWidth="1"/>
    <col min="12287" max="12288" width="7.42578125" style="29" customWidth="1"/>
    <col min="12289" max="12289" width="8" style="29" bestFit="1" customWidth="1"/>
    <col min="12290" max="12290" width="7.42578125" style="29" bestFit="1" customWidth="1"/>
    <col min="12291" max="12293" width="7.42578125" style="29" customWidth="1"/>
    <col min="12294" max="12299" width="0" style="29" hidden="1" customWidth="1"/>
    <col min="12300" max="12300" width="7.85546875" style="29" customWidth="1"/>
    <col min="12301" max="12539" width="11.42578125" style="29"/>
    <col min="12540" max="12540" width="18.140625" style="29" customWidth="1"/>
    <col min="12541" max="12541" width="8" style="29" bestFit="1" customWidth="1"/>
    <col min="12542" max="12542" width="7.42578125" style="29" bestFit="1" customWidth="1"/>
    <col min="12543" max="12544" width="7.42578125" style="29" customWidth="1"/>
    <col min="12545" max="12545" width="8" style="29" bestFit="1" customWidth="1"/>
    <col min="12546" max="12546" width="7.42578125" style="29" bestFit="1" customWidth="1"/>
    <col min="12547" max="12549" width="7.42578125" style="29" customWidth="1"/>
    <col min="12550" max="12555" width="0" style="29" hidden="1" customWidth="1"/>
    <col min="12556" max="12556" width="7.85546875" style="29" customWidth="1"/>
    <col min="12557" max="12795" width="11.42578125" style="29"/>
    <col min="12796" max="12796" width="18.140625" style="29" customWidth="1"/>
    <col min="12797" max="12797" width="8" style="29" bestFit="1" customWidth="1"/>
    <col min="12798" max="12798" width="7.42578125" style="29" bestFit="1" customWidth="1"/>
    <col min="12799" max="12800" width="7.42578125" style="29" customWidth="1"/>
    <col min="12801" max="12801" width="8" style="29" bestFit="1" customWidth="1"/>
    <col min="12802" max="12802" width="7.42578125" style="29" bestFit="1" customWidth="1"/>
    <col min="12803" max="12805" width="7.42578125" style="29" customWidth="1"/>
    <col min="12806" max="12811" width="0" style="29" hidden="1" customWidth="1"/>
    <col min="12812" max="12812" width="7.85546875" style="29" customWidth="1"/>
    <col min="12813" max="13051" width="11.42578125" style="29"/>
    <col min="13052" max="13052" width="18.140625" style="29" customWidth="1"/>
    <col min="13053" max="13053" width="8" style="29" bestFit="1" customWidth="1"/>
    <col min="13054" max="13054" width="7.42578125" style="29" bestFit="1" customWidth="1"/>
    <col min="13055" max="13056" width="7.42578125" style="29" customWidth="1"/>
    <col min="13057" max="13057" width="8" style="29" bestFit="1" customWidth="1"/>
    <col min="13058" max="13058" width="7.42578125" style="29" bestFit="1" customWidth="1"/>
    <col min="13059" max="13061" width="7.42578125" style="29" customWidth="1"/>
    <col min="13062" max="13067" width="0" style="29" hidden="1" customWidth="1"/>
    <col min="13068" max="13068" width="7.85546875" style="29" customWidth="1"/>
    <col min="13069" max="13307" width="11.42578125" style="29"/>
    <col min="13308" max="13308" width="18.140625" style="29" customWidth="1"/>
    <col min="13309" max="13309" width="8" style="29" bestFit="1" customWidth="1"/>
    <col min="13310" max="13310" width="7.42578125" style="29" bestFit="1" customWidth="1"/>
    <col min="13311" max="13312" width="7.42578125" style="29" customWidth="1"/>
    <col min="13313" max="13313" width="8" style="29" bestFit="1" customWidth="1"/>
    <col min="13314" max="13314" width="7.42578125" style="29" bestFit="1" customWidth="1"/>
    <col min="13315" max="13317" width="7.42578125" style="29" customWidth="1"/>
    <col min="13318" max="13323" width="0" style="29" hidden="1" customWidth="1"/>
    <col min="13324" max="13324" width="7.85546875" style="29" customWidth="1"/>
    <col min="13325" max="13563" width="11.42578125" style="29"/>
    <col min="13564" max="13564" width="18.140625" style="29" customWidth="1"/>
    <col min="13565" max="13565" width="8" style="29" bestFit="1" customWidth="1"/>
    <col min="13566" max="13566" width="7.42578125" style="29" bestFit="1" customWidth="1"/>
    <col min="13567" max="13568" width="7.42578125" style="29" customWidth="1"/>
    <col min="13569" max="13569" width="8" style="29" bestFit="1" customWidth="1"/>
    <col min="13570" max="13570" width="7.42578125" style="29" bestFit="1" customWidth="1"/>
    <col min="13571" max="13573" width="7.42578125" style="29" customWidth="1"/>
    <col min="13574" max="13579" width="0" style="29" hidden="1" customWidth="1"/>
    <col min="13580" max="13580" width="7.85546875" style="29" customWidth="1"/>
    <col min="13581" max="13819" width="11.42578125" style="29"/>
    <col min="13820" max="13820" width="18.140625" style="29" customWidth="1"/>
    <col min="13821" max="13821" width="8" style="29" bestFit="1" customWidth="1"/>
    <col min="13822" max="13822" width="7.42578125" style="29" bestFit="1" customWidth="1"/>
    <col min="13823" max="13824" width="7.42578125" style="29" customWidth="1"/>
    <col min="13825" max="13825" width="8" style="29" bestFit="1" customWidth="1"/>
    <col min="13826" max="13826" width="7.42578125" style="29" bestFit="1" customWidth="1"/>
    <col min="13827" max="13829" width="7.42578125" style="29" customWidth="1"/>
    <col min="13830" max="13835" width="0" style="29" hidden="1" customWidth="1"/>
    <col min="13836" max="13836" width="7.85546875" style="29" customWidth="1"/>
    <col min="13837" max="14075" width="11.42578125" style="29"/>
    <col min="14076" max="14076" width="18.140625" style="29" customWidth="1"/>
    <col min="14077" max="14077" width="8" style="29" bestFit="1" customWidth="1"/>
    <col min="14078" max="14078" width="7.42578125" style="29" bestFit="1" customWidth="1"/>
    <col min="14079" max="14080" width="7.42578125" style="29" customWidth="1"/>
    <col min="14081" max="14081" width="8" style="29" bestFit="1" customWidth="1"/>
    <col min="14082" max="14082" width="7.42578125" style="29" bestFit="1" customWidth="1"/>
    <col min="14083" max="14085" width="7.42578125" style="29" customWidth="1"/>
    <col min="14086" max="14091" width="0" style="29" hidden="1" customWidth="1"/>
    <col min="14092" max="14092" width="7.85546875" style="29" customWidth="1"/>
    <col min="14093" max="14331" width="11.42578125" style="29"/>
    <col min="14332" max="14332" width="18.140625" style="29" customWidth="1"/>
    <col min="14333" max="14333" width="8" style="29" bestFit="1" customWidth="1"/>
    <col min="14334" max="14334" width="7.42578125" style="29" bestFit="1" customWidth="1"/>
    <col min="14335" max="14336" width="7.42578125" style="29" customWidth="1"/>
    <col min="14337" max="14337" width="8" style="29" bestFit="1" customWidth="1"/>
    <col min="14338" max="14338" width="7.42578125" style="29" bestFit="1" customWidth="1"/>
    <col min="14339" max="14341" width="7.42578125" style="29" customWidth="1"/>
    <col min="14342" max="14347" width="0" style="29" hidden="1" customWidth="1"/>
    <col min="14348" max="14348" width="7.85546875" style="29" customWidth="1"/>
    <col min="14349" max="14587" width="11.42578125" style="29"/>
    <col min="14588" max="14588" width="18.140625" style="29" customWidth="1"/>
    <col min="14589" max="14589" width="8" style="29" bestFit="1" customWidth="1"/>
    <col min="14590" max="14590" width="7.42578125" style="29" bestFit="1" customWidth="1"/>
    <col min="14591" max="14592" width="7.42578125" style="29" customWidth="1"/>
    <col min="14593" max="14593" width="8" style="29" bestFit="1" customWidth="1"/>
    <col min="14594" max="14594" width="7.42578125" style="29" bestFit="1" customWidth="1"/>
    <col min="14595" max="14597" width="7.42578125" style="29" customWidth="1"/>
    <col min="14598" max="14603" width="0" style="29" hidden="1" customWidth="1"/>
    <col min="14604" max="14604" width="7.85546875" style="29" customWidth="1"/>
    <col min="14605" max="14843" width="11.42578125" style="29"/>
    <col min="14844" max="14844" width="18.140625" style="29" customWidth="1"/>
    <col min="14845" max="14845" width="8" style="29" bestFit="1" customWidth="1"/>
    <col min="14846" max="14846" width="7.42578125" style="29" bestFit="1" customWidth="1"/>
    <col min="14847" max="14848" width="7.42578125" style="29" customWidth="1"/>
    <col min="14849" max="14849" width="8" style="29" bestFit="1" customWidth="1"/>
    <col min="14850" max="14850" width="7.42578125" style="29" bestFit="1" customWidth="1"/>
    <col min="14851" max="14853" width="7.42578125" style="29" customWidth="1"/>
    <col min="14854" max="14859" width="0" style="29" hidden="1" customWidth="1"/>
    <col min="14860" max="14860" width="7.85546875" style="29" customWidth="1"/>
    <col min="14861" max="15099" width="11.42578125" style="29"/>
    <col min="15100" max="15100" width="18.140625" style="29" customWidth="1"/>
    <col min="15101" max="15101" width="8" style="29" bestFit="1" customWidth="1"/>
    <col min="15102" max="15102" width="7.42578125" style="29" bestFit="1" customWidth="1"/>
    <col min="15103" max="15104" width="7.42578125" style="29" customWidth="1"/>
    <col min="15105" max="15105" width="8" style="29" bestFit="1" customWidth="1"/>
    <col min="15106" max="15106" width="7.42578125" style="29" bestFit="1" customWidth="1"/>
    <col min="15107" max="15109" width="7.42578125" style="29" customWidth="1"/>
    <col min="15110" max="15115" width="0" style="29" hidden="1" customWidth="1"/>
    <col min="15116" max="15116" width="7.85546875" style="29" customWidth="1"/>
    <col min="15117" max="15355" width="11.42578125" style="29"/>
    <col min="15356" max="15356" width="18.140625" style="29" customWidth="1"/>
    <col min="15357" max="15357" width="8" style="29" bestFit="1" customWidth="1"/>
    <col min="15358" max="15358" width="7.42578125" style="29" bestFit="1" customWidth="1"/>
    <col min="15359" max="15360" width="7.42578125" style="29" customWidth="1"/>
    <col min="15361" max="15361" width="8" style="29" bestFit="1" customWidth="1"/>
    <col min="15362" max="15362" width="7.42578125" style="29" bestFit="1" customWidth="1"/>
    <col min="15363" max="15365" width="7.42578125" style="29" customWidth="1"/>
    <col min="15366" max="15371" width="0" style="29" hidden="1" customWidth="1"/>
    <col min="15372" max="15372" width="7.85546875" style="29" customWidth="1"/>
    <col min="15373" max="15611" width="11.42578125" style="29"/>
    <col min="15612" max="15612" width="18.140625" style="29" customWidth="1"/>
    <col min="15613" max="15613" width="8" style="29" bestFit="1" customWidth="1"/>
    <col min="15614" max="15614" width="7.42578125" style="29" bestFit="1" customWidth="1"/>
    <col min="15615" max="15616" width="7.42578125" style="29" customWidth="1"/>
    <col min="15617" max="15617" width="8" style="29" bestFit="1" customWidth="1"/>
    <col min="15618" max="15618" width="7.42578125" style="29" bestFit="1" customWidth="1"/>
    <col min="15619" max="15621" width="7.42578125" style="29" customWidth="1"/>
    <col min="15622" max="15627" width="0" style="29" hidden="1" customWidth="1"/>
    <col min="15628" max="15628" width="7.85546875" style="29" customWidth="1"/>
    <col min="15629" max="15867" width="11.42578125" style="29"/>
    <col min="15868" max="15868" width="18.140625" style="29" customWidth="1"/>
    <col min="15869" max="15869" width="8" style="29" bestFit="1" customWidth="1"/>
    <col min="15870" max="15870" width="7.42578125" style="29" bestFit="1" customWidth="1"/>
    <col min="15871" max="15872" width="7.42578125" style="29" customWidth="1"/>
    <col min="15873" max="15873" width="8" style="29" bestFit="1" customWidth="1"/>
    <col min="15874" max="15874" width="7.42578125" style="29" bestFit="1" customWidth="1"/>
    <col min="15875" max="15877" width="7.42578125" style="29" customWidth="1"/>
    <col min="15878" max="15883" width="0" style="29" hidden="1" customWidth="1"/>
    <col min="15884" max="15884" width="7.85546875" style="29" customWidth="1"/>
    <col min="15885" max="16123" width="11.42578125" style="29"/>
    <col min="16124" max="16124" width="18.140625" style="29" customWidth="1"/>
    <col min="16125" max="16125" width="8" style="29" bestFit="1" customWidth="1"/>
    <col min="16126" max="16126" width="7.42578125" style="29" bestFit="1" customWidth="1"/>
    <col min="16127" max="16128" width="7.42578125" style="29" customWidth="1"/>
    <col min="16129" max="16129" width="8" style="29" bestFit="1" customWidth="1"/>
    <col min="16130" max="16130" width="7.42578125" style="29" bestFit="1" customWidth="1"/>
    <col min="16131" max="16133" width="7.42578125" style="29" customWidth="1"/>
    <col min="16134" max="16139" width="0" style="29" hidden="1" customWidth="1"/>
    <col min="16140" max="16140" width="7.85546875" style="29" customWidth="1"/>
    <col min="16141" max="16384" width="11.42578125" style="29"/>
  </cols>
  <sheetData>
    <row r="1" spans="1:16" s="30" customFormat="1" ht="14.25" customHeight="1" x14ac:dyDescent="0.2">
      <c r="B1" s="42"/>
      <c r="C1" s="42"/>
      <c r="D1" s="42"/>
      <c r="E1" s="42"/>
      <c r="F1" s="42"/>
      <c r="G1" s="42"/>
      <c r="H1" s="42"/>
      <c r="I1" s="42"/>
      <c r="J1" s="42"/>
      <c r="K1" s="42"/>
      <c r="L1" s="42"/>
    </row>
    <row r="2" spans="1:16" s="30" customFormat="1" x14ac:dyDescent="0.2">
      <c r="A2" s="50" t="s">
        <v>101</v>
      </c>
      <c r="B2" s="42"/>
      <c r="C2" s="42"/>
      <c r="D2" s="42"/>
      <c r="E2" s="42"/>
      <c r="F2" s="42"/>
      <c r="G2" s="42"/>
      <c r="H2" s="42"/>
      <c r="I2" s="42"/>
      <c r="K2" s="42"/>
      <c r="L2" s="42"/>
    </row>
    <row r="3" spans="1:16" s="30" customFormat="1" x14ac:dyDescent="0.2">
      <c r="A3" s="50" t="s">
        <v>102</v>
      </c>
      <c r="B3" s="42"/>
      <c r="C3" s="42"/>
      <c r="D3" s="42"/>
      <c r="E3" s="42"/>
      <c r="F3" s="42"/>
      <c r="G3" s="42"/>
      <c r="H3" s="42"/>
      <c r="I3" s="42"/>
      <c r="J3" s="42"/>
      <c r="K3" s="42"/>
      <c r="L3" s="42"/>
    </row>
    <row r="4" spans="1:16" s="30" customFormat="1" ht="15" x14ac:dyDescent="0.25">
      <c r="B4" s="42"/>
      <c r="C4" s="42"/>
      <c r="D4" s="42"/>
      <c r="E4" s="42"/>
      <c r="F4" s="42"/>
      <c r="G4" s="42"/>
      <c r="H4" s="42"/>
      <c r="I4" s="42"/>
      <c r="J4" s="42"/>
      <c r="K4" s="42"/>
      <c r="L4" s="107"/>
    </row>
    <row r="5" spans="1:16" s="30" customFormat="1" ht="12.75" x14ac:dyDescent="0.2">
      <c r="B5" s="360" t="s">
        <v>122</v>
      </c>
      <c r="C5" s="360"/>
      <c r="D5" s="360"/>
      <c r="E5" s="360"/>
      <c r="F5" s="360"/>
      <c r="G5" s="360"/>
      <c r="H5" s="360"/>
      <c r="I5" s="360"/>
      <c r="J5" s="360"/>
      <c r="K5" s="360"/>
      <c r="M5" s="134" t="s">
        <v>572</v>
      </c>
      <c r="O5" s="108"/>
    </row>
    <row r="6" spans="1:16" s="30" customFormat="1" ht="12.75" x14ac:dyDescent="0.2">
      <c r="B6" s="376" t="str">
        <f>'Solicitudes Regiones'!$B$6:$R$6</f>
        <v>Acumuladas de julio de 2008 a noviembre de 2020</v>
      </c>
      <c r="C6" s="376"/>
      <c r="D6" s="376"/>
      <c r="E6" s="376"/>
      <c r="F6" s="376"/>
      <c r="G6" s="376"/>
      <c r="H6" s="376"/>
      <c r="I6" s="376"/>
      <c r="J6" s="376"/>
      <c r="K6" s="376"/>
      <c r="L6" s="59"/>
    </row>
    <row r="7" spans="1:16" x14ac:dyDescent="0.2">
      <c r="B7" s="31"/>
    </row>
    <row r="8" spans="1:16" ht="15" customHeight="1" x14ac:dyDescent="0.2">
      <c r="B8" s="390" t="s">
        <v>55</v>
      </c>
      <c r="C8" s="390"/>
      <c r="D8" s="390"/>
      <c r="E8" s="390"/>
      <c r="F8" s="390"/>
      <c r="G8" s="390"/>
      <c r="H8" s="390"/>
      <c r="I8" s="390"/>
      <c r="J8" s="390"/>
      <c r="K8" s="390"/>
      <c r="L8" s="390"/>
      <c r="M8" s="390"/>
    </row>
    <row r="9" spans="1:16" ht="20.25" customHeight="1" x14ac:dyDescent="0.2">
      <c r="B9" s="390" t="s">
        <v>56</v>
      </c>
      <c r="C9" s="388" t="s">
        <v>2</v>
      </c>
      <c r="D9" s="391"/>
      <c r="E9" s="391"/>
      <c r="F9" s="391"/>
      <c r="G9" s="391"/>
      <c r="H9" s="391"/>
      <c r="I9" s="391"/>
      <c r="J9" s="391"/>
      <c r="K9" s="389"/>
      <c r="L9" s="388"/>
      <c r="M9" s="389"/>
    </row>
    <row r="10" spans="1:16" ht="24" x14ac:dyDescent="0.2">
      <c r="B10" s="390"/>
      <c r="C10" s="26" t="s">
        <v>57</v>
      </c>
      <c r="D10" s="26" t="s">
        <v>58</v>
      </c>
      <c r="E10" s="26" t="s">
        <v>59</v>
      </c>
      <c r="F10" s="26" t="s">
        <v>60</v>
      </c>
      <c r="G10" s="26" t="s">
        <v>8</v>
      </c>
      <c r="H10" s="26" t="s">
        <v>61</v>
      </c>
      <c r="I10" s="26" t="s">
        <v>62</v>
      </c>
      <c r="J10" s="26" t="s">
        <v>63</v>
      </c>
      <c r="K10" s="282" t="s">
        <v>31</v>
      </c>
      <c r="L10" s="282" t="s">
        <v>593</v>
      </c>
      <c r="M10" s="282" t="s">
        <v>596</v>
      </c>
    </row>
    <row r="11" spans="1:16" ht="12.75" customHeight="1" x14ac:dyDescent="0.2">
      <c r="B11" s="23" t="s">
        <v>410</v>
      </c>
      <c r="C11" s="21">
        <v>5739</v>
      </c>
      <c r="D11" s="21">
        <v>1736</v>
      </c>
      <c r="E11" s="21">
        <f>C11+D11</f>
        <v>7475</v>
      </c>
      <c r="F11" s="22">
        <f>E11/$E$63</f>
        <v>3.0355329949238577E-2</v>
      </c>
      <c r="G11" s="21">
        <v>21404</v>
      </c>
      <c r="H11" s="21">
        <v>881</v>
      </c>
      <c r="I11" s="21">
        <f>G11+H11</f>
        <v>22285</v>
      </c>
      <c r="J11" s="22">
        <f>I11/$I$63</f>
        <v>3.6697625399334716E-2</v>
      </c>
      <c r="K11" s="21">
        <f t="shared" ref="K11:K62" si="0">E11+I11</f>
        <v>29760</v>
      </c>
      <c r="L11" s="21">
        <v>5</v>
      </c>
      <c r="M11" s="21">
        <f>K11+L11</f>
        <v>29765</v>
      </c>
      <c r="P11" s="34"/>
    </row>
    <row r="12" spans="1:16" ht="12.75" customHeight="1" x14ac:dyDescent="0.2">
      <c r="B12" s="23" t="s">
        <v>411</v>
      </c>
      <c r="C12" s="21">
        <v>2330</v>
      </c>
      <c r="D12" s="21">
        <v>1371</v>
      </c>
      <c r="E12" s="21">
        <f t="shared" ref="E12:E62" si="1">C12+D12</f>
        <v>3701</v>
      </c>
      <c r="F12" s="22">
        <f t="shared" ref="F12:F62" si="2">E12/$E$63</f>
        <v>1.5029441624365482E-2</v>
      </c>
      <c r="G12" s="21">
        <v>7959</v>
      </c>
      <c r="H12" s="21">
        <v>344</v>
      </c>
      <c r="I12" s="21">
        <f t="shared" ref="I12:I62" si="3">G12+H12</f>
        <v>8303</v>
      </c>
      <c r="J12" s="22">
        <f t="shared" ref="J12:J62" si="4">I12/$I$63</f>
        <v>1.3672891348022263E-2</v>
      </c>
      <c r="K12" s="21">
        <f t="shared" si="0"/>
        <v>12004</v>
      </c>
      <c r="L12" s="21">
        <v>0</v>
      </c>
      <c r="M12" s="21">
        <f t="shared" ref="M12:M63" si="5">K12+L12</f>
        <v>12004</v>
      </c>
      <c r="P12" s="34"/>
    </row>
    <row r="13" spans="1:16" ht="12.75" customHeight="1" x14ac:dyDescent="0.2">
      <c r="B13" s="23" t="s">
        <v>412</v>
      </c>
      <c r="C13" s="21">
        <v>5612</v>
      </c>
      <c r="D13" s="21">
        <v>2722</v>
      </c>
      <c r="E13" s="21">
        <f t="shared" si="1"/>
        <v>8334</v>
      </c>
      <c r="F13" s="22">
        <f t="shared" si="2"/>
        <v>3.3843654822335027E-2</v>
      </c>
      <c r="G13" s="21">
        <v>16441</v>
      </c>
      <c r="H13" s="21">
        <v>885</v>
      </c>
      <c r="I13" s="21">
        <f t="shared" si="3"/>
        <v>17326</v>
      </c>
      <c r="J13" s="22">
        <f t="shared" si="4"/>
        <v>2.8531436287586864E-2</v>
      </c>
      <c r="K13" s="21">
        <f t="shared" si="0"/>
        <v>25660</v>
      </c>
      <c r="L13" s="21">
        <v>1</v>
      </c>
      <c r="M13" s="21">
        <f t="shared" si="5"/>
        <v>25661</v>
      </c>
      <c r="P13" s="34"/>
    </row>
    <row r="14" spans="1:16" ht="12.75" customHeight="1" x14ac:dyDescent="0.2">
      <c r="B14" s="23" t="s">
        <v>413</v>
      </c>
      <c r="C14" s="21">
        <v>2488</v>
      </c>
      <c r="D14" s="21">
        <v>1255</v>
      </c>
      <c r="E14" s="21">
        <f t="shared" si="1"/>
        <v>3743</v>
      </c>
      <c r="F14" s="22">
        <f t="shared" si="2"/>
        <v>1.52E-2</v>
      </c>
      <c r="G14" s="21">
        <v>7429</v>
      </c>
      <c r="H14" s="21">
        <v>393</v>
      </c>
      <c r="I14" s="21">
        <f t="shared" si="3"/>
        <v>7822</v>
      </c>
      <c r="J14" s="22">
        <f t="shared" si="4"/>
        <v>1.2880808879228007E-2</v>
      </c>
      <c r="K14" s="21">
        <f t="shared" si="0"/>
        <v>11565</v>
      </c>
      <c r="L14" s="21">
        <v>1</v>
      </c>
      <c r="M14" s="21">
        <f t="shared" si="5"/>
        <v>11566</v>
      </c>
      <c r="P14" s="34"/>
    </row>
    <row r="15" spans="1:16" ht="12.75" customHeight="1" x14ac:dyDescent="0.2">
      <c r="B15" s="23" t="s">
        <v>414</v>
      </c>
      <c r="C15" s="21">
        <v>2490</v>
      </c>
      <c r="D15" s="21">
        <v>765</v>
      </c>
      <c r="E15" s="21">
        <f t="shared" si="1"/>
        <v>3255</v>
      </c>
      <c r="F15" s="22">
        <f t="shared" si="2"/>
        <v>1.3218274111675126E-2</v>
      </c>
      <c r="G15" s="21">
        <v>9008</v>
      </c>
      <c r="H15" s="21">
        <v>313</v>
      </c>
      <c r="I15" s="21">
        <f t="shared" si="3"/>
        <v>9321</v>
      </c>
      <c r="J15" s="22">
        <f t="shared" si="4"/>
        <v>1.5349273787175181E-2</v>
      </c>
      <c r="K15" s="21">
        <f t="shared" si="0"/>
        <v>12576</v>
      </c>
      <c r="L15" s="21">
        <v>0</v>
      </c>
      <c r="M15" s="21">
        <f t="shared" si="5"/>
        <v>12576</v>
      </c>
      <c r="P15" s="34"/>
    </row>
    <row r="16" spans="1:16" ht="12.75" customHeight="1" x14ac:dyDescent="0.2">
      <c r="B16" s="23" t="s">
        <v>415</v>
      </c>
      <c r="C16" s="21">
        <v>3144</v>
      </c>
      <c r="D16" s="21">
        <v>1015</v>
      </c>
      <c r="E16" s="21">
        <f t="shared" si="1"/>
        <v>4159</v>
      </c>
      <c r="F16" s="22">
        <f t="shared" si="2"/>
        <v>1.6889340101522841E-2</v>
      </c>
      <c r="G16" s="21">
        <v>9124</v>
      </c>
      <c r="H16" s="21">
        <v>362</v>
      </c>
      <c r="I16" s="21">
        <f t="shared" si="3"/>
        <v>9486</v>
      </c>
      <c r="J16" s="22">
        <f t="shared" si="4"/>
        <v>1.5620986068570299E-2</v>
      </c>
      <c r="K16" s="21">
        <f t="shared" si="0"/>
        <v>13645</v>
      </c>
      <c r="L16" s="21">
        <v>3</v>
      </c>
      <c r="M16" s="21">
        <f t="shared" si="5"/>
        <v>13648</v>
      </c>
      <c r="P16" s="34"/>
    </row>
    <row r="17" spans="2:16" ht="12.75" customHeight="1" x14ac:dyDescent="0.2">
      <c r="B17" s="23" t="s">
        <v>416</v>
      </c>
      <c r="C17" s="21">
        <v>5292</v>
      </c>
      <c r="D17" s="21">
        <v>3184</v>
      </c>
      <c r="E17" s="21">
        <f t="shared" si="1"/>
        <v>8476</v>
      </c>
      <c r="F17" s="22">
        <f t="shared" si="2"/>
        <v>3.4420304568527918E-2</v>
      </c>
      <c r="G17" s="21">
        <v>15390</v>
      </c>
      <c r="H17" s="21">
        <v>1085</v>
      </c>
      <c r="I17" s="21">
        <f t="shared" si="3"/>
        <v>16475</v>
      </c>
      <c r="J17" s="22">
        <f t="shared" si="4"/>
        <v>2.7130059612027798E-2</v>
      </c>
      <c r="K17" s="21">
        <f t="shared" si="0"/>
        <v>24951</v>
      </c>
      <c r="L17" s="21">
        <v>4</v>
      </c>
      <c r="M17" s="21">
        <f t="shared" si="5"/>
        <v>24955</v>
      </c>
      <c r="P17" s="34"/>
    </row>
    <row r="18" spans="2:16" ht="12.75" customHeight="1" x14ac:dyDescent="0.2">
      <c r="B18" s="23" t="s">
        <v>417</v>
      </c>
      <c r="C18" s="21">
        <v>4242</v>
      </c>
      <c r="D18" s="21">
        <v>861</v>
      </c>
      <c r="E18" s="21">
        <f t="shared" si="1"/>
        <v>5103</v>
      </c>
      <c r="F18" s="22">
        <f t="shared" si="2"/>
        <v>2.0722842639593907E-2</v>
      </c>
      <c r="G18" s="21">
        <v>15175</v>
      </c>
      <c r="H18" s="21">
        <v>387</v>
      </c>
      <c r="I18" s="21">
        <f t="shared" si="3"/>
        <v>15562</v>
      </c>
      <c r="J18" s="22">
        <f t="shared" si="4"/>
        <v>2.5626584988308138E-2</v>
      </c>
      <c r="K18" s="21">
        <f t="shared" si="0"/>
        <v>20665</v>
      </c>
      <c r="L18" s="21">
        <v>25</v>
      </c>
      <c r="M18" s="21">
        <f t="shared" si="5"/>
        <v>20690</v>
      </c>
      <c r="P18" s="34"/>
    </row>
    <row r="19" spans="2:16" ht="12.75" customHeight="1" x14ac:dyDescent="0.2">
      <c r="B19" s="23" t="s">
        <v>418</v>
      </c>
      <c r="C19" s="21">
        <v>958</v>
      </c>
      <c r="D19" s="21">
        <v>366</v>
      </c>
      <c r="E19" s="21">
        <f t="shared" si="1"/>
        <v>1324</v>
      </c>
      <c r="F19" s="22">
        <f t="shared" si="2"/>
        <v>5.3766497461928938E-3</v>
      </c>
      <c r="G19" s="21">
        <v>3155</v>
      </c>
      <c r="H19" s="21">
        <v>140</v>
      </c>
      <c r="I19" s="21">
        <f t="shared" si="3"/>
        <v>3295</v>
      </c>
      <c r="J19" s="22">
        <f t="shared" si="4"/>
        <v>5.4260119224055596E-3</v>
      </c>
      <c r="K19" s="21">
        <f t="shared" si="0"/>
        <v>4619</v>
      </c>
      <c r="L19" s="21">
        <v>7</v>
      </c>
      <c r="M19" s="21">
        <f t="shared" si="5"/>
        <v>4626</v>
      </c>
      <c r="P19" s="34"/>
    </row>
    <row r="20" spans="2:16" ht="12.75" customHeight="1" x14ac:dyDescent="0.2">
      <c r="B20" s="23" t="s">
        <v>419</v>
      </c>
      <c r="C20" s="21">
        <v>3701</v>
      </c>
      <c r="D20" s="21">
        <v>1455</v>
      </c>
      <c r="E20" s="21">
        <f t="shared" si="1"/>
        <v>5156</v>
      </c>
      <c r="F20" s="22">
        <f t="shared" si="2"/>
        <v>2.0938071065989848E-2</v>
      </c>
      <c r="G20" s="21">
        <v>12400</v>
      </c>
      <c r="H20" s="21">
        <v>518</v>
      </c>
      <c r="I20" s="21">
        <f t="shared" si="3"/>
        <v>12918</v>
      </c>
      <c r="J20" s="22">
        <f t="shared" si="4"/>
        <v>2.1272601521588774E-2</v>
      </c>
      <c r="K20" s="21">
        <f t="shared" si="0"/>
        <v>18074</v>
      </c>
      <c r="L20" s="21">
        <v>1</v>
      </c>
      <c r="M20" s="21">
        <f t="shared" si="5"/>
        <v>18075</v>
      </c>
      <c r="P20" s="34"/>
    </row>
    <row r="21" spans="2:16" ht="12.75" customHeight="1" x14ac:dyDescent="0.2">
      <c r="B21" s="23" t="s">
        <v>420</v>
      </c>
      <c r="C21" s="21">
        <v>3421</v>
      </c>
      <c r="D21" s="21">
        <v>997</v>
      </c>
      <c r="E21" s="21">
        <f t="shared" si="1"/>
        <v>4418</v>
      </c>
      <c r="F21" s="22">
        <f t="shared" si="2"/>
        <v>1.7941116751269037E-2</v>
      </c>
      <c r="G21" s="21">
        <v>12515</v>
      </c>
      <c r="H21" s="21">
        <v>400</v>
      </c>
      <c r="I21" s="21">
        <f t="shared" si="3"/>
        <v>12915</v>
      </c>
      <c r="J21" s="22">
        <f t="shared" si="4"/>
        <v>2.1267661298290684E-2</v>
      </c>
      <c r="K21" s="21">
        <f t="shared" si="0"/>
        <v>17333</v>
      </c>
      <c r="L21" s="21">
        <v>9</v>
      </c>
      <c r="M21" s="21">
        <f t="shared" si="5"/>
        <v>17342</v>
      </c>
      <c r="P21" s="34"/>
    </row>
    <row r="22" spans="2:16" ht="22.5" customHeight="1" x14ac:dyDescent="0.2">
      <c r="B22" s="23" t="s">
        <v>421</v>
      </c>
      <c r="C22" s="21">
        <v>4090</v>
      </c>
      <c r="D22" s="21">
        <v>1786</v>
      </c>
      <c r="E22" s="21">
        <f t="shared" si="1"/>
        <v>5876</v>
      </c>
      <c r="F22" s="22">
        <f t="shared" si="2"/>
        <v>2.3861928934010151E-2</v>
      </c>
      <c r="G22" s="21">
        <v>13663</v>
      </c>
      <c r="H22" s="21">
        <v>625</v>
      </c>
      <c r="I22" s="21">
        <f t="shared" si="3"/>
        <v>14288</v>
      </c>
      <c r="J22" s="22">
        <f t="shared" si="4"/>
        <v>2.3528636827717945E-2</v>
      </c>
      <c r="K22" s="21">
        <f t="shared" si="0"/>
        <v>20164</v>
      </c>
      <c r="L22" s="21">
        <v>1</v>
      </c>
      <c r="M22" s="21">
        <f t="shared" si="5"/>
        <v>20165</v>
      </c>
      <c r="P22" s="34"/>
    </row>
    <row r="23" spans="2:16" ht="12.75" customHeight="1" x14ac:dyDescent="0.2">
      <c r="B23" s="23" t="s">
        <v>422</v>
      </c>
      <c r="C23" s="21">
        <v>5732</v>
      </c>
      <c r="D23" s="21">
        <v>2802</v>
      </c>
      <c r="E23" s="21">
        <f t="shared" si="1"/>
        <v>8534</v>
      </c>
      <c r="F23" s="22">
        <f t="shared" si="2"/>
        <v>3.4655837563451773E-2</v>
      </c>
      <c r="G23" s="21">
        <v>20457</v>
      </c>
      <c r="H23" s="21">
        <v>937</v>
      </c>
      <c r="I23" s="21">
        <f t="shared" si="3"/>
        <v>21394</v>
      </c>
      <c r="J23" s="22">
        <f t="shared" si="4"/>
        <v>3.5230379079801075E-2</v>
      </c>
      <c r="K23" s="21">
        <f t="shared" si="0"/>
        <v>29928</v>
      </c>
      <c r="L23" s="21">
        <v>5</v>
      </c>
      <c r="M23" s="21">
        <f t="shared" si="5"/>
        <v>29933</v>
      </c>
      <c r="P23" s="34"/>
    </row>
    <row r="24" spans="2:16" ht="12.75" customHeight="1" x14ac:dyDescent="0.2">
      <c r="B24" s="23" t="s">
        <v>423</v>
      </c>
      <c r="C24" s="21">
        <v>3840</v>
      </c>
      <c r="D24" s="21">
        <v>1290</v>
      </c>
      <c r="E24" s="21">
        <f t="shared" si="1"/>
        <v>5130</v>
      </c>
      <c r="F24" s="22">
        <f t="shared" si="2"/>
        <v>2.0832487309644671E-2</v>
      </c>
      <c r="G24" s="21">
        <v>12892</v>
      </c>
      <c r="H24" s="21">
        <v>450</v>
      </c>
      <c r="I24" s="21">
        <f t="shared" si="3"/>
        <v>13342</v>
      </c>
      <c r="J24" s="22">
        <f t="shared" si="4"/>
        <v>2.1970819747719264E-2</v>
      </c>
      <c r="K24" s="21">
        <f t="shared" si="0"/>
        <v>18472</v>
      </c>
      <c r="L24" s="21">
        <v>4</v>
      </c>
      <c r="M24" s="21">
        <f t="shared" si="5"/>
        <v>18476</v>
      </c>
      <c r="P24" s="34"/>
    </row>
    <row r="25" spans="2:16" ht="12.75" customHeight="1" x14ac:dyDescent="0.2">
      <c r="B25" s="23" t="s">
        <v>424</v>
      </c>
      <c r="C25" s="21">
        <v>4045</v>
      </c>
      <c r="D25" s="21">
        <v>2196</v>
      </c>
      <c r="E25" s="21">
        <f t="shared" si="1"/>
        <v>6241</v>
      </c>
      <c r="F25" s="22">
        <f t="shared" si="2"/>
        <v>2.5344162436548225E-2</v>
      </c>
      <c r="G25" s="21">
        <v>13674</v>
      </c>
      <c r="H25" s="21">
        <v>695</v>
      </c>
      <c r="I25" s="21">
        <f t="shared" si="3"/>
        <v>14369</v>
      </c>
      <c r="J25" s="22">
        <f t="shared" si="4"/>
        <v>2.3662022856766458E-2</v>
      </c>
      <c r="K25" s="21">
        <f t="shared" si="0"/>
        <v>20610</v>
      </c>
      <c r="L25" s="21">
        <v>1</v>
      </c>
      <c r="M25" s="21">
        <f t="shared" si="5"/>
        <v>20611</v>
      </c>
      <c r="P25" s="34"/>
    </row>
    <row r="26" spans="2:16" ht="12.75" customHeight="1" x14ac:dyDescent="0.2">
      <c r="B26" s="23" t="s">
        <v>425</v>
      </c>
      <c r="C26" s="21">
        <v>3486</v>
      </c>
      <c r="D26" s="21">
        <v>1499</v>
      </c>
      <c r="E26" s="21">
        <f t="shared" si="1"/>
        <v>4985</v>
      </c>
      <c r="F26" s="22">
        <f t="shared" si="2"/>
        <v>2.0243654822335026E-2</v>
      </c>
      <c r="G26" s="21">
        <v>12205</v>
      </c>
      <c r="H26" s="21">
        <v>505</v>
      </c>
      <c r="I26" s="21">
        <f t="shared" si="3"/>
        <v>12710</v>
      </c>
      <c r="J26" s="22">
        <f t="shared" si="4"/>
        <v>2.093007937292099E-2</v>
      </c>
      <c r="K26" s="21">
        <f t="shared" si="0"/>
        <v>17695</v>
      </c>
      <c r="L26" s="21">
        <v>2</v>
      </c>
      <c r="M26" s="21">
        <f t="shared" si="5"/>
        <v>17697</v>
      </c>
      <c r="P26" s="34"/>
    </row>
    <row r="27" spans="2:16" ht="12.75" customHeight="1" x14ac:dyDescent="0.2">
      <c r="B27" s="23" t="s">
        <v>426</v>
      </c>
      <c r="C27" s="21">
        <v>11133</v>
      </c>
      <c r="D27" s="21">
        <v>5142</v>
      </c>
      <c r="E27" s="21">
        <f t="shared" si="1"/>
        <v>16275</v>
      </c>
      <c r="F27" s="22">
        <f t="shared" si="2"/>
        <v>6.6091370558375634E-2</v>
      </c>
      <c r="G27" s="21">
        <v>38534</v>
      </c>
      <c r="H27" s="21">
        <v>1789</v>
      </c>
      <c r="I27" s="21">
        <f t="shared" si="3"/>
        <v>40323</v>
      </c>
      <c r="J27" s="22">
        <f t="shared" si="4"/>
        <v>6.640154134966901E-2</v>
      </c>
      <c r="K27" s="21">
        <f t="shared" si="0"/>
        <v>56598</v>
      </c>
      <c r="L27" s="21">
        <v>7</v>
      </c>
      <c r="M27" s="21">
        <f t="shared" si="5"/>
        <v>56605</v>
      </c>
      <c r="P27" s="34"/>
    </row>
    <row r="28" spans="2:16" ht="12.75" customHeight="1" x14ac:dyDescent="0.2">
      <c r="B28" s="23" t="s">
        <v>427</v>
      </c>
      <c r="C28" s="21">
        <v>467</v>
      </c>
      <c r="D28" s="21">
        <v>189</v>
      </c>
      <c r="E28" s="21">
        <f t="shared" si="1"/>
        <v>656</v>
      </c>
      <c r="F28" s="22">
        <f t="shared" si="2"/>
        <v>2.663959390862944E-3</v>
      </c>
      <c r="G28" s="21">
        <v>1229</v>
      </c>
      <c r="H28" s="21">
        <v>46</v>
      </c>
      <c r="I28" s="21">
        <f t="shared" si="3"/>
        <v>1275</v>
      </c>
      <c r="J28" s="22">
        <f t="shared" si="4"/>
        <v>2.0995949016895566E-3</v>
      </c>
      <c r="K28" s="21">
        <f t="shared" si="0"/>
        <v>1931</v>
      </c>
      <c r="L28" s="21">
        <v>1</v>
      </c>
      <c r="M28" s="21">
        <f t="shared" si="5"/>
        <v>1932</v>
      </c>
      <c r="P28" s="34"/>
    </row>
    <row r="29" spans="2:16" ht="12.75" customHeight="1" x14ac:dyDescent="0.2">
      <c r="B29" s="23" t="s">
        <v>428</v>
      </c>
      <c r="C29" s="21">
        <v>1491</v>
      </c>
      <c r="D29" s="21">
        <v>1104</v>
      </c>
      <c r="E29" s="21">
        <f t="shared" si="1"/>
        <v>2595</v>
      </c>
      <c r="F29" s="22">
        <f t="shared" si="2"/>
        <v>1.0538071065989849E-2</v>
      </c>
      <c r="G29" s="21">
        <v>4003</v>
      </c>
      <c r="H29" s="21">
        <v>257</v>
      </c>
      <c r="I29" s="21">
        <f t="shared" si="3"/>
        <v>4260</v>
      </c>
      <c r="J29" s="22">
        <f t="shared" si="4"/>
        <v>7.0151170832921652E-3</v>
      </c>
      <c r="K29" s="21">
        <f t="shared" si="0"/>
        <v>6855</v>
      </c>
      <c r="L29" s="21">
        <v>0</v>
      </c>
      <c r="M29" s="21">
        <f t="shared" si="5"/>
        <v>6855</v>
      </c>
      <c r="P29" s="34"/>
    </row>
    <row r="30" spans="2:16" ht="12.75" customHeight="1" x14ac:dyDescent="0.2">
      <c r="B30" s="23" t="s">
        <v>429</v>
      </c>
      <c r="C30" s="21">
        <v>481</v>
      </c>
      <c r="D30" s="21">
        <v>240</v>
      </c>
      <c r="E30" s="21">
        <f t="shared" si="1"/>
        <v>721</v>
      </c>
      <c r="F30" s="22">
        <f t="shared" si="2"/>
        <v>2.9279187817258883E-3</v>
      </c>
      <c r="G30" s="21">
        <v>1353</v>
      </c>
      <c r="H30" s="21">
        <v>84</v>
      </c>
      <c r="I30" s="21">
        <f t="shared" si="3"/>
        <v>1437</v>
      </c>
      <c r="J30" s="22">
        <f t="shared" si="4"/>
        <v>2.3663669597865822E-3</v>
      </c>
      <c r="K30" s="21">
        <f t="shared" si="0"/>
        <v>2158</v>
      </c>
      <c r="L30" s="21">
        <v>2</v>
      </c>
      <c r="M30" s="21">
        <f t="shared" si="5"/>
        <v>2160</v>
      </c>
      <c r="P30" s="34"/>
    </row>
    <row r="31" spans="2:16" ht="12.75" customHeight="1" x14ac:dyDescent="0.2">
      <c r="B31" s="23" t="s">
        <v>430</v>
      </c>
      <c r="C31" s="21">
        <v>1729</v>
      </c>
      <c r="D31" s="21">
        <v>742</v>
      </c>
      <c r="E31" s="21">
        <f t="shared" si="1"/>
        <v>2471</v>
      </c>
      <c r="F31" s="22">
        <f t="shared" si="2"/>
        <v>1.0034517766497462E-2</v>
      </c>
      <c r="G31" s="21">
        <v>7030</v>
      </c>
      <c r="H31" s="21">
        <v>371</v>
      </c>
      <c r="I31" s="21">
        <f t="shared" si="3"/>
        <v>7401</v>
      </c>
      <c r="J31" s="22">
        <f t="shared" si="4"/>
        <v>1.2187530876395613E-2</v>
      </c>
      <c r="K31" s="21">
        <f t="shared" si="0"/>
        <v>9872</v>
      </c>
      <c r="L31" s="21">
        <v>3</v>
      </c>
      <c r="M31" s="21">
        <f t="shared" si="5"/>
        <v>9875</v>
      </c>
      <c r="P31" s="34"/>
    </row>
    <row r="32" spans="2:16" ht="12.75" customHeight="1" x14ac:dyDescent="0.2">
      <c r="B32" s="23" t="s">
        <v>431</v>
      </c>
      <c r="C32" s="21">
        <v>470</v>
      </c>
      <c r="D32" s="21">
        <v>204</v>
      </c>
      <c r="E32" s="21">
        <f t="shared" si="1"/>
        <v>674</v>
      </c>
      <c r="F32" s="22">
        <f t="shared" si="2"/>
        <v>2.7370558375634517E-3</v>
      </c>
      <c r="G32" s="21">
        <v>1634</v>
      </c>
      <c r="H32" s="21">
        <v>105</v>
      </c>
      <c r="I32" s="21">
        <f t="shared" si="3"/>
        <v>1739</v>
      </c>
      <c r="J32" s="22">
        <f t="shared" si="4"/>
        <v>2.8636827717946184E-3</v>
      </c>
      <c r="K32" s="21">
        <f t="shared" si="0"/>
        <v>2413</v>
      </c>
      <c r="L32" s="21">
        <v>1</v>
      </c>
      <c r="M32" s="21">
        <f t="shared" si="5"/>
        <v>2414</v>
      </c>
      <c r="P32" s="34"/>
    </row>
    <row r="33" spans="2:16" ht="12.75" customHeight="1" x14ac:dyDescent="0.2">
      <c r="B33" s="23" t="s">
        <v>432</v>
      </c>
      <c r="C33" s="21">
        <v>149</v>
      </c>
      <c r="D33" s="21">
        <v>81</v>
      </c>
      <c r="E33" s="21">
        <f t="shared" si="1"/>
        <v>230</v>
      </c>
      <c r="F33" s="22">
        <f t="shared" si="2"/>
        <v>9.3401015228426396E-4</v>
      </c>
      <c r="G33" s="21">
        <v>521</v>
      </c>
      <c r="H33" s="21">
        <v>19</v>
      </c>
      <c r="I33" s="21">
        <f t="shared" si="3"/>
        <v>540</v>
      </c>
      <c r="J33" s="22">
        <f t="shared" si="4"/>
        <v>8.892401936567533E-4</v>
      </c>
      <c r="K33" s="21">
        <f t="shared" si="0"/>
        <v>770</v>
      </c>
      <c r="L33" s="21">
        <v>0</v>
      </c>
      <c r="M33" s="21">
        <f t="shared" si="5"/>
        <v>770</v>
      </c>
      <c r="P33" s="34"/>
    </row>
    <row r="34" spans="2:16" ht="12.75" customHeight="1" x14ac:dyDescent="0.2">
      <c r="B34" s="23" t="s">
        <v>433</v>
      </c>
      <c r="C34" s="21">
        <v>1030</v>
      </c>
      <c r="D34" s="21">
        <v>373</v>
      </c>
      <c r="E34" s="21">
        <f t="shared" si="1"/>
        <v>1403</v>
      </c>
      <c r="F34" s="22">
        <f t="shared" si="2"/>
        <v>5.6974619289340105E-3</v>
      </c>
      <c r="G34" s="21">
        <v>2742</v>
      </c>
      <c r="H34" s="21">
        <v>154</v>
      </c>
      <c r="I34" s="21">
        <f t="shared" si="3"/>
        <v>2896</v>
      </c>
      <c r="J34" s="22">
        <f t="shared" si="4"/>
        <v>4.7689622237591803E-3</v>
      </c>
      <c r="K34" s="21">
        <f t="shared" si="0"/>
        <v>4299</v>
      </c>
      <c r="L34" s="21">
        <v>2</v>
      </c>
      <c r="M34" s="21">
        <f t="shared" si="5"/>
        <v>4301</v>
      </c>
      <c r="P34" s="34"/>
    </row>
    <row r="35" spans="2:16" ht="12.75" customHeight="1" x14ac:dyDescent="0.2">
      <c r="B35" s="23" t="s">
        <v>434</v>
      </c>
      <c r="C35" s="21">
        <v>423</v>
      </c>
      <c r="D35" s="21">
        <v>220</v>
      </c>
      <c r="E35" s="21">
        <f t="shared" si="1"/>
        <v>643</v>
      </c>
      <c r="F35" s="22">
        <f t="shared" si="2"/>
        <v>2.6111675126903552E-3</v>
      </c>
      <c r="G35" s="21">
        <v>810</v>
      </c>
      <c r="H35" s="21">
        <v>59</v>
      </c>
      <c r="I35" s="21">
        <f t="shared" si="3"/>
        <v>869</v>
      </c>
      <c r="J35" s="22">
        <f t="shared" si="4"/>
        <v>1.4310180153476271E-3</v>
      </c>
      <c r="K35" s="21">
        <f t="shared" si="0"/>
        <v>1512</v>
      </c>
      <c r="L35" s="21">
        <v>0</v>
      </c>
      <c r="M35" s="21">
        <f t="shared" si="5"/>
        <v>1512</v>
      </c>
      <c r="P35" s="34"/>
    </row>
    <row r="36" spans="2:16" ht="12.75" customHeight="1" x14ac:dyDescent="0.2">
      <c r="B36" s="23" t="s">
        <v>435</v>
      </c>
      <c r="C36" s="21">
        <v>1026</v>
      </c>
      <c r="D36" s="21">
        <v>476</v>
      </c>
      <c r="E36" s="21">
        <f t="shared" si="1"/>
        <v>1502</v>
      </c>
      <c r="F36" s="22">
        <f t="shared" si="2"/>
        <v>6.0994923857868024E-3</v>
      </c>
      <c r="G36" s="21">
        <v>2879</v>
      </c>
      <c r="H36" s="21">
        <v>140</v>
      </c>
      <c r="I36" s="21">
        <f t="shared" si="3"/>
        <v>3019</v>
      </c>
      <c r="J36" s="22">
        <f t="shared" si="4"/>
        <v>4.9715113789809964E-3</v>
      </c>
      <c r="K36" s="21">
        <f t="shared" si="0"/>
        <v>4521</v>
      </c>
      <c r="L36" s="21">
        <v>0</v>
      </c>
      <c r="M36" s="21">
        <f t="shared" si="5"/>
        <v>4521</v>
      </c>
      <c r="P36" s="34"/>
    </row>
    <row r="37" spans="2:16" ht="12.75" customHeight="1" x14ac:dyDescent="0.2">
      <c r="B37" s="23" t="s">
        <v>436</v>
      </c>
      <c r="C37" s="21">
        <v>1316</v>
      </c>
      <c r="D37" s="21">
        <v>624</v>
      </c>
      <c r="E37" s="21">
        <f t="shared" si="1"/>
        <v>1940</v>
      </c>
      <c r="F37" s="22">
        <f t="shared" si="2"/>
        <v>7.8781725888324872E-3</v>
      </c>
      <c r="G37" s="21">
        <v>4795</v>
      </c>
      <c r="H37" s="21">
        <v>236</v>
      </c>
      <c r="I37" s="21">
        <f t="shared" si="3"/>
        <v>5031</v>
      </c>
      <c r="J37" s="22">
        <f t="shared" si="4"/>
        <v>8.2847544709020848E-3</v>
      </c>
      <c r="K37" s="21">
        <f t="shared" si="0"/>
        <v>6971</v>
      </c>
      <c r="L37" s="21">
        <v>0</v>
      </c>
      <c r="M37" s="21">
        <f t="shared" si="5"/>
        <v>6971</v>
      </c>
      <c r="P37" s="34"/>
    </row>
    <row r="38" spans="2:16" ht="12.75" customHeight="1" x14ac:dyDescent="0.2">
      <c r="B38" s="23" t="s">
        <v>437</v>
      </c>
      <c r="C38" s="21">
        <v>2095</v>
      </c>
      <c r="D38" s="21">
        <v>881</v>
      </c>
      <c r="E38" s="21">
        <f t="shared" si="1"/>
        <v>2976</v>
      </c>
      <c r="F38" s="22">
        <f t="shared" si="2"/>
        <v>1.2085279187817259E-2</v>
      </c>
      <c r="G38" s="21">
        <v>8423</v>
      </c>
      <c r="H38" s="21">
        <v>416</v>
      </c>
      <c r="I38" s="21">
        <f t="shared" si="3"/>
        <v>8839</v>
      </c>
      <c r="J38" s="22">
        <f t="shared" si="4"/>
        <v>1.4555544577281559E-2</v>
      </c>
      <c r="K38" s="21">
        <f t="shared" si="0"/>
        <v>11815</v>
      </c>
      <c r="L38" s="21">
        <v>2</v>
      </c>
      <c r="M38" s="21">
        <f t="shared" si="5"/>
        <v>11817</v>
      </c>
      <c r="P38" s="34"/>
    </row>
    <row r="39" spans="2:16" ht="12.75" customHeight="1" x14ac:dyDescent="0.2">
      <c r="B39" s="23" t="s">
        <v>438</v>
      </c>
      <c r="C39" s="21">
        <v>2641</v>
      </c>
      <c r="D39" s="21">
        <v>1496</v>
      </c>
      <c r="E39" s="21">
        <f t="shared" si="1"/>
        <v>4137</v>
      </c>
      <c r="F39" s="22">
        <f t="shared" si="2"/>
        <v>1.6799999999999999E-2</v>
      </c>
      <c r="G39" s="21">
        <v>9345</v>
      </c>
      <c r="H39" s="21">
        <v>617</v>
      </c>
      <c r="I39" s="21">
        <f t="shared" si="3"/>
        <v>9962</v>
      </c>
      <c r="J39" s="22">
        <f t="shared" si="4"/>
        <v>1.6404834831867735E-2</v>
      </c>
      <c r="K39" s="21">
        <f t="shared" si="0"/>
        <v>14099</v>
      </c>
      <c r="L39" s="21">
        <v>3</v>
      </c>
      <c r="M39" s="21">
        <f t="shared" si="5"/>
        <v>14102</v>
      </c>
      <c r="P39" s="34"/>
    </row>
    <row r="40" spans="2:16" ht="12.75" customHeight="1" x14ac:dyDescent="0.2">
      <c r="B40" s="23" t="s">
        <v>439</v>
      </c>
      <c r="C40" s="21">
        <v>4701</v>
      </c>
      <c r="D40" s="21">
        <v>2574</v>
      </c>
      <c r="E40" s="21">
        <f t="shared" si="1"/>
        <v>7275</v>
      </c>
      <c r="F40" s="22">
        <f t="shared" si="2"/>
        <v>2.9543147208121828E-2</v>
      </c>
      <c r="G40" s="21">
        <v>15728</v>
      </c>
      <c r="H40" s="21">
        <v>904</v>
      </c>
      <c r="I40" s="21">
        <f t="shared" si="3"/>
        <v>16632</v>
      </c>
      <c r="J40" s="22">
        <f t="shared" si="4"/>
        <v>2.7388597964628E-2</v>
      </c>
      <c r="K40" s="21">
        <f t="shared" si="0"/>
        <v>23907</v>
      </c>
      <c r="L40" s="21">
        <v>1</v>
      </c>
      <c r="M40" s="21">
        <f t="shared" si="5"/>
        <v>23908</v>
      </c>
      <c r="P40" s="34"/>
    </row>
    <row r="41" spans="2:16" ht="12.75" customHeight="1" x14ac:dyDescent="0.2">
      <c r="B41" s="23" t="s">
        <v>440</v>
      </c>
      <c r="C41" s="21">
        <v>5135</v>
      </c>
      <c r="D41" s="21">
        <v>1713</v>
      </c>
      <c r="E41" s="21">
        <f t="shared" si="1"/>
        <v>6848</v>
      </c>
      <c r="F41" s="22">
        <f t="shared" si="2"/>
        <v>2.7809137055837565E-2</v>
      </c>
      <c r="G41" s="21">
        <v>16487</v>
      </c>
      <c r="H41" s="21">
        <v>728</v>
      </c>
      <c r="I41" s="21">
        <f t="shared" si="3"/>
        <v>17215</v>
      </c>
      <c r="J41" s="22">
        <f t="shared" si="4"/>
        <v>2.8348648025557421E-2</v>
      </c>
      <c r="K41" s="21">
        <f t="shared" si="0"/>
        <v>24063</v>
      </c>
      <c r="L41" s="21">
        <v>2</v>
      </c>
      <c r="M41" s="21">
        <f t="shared" si="5"/>
        <v>24065</v>
      </c>
      <c r="P41" s="34"/>
    </row>
    <row r="42" spans="2:16" ht="12.75" customHeight="1" x14ac:dyDescent="0.2">
      <c r="B42" s="23" t="s">
        <v>441</v>
      </c>
      <c r="C42" s="21">
        <v>5160</v>
      </c>
      <c r="D42" s="21">
        <v>2011</v>
      </c>
      <c r="E42" s="21">
        <f t="shared" si="1"/>
        <v>7171</v>
      </c>
      <c r="F42" s="22">
        <f t="shared" si="2"/>
        <v>2.9120812182741117E-2</v>
      </c>
      <c r="G42" s="21">
        <v>17160</v>
      </c>
      <c r="H42" s="21">
        <v>740</v>
      </c>
      <c r="I42" s="21">
        <f t="shared" si="3"/>
        <v>17900</v>
      </c>
      <c r="J42" s="22">
        <f t="shared" si="4"/>
        <v>2.9476665678622008E-2</v>
      </c>
      <c r="K42" s="21">
        <f t="shared" si="0"/>
        <v>25071</v>
      </c>
      <c r="L42" s="21">
        <v>1</v>
      </c>
      <c r="M42" s="21">
        <f t="shared" si="5"/>
        <v>25072</v>
      </c>
      <c r="P42" s="34"/>
    </row>
    <row r="43" spans="2:16" ht="12.75" customHeight="1" x14ac:dyDescent="0.2">
      <c r="B43" s="23" t="s">
        <v>442</v>
      </c>
      <c r="C43" s="21">
        <v>2061</v>
      </c>
      <c r="D43" s="21">
        <v>1847</v>
      </c>
      <c r="E43" s="21">
        <f t="shared" si="1"/>
        <v>3908</v>
      </c>
      <c r="F43" s="22">
        <f t="shared" si="2"/>
        <v>1.5870050761421318E-2</v>
      </c>
      <c r="G43" s="21">
        <v>6595</v>
      </c>
      <c r="H43" s="21">
        <v>454</v>
      </c>
      <c r="I43" s="21">
        <f t="shared" si="3"/>
        <v>7049</v>
      </c>
      <c r="J43" s="22">
        <f t="shared" si="4"/>
        <v>1.160787800941936E-2</v>
      </c>
      <c r="K43" s="21">
        <f t="shared" si="0"/>
        <v>10957</v>
      </c>
      <c r="L43" s="21">
        <v>1</v>
      </c>
      <c r="M43" s="21">
        <f t="shared" si="5"/>
        <v>10958</v>
      </c>
      <c r="P43" s="34"/>
    </row>
    <row r="44" spans="2:16" ht="12.75" customHeight="1" x14ac:dyDescent="0.2">
      <c r="B44" s="23" t="s">
        <v>443</v>
      </c>
      <c r="C44" s="21">
        <v>3059</v>
      </c>
      <c r="D44" s="21">
        <v>852</v>
      </c>
      <c r="E44" s="21">
        <f t="shared" si="1"/>
        <v>3911</v>
      </c>
      <c r="F44" s="22">
        <f t="shared" si="2"/>
        <v>1.5882233502538073E-2</v>
      </c>
      <c r="G44" s="21">
        <v>9434</v>
      </c>
      <c r="H44" s="21">
        <v>342</v>
      </c>
      <c r="I44" s="21">
        <f t="shared" si="3"/>
        <v>9776</v>
      </c>
      <c r="J44" s="22">
        <f t="shared" si="4"/>
        <v>1.6098540987385963E-2</v>
      </c>
      <c r="K44" s="21">
        <f t="shared" si="0"/>
        <v>13687</v>
      </c>
      <c r="L44" s="21">
        <v>4</v>
      </c>
      <c r="M44" s="21">
        <f t="shared" si="5"/>
        <v>13691</v>
      </c>
      <c r="P44" s="34"/>
    </row>
    <row r="45" spans="2:16" ht="12.75" customHeight="1" x14ac:dyDescent="0.2">
      <c r="B45" s="23" t="s">
        <v>444</v>
      </c>
      <c r="C45" s="21">
        <v>3688</v>
      </c>
      <c r="D45" s="21">
        <v>1466</v>
      </c>
      <c r="E45" s="21">
        <f t="shared" si="1"/>
        <v>5154</v>
      </c>
      <c r="F45" s="22">
        <f t="shared" si="2"/>
        <v>2.0929949238578681E-2</v>
      </c>
      <c r="G45" s="21">
        <v>10354</v>
      </c>
      <c r="H45" s="21">
        <v>468</v>
      </c>
      <c r="I45" s="21">
        <f t="shared" si="3"/>
        <v>10822</v>
      </c>
      <c r="J45" s="22">
        <f t="shared" si="4"/>
        <v>1.7821032177321082E-2</v>
      </c>
      <c r="K45" s="21">
        <f t="shared" si="0"/>
        <v>15976</v>
      </c>
      <c r="L45" s="21">
        <v>0</v>
      </c>
      <c r="M45" s="21">
        <f t="shared" si="5"/>
        <v>15976</v>
      </c>
      <c r="P45" s="34"/>
    </row>
    <row r="46" spans="2:16" ht="12.75" customHeight="1" x14ac:dyDescent="0.2">
      <c r="B46" s="23" t="s">
        <v>445</v>
      </c>
      <c r="C46" s="21">
        <v>4097</v>
      </c>
      <c r="D46" s="21">
        <v>1829</v>
      </c>
      <c r="E46" s="21">
        <f t="shared" si="1"/>
        <v>5926</v>
      </c>
      <c r="F46" s="22">
        <f t="shared" si="2"/>
        <v>2.4064974619289341E-2</v>
      </c>
      <c r="G46" s="21">
        <v>12882</v>
      </c>
      <c r="H46" s="21">
        <v>643</v>
      </c>
      <c r="I46" s="21">
        <f t="shared" si="3"/>
        <v>13525</v>
      </c>
      <c r="J46" s="22">
        <f t="shared" si="4"/>
        <v>2.2272173368902942E-2</v>
      </c>
      <c r="K46" s="21">
        <f t="shared" si="0"/>
        <v>19451</v>
      </c>
      <c r="L46" s="21">
        <v>3</v>
      </c>
      <c r="M46" s="21">
        <f t="shared" si="5"/>
        <v>19454</v>
      </c>
      <c r="P46" s="34"/>
    </row>
    <row r="47" spans="2:16" ht="12.75" customHeight="1" x14ac:dyDescent="0.2">
      <c r="B47" s="23" t="s">
        <v>446</v>
      </c>
      <c r="C47" s="21">
        <v>3756</v>
      </c>
      <c r="D47" s="21">
        <v>2073</v>
      </c>
      <c r="E47" s="21">
        <f t="shared" si="1"/>
        <v>5829</v>
      </c>
      <c r="F47" s="22">
        <f t="shared" si="2"/>
        <v>2.3671065989847716E-2</v>
      </c>
      <c r="G47" s="21">
        <v>10973</v>
      </c>
      <c r="H47" s="21">
        <v>599</v>
      </c>
      <c r="I47" s="21">
        <f t="shared" si="3"/>
        <v>11572</v>
      </c>
      <c r="J47" s="22">
        <f t="shared" si="4"/>
        <v>1.905608800184435E-2</v>
      </c>
      <c r="K47" s="21">
        <f t="shared" si="0"/>
        <v>17401</v>
      </c>
      <c r="L47" s="21">
        <v>1</v>
      </c>
      <c r="M47" s="21">
        <f t="shared" si="5"/>
        <v>17402</v>
      </c>
      <c r="P47" s="34"/>
    </row>
    <row r="48" spans="2:16" ht="12.75" customHeight="1" x14ac:dyDescent="0.2">
      <c r="B48" s="23" t="s">
        <v>447</v>
      </c>
      <c r="C48" s="21">
        <v>558</v>
      </c>
      <c r="D48" s="21">
        <v>255</v>
      </c>
      <c r="E48" s="21">
        <f t="shared" si="1"/>
        <v>813</v>
      </c>
      <c r="F48" s="22">
        <f t="shared" si="2"/>
        <v>3.3015228426395938E-3</v>
      </c>
      <c r="G48" s="21">
        <v>1686</v>
      </c>
      <c r="H48" s="21">
        <v>79</v>
      </c>
      <c r="I48" s="21">
        <f t="shared" si="3"/>
        <v>1765</v>
      </c>
      <c r="J48" s="22">
        <f t="shared" si="4"/>
        <v>2.9064980403780919E-3</v>
      </c>
      <c r="K48" s="21">
        <f t="shared" si="0"/>
        <v>2578</v>
      </c>
      <c r="L48" s="21">
        <v>1</v>
      </c>
      <c r="M48" s="21">
        <f t="shared" si="5"/>
        <v>2579</v>
      </c>
      <c r="P48" s="34"/>
    </row>
    <row r="49" spans="2:16" ht="12.75" customHeight="1" x14ac:dyDescent="0.2">
      <c r="B49" s="23" t="s">
        <v>448</v>
      </c>
      <c r="C49" s="21">
        <v>1480</v>
      </c>
      <c r="D49" s="21">
        <v>764</v>
      </c>
      <c r="E49" s="21">
        <f t="shared" si="1"/>
        <v>2244</v>
      </c>
      <c r="F49" s="22">
        <f t="shared" si="2"/>
        <v>9.1126903553299492E-3</v>
      </c>
      <c r="G49" s="21">
        <v>5297</v>
      </c>
      <c r="H49" s="21">
        <v>242</v>
      </c>
      <c r="I49" s="21">
        <f t="shared" si="3"/>
        <v>5539</v>
      </c>
      <c r="J49" s="22">
        <f t="shared" si="4"/>
        <v>9.1212989493791793E-3</v>
      </c>
      <c r="K49" s="21">
        <f t="shared" si="0"/>
        <v>7783</v>
      </c>
      <c r="L49" s="21">
        <v>0</v>
      </c>
      <c r="M49" s="21">
        <f t="shared" si="5"/>
        <v>7783</v>
      </c>
      <c r="P49" s="34"/>
    </row>
    <row r="50" spans="2:16" ht="12.75" customHeight="1" x14ac:dyDescent="0.2">
      <c r="B50" s="23" t="s">
        <v>449</v>
      </c>
      <c r="C50" s="21">
        <v>7082</v>
      </c>
      <c r="D50" s="21">
        <v>3791</v>
      </c>
      <c r="E50" s="21">
        <f t="shared" si="1"/>
        <v>10873</v>
      </c>
      <c r="F50" s="22">
        <f t="shared" si="2"/>
        <v>4.4154314720812181E-2</v>
      </c>
      <c r="G50" s="21">
        <v>22601</v>
      </c>
      <c r="H50" s="21">
        <v>1395</v>
      </c>
      <c r="I50" s="21">
        <f t="shared" si="3"/>
        <v>23996</v>
      </c>
      <c r="J50" s="22">
        <f t="shared" si="4"/>
        <v>3.9515199420347133E-2</v>
      </c>
      <c r="K50" s="21">
        <f t="shared" si="0"/>
        <v>34869</v>
      </c>
      <c r="L50" s="21">
        <v>2</v>
      </c>
      <c r="M50" s="21">
        <f t="shared" si="5"/>
        <v>34871</v>
      </c>
      <c r="P50" s="34"/>
    </row>
    <row r="51" spans="2:16" ht="12.75" customHeight="1" x14ac:dyDescent="0.2">
      <c r="B51" s="23" t="s">
        <v>450</v>
      </c>
      <c r="C51" s="21">
        <v>4444</v>
      </c>
      <c r="D51" s="21">
        <v>1891</v>
      </c>
      <c r="E51" s="21">
        <f t="shared" si="1"/>
        <v>6335</v>
      </c>
      <c r="F51" s="22">
        <f t="shared" si="2"/>
        <v>2.5725888324873096E-2</v>
      </c>
      <c r="G51" s="21">
        <v>14794</v>
      </c>
      <c r="H51" s="21">
        <v>676</v>
      </c>
      <c r="I51" s="21">
        <f t="shared" si="3"/>
        <v>15470</v>
      </c>
      <c r="J51" s="22">
        <f t="shared" si="4"/>
        <v>2.5475084807166617E-2</v>
      </c>
      <c r="K51" s="21">
        <f t="shared" si="0"/>
        <v>21805</v>
      </c>
      <c r="L51" s="21">
        <v>3</v>
      </c>
      <c r="M51" s="21">
        <f t="shared" si="5"/>
        <v>21808</v>
      </c>
      <c r="P51" s="34"/>
    </row>
    <row r="52" spans="2:16" ht="12.75" customHeight="1" x14ac:dyDescent="0.2">
      <c r="B52" s="23" t="s">
        <v>451</v>
      </c>
      <c r="C52" s="21">
        <v>4965</v>
      </c>
      <c r="D52" s="21">
        <v>3140</v>
      </c>
      <c r="E52" s="21">
        <f t="shared" si="1"/>
        <v>8105</v>
      </c>
      <c r="F52" s="22">
        <f t="shared" si="2"/>
        <v>3.2913705583756343E-2</v>
      </c>
      <c r="G52" s="21">
        <v>18052</v>
      </c>
      <c r="H52" s="21">
        <v>1040</v>
      </c>
      <c r="I52" s="21">
        <f t="shared" si="3"/>
        <v>19092</v>
      </c>
      <c r="J52" s="22">
        <f t="shared" si="4"/>
        <v>3.1439581069064325E-2</v>
      </c>
      <c r="K52" s="21">
        <f t="shared" si="0"/>
        <v>27197</v>
      </c>
      <c r="L52" s="21">
        <v>0</v>
      </c>
      <c r="M52" s="21">
        <f t="shared" si="5"/>
        <v>27197</v>
      </c>
      <c r="P52" s="34"/>
    </row>
    <row r="53" spans="2:16" ht="12.75" customHeight="1" x14ac:dyDescent="0.2">
      <c r="B53" s="23" t="s">
        <v>452</v>
      </c>
      <c r="C53" s="21">
        <v>11468</v>
      </c>
      <c r="D53" s="21">
        <v>4772</v>
      </c>
      <c r="E53" s="21">
        <f t="shared" si="1"/>
        <v>16240</v>
      </c>
      <c r="F53" s="22">
        <f t="shared" si="2"/>
        <v>6.5949238578680208E-2</v>
      </c>
      <c r="G53" s="21">
        <v>42389</v>
      </c>
      <c r="H53" s="21">
        <v>1630</v>
      </c>
      <c r="I53" s="21">
        <f t="shared" si="3"/>
        <v>44019</v>
      </c>
      <c r="J53" s="22">
        <f t="shared" si="4"/>
        <v>7.248789645291967E-2</v>
      </c>
      <c r="K53" s="21">
        <f t="shared" si="0"/>
        <v>60259</v>
      </c>
      <c r="L53" s="21">
        <v>15</v>
      </c>
      <c r="M53" s="21">
        <f t="shared" si="5"/>
        <v>60274</v>
      </c>
      <c r="P53" s="34"/>
    </row>
    <row r="54" spans="2:16" ht="12.75" customHeight="1" x14ac:dyDescent="0.2">
      <c r="B54" s="23" t="s">
        <v>453</v>
      </c>
      <c r="C54" s="21">
        <v>1555</v>
      </c>
      <c r="D54" s="21">
        <v>791</v>
      </c>
      <c r="E54" s="21">
        <f t="shared" si="1"/>
        <v>2346</v>
      </c>
      <c r="F54" s="22">
        <f t="shared" si="2"/>
        <v>9.5269035532994928E-3</v>
      </c>
      <c r="G54" s="21">
        <v>6177</v>
      </c>
      <c r="H54" s="21">
        <v>357</v>
      </c>
      <c r="I54" s="21">
        <f t="shared" si="3"/>
        <v>6534</v>
      </c>
      <c r="J54" s="22">
        <f t="shared" si="4"/>
        <v>1.0759806343246714E-2</v>
      </c>
      <c r="K54" s="21">
        <f t="shared" si="0"/>
        <v>8880</v>
      </c>
      <c r="L54" s="21">
        <v>0</v>
      </c>
      <c r="M54" s="21">
        <f t="shared" si="5"/>
        <v>8880</v>
      </c>
      <c r="P54" s="34"/>
    </row>
    <row r="55" spans="2:16" ht="12.75" customHeight="1" x14ac:dyDescent="0.2">
      <c r="B55" s="23" t="s">
        <v>454</v>
      </c>
      <c r="C55" s="21">
        <v>736</v>
      </c>
      <c r="D55" s="21">
        <v>392</v>
      </c>
      <c r="E55" s="21">
        <f t="shared" si="1"/>
        <v>1128</v>
      </c>
      <c r="F55" s="22">
        <f t="shared" si="2"/>
        <v>4.580710659898477E-3</v>
      </c>
      <c r="G55" s="21">
        <v>3139</v>
      </c>
      <c r="H55" s="21">
        <v>184</v>
      </c>
      <c r="I55" s="21">
        <f t="shared" si="3"/>
        <v>3323</v>
      </c>
      <c r="J55" s="22">
        <f t="shared" si="4"/>
        <v>5.4721206731877612E-3</v>
      </c>
      <c r="K55" s="21">
        <f t="shared" si="0"/>
        <v>4451</v>
      </c>
      <c r="L55" s="21">
        <v>0</v>
      </c>
      <c r="M55" s="21">
        <f t="shared" si="5"/>
        <v>4451</v>
      </c>
      <c r="P55" s="34"/>
    </row>
    <row r="56" spans="2:16" ht="12.75" customHeight="1" x14ac:dyDescent="0.2">
      <c r="B56" s="23" t="s">
        <v>455</v>
      </c>
      <c r="C56" s="21">
        <v>3878</v>
      </c>
      <c r="D56" s="21">
        <v>1783</v>
      </c>
      <c r="E56" s="21">
        <f t="shared" si="1"/>
        <v>5661</v>
      </c>
      <c r="F56" s="22">
        <f t="shared" si="2"/>
        <v>2.2988832487309645E-2</v>
      </c>
      <c r="G56" s="21">
        <v>12065</v>
      </c>
      <c r="H56" s="21">
        <v>784</v>
      </c>
      <c r="I56" s="21">
        <f t="shared" si="3"/>
        <v>12849</v>
      </c>
      <c r="J56" s="22">
        <f t="shared" si="4"/>
        <v>2.1158976385732636E-2</v>
      </c>
      <c r="K56" s="21">
        <f t="shared" si="0"/>
        <v>18510</v>
      </c>
      <c r="L56" s="21">
        <v>1</v>
      </c>
      <c r="M56" s="21">
        <f t="shared" si="5"/>
        <v>18511</v>
      </c>
      <c r="P56" s="34"/>
    </row>
    <row r="57" spans="2:16" ht="12.75" customHeight="1" x14ac:dyDescent="0.2">
      <c r="B57" s="23" t="s">
        <v>456</v>
      </c>
      <c r="C57" s="21">
        <v>408</v>
      </c>
      <c r="D57" s="21">
        <v>252</v>
      </c>
      <c r="E57" s="21">
        <f t="shared" si="1"/>
        <v>660</v>
      </c>
      <c r="F57" s="22">
        <f t="shared" si="2"/>
        <v>2.6802030456852793E-3</v>
      </c>
      <c r="G57" s="21">
        <v>1209</v>
      </c>
      <c r="H57" s="21">
        <v>88</v>
      </c>
      <c r="I57" s="21">
        <f t="shared" si="3"/>
        <v>1297</v>
      </c>
      <c r="J57" s="22">
        <f t="shared" si="4"/>
        <v>2.135823205875572E-3</v>
      </c>
      <c r="K57" s="21">
        <f t="shared" si="0"/>
        <v>1957</v>
      </c>
      <c r="L57" s="21">
        <v>0</v>
      </c>
      <c r="M57" s="21">
        <f t="shared" si="5"/>
        <v>1957</v>
      </c>
      <c r="P57" s="34"/>
    </row>
    <row r="58" spans="2:16" ht="12.75" customHeight="1" x14ac:dyDescent="0.2">
      <c r="B58" s="23" t="s">
        <v>457</v>
      </c>
      <c r="C58" s="21">
        <v>2042</v>
      </c>
      <c r="D58" s="21">
        <v>341</v>
      </c>
      <c r="E58" s="21">
        <f t="shared" si="1"/>
        <v>2383</v>
      </c>
      <c r="F58" s="22">
        <f t="shared" si="2"/>
        <v>9.6771573604060909E-3</v>
      </c>
      <c r="G58" s="21">
        <v>7012</v>
      </c>
      <c r="H58" s="21">
        <v>150</v>
      </c>
      <c r="I58" s="21">
        <f t="shared" si="3"/>
        <v>7162</v>
      </c>
      <c r="J58" s="22">
        <f t="shared" si="4"/>
        <v>1.1793959753647531E-2</v>
      </c>
      <c r="K58" s="21">
        <f t="shared" si="0"/>
        <v>9545</v>
      </c>
      <c r="L58" s="21">
        <v>8</v>
      </c>
      <c r="M58" s="21">
        <f t="shared" si="5"/>
        <v>9553</v>
      </c>
      <c r="P58" s="34"/>
    </row>
    <row r="59" spans="2:16" ht="12.75" customHeight="1" x14ac:dyDescent="0.2">
      <c r="B59" s="23" t="s">
        <v>458</v>
      </c>
      <c r="C59" s="21">
        <v>894</v>
      </c>
      <c r="D59" s="21">
        <v>116</v>
      </c>
      <c r="E59" s="21">
        <f t="shared" si="1"/>
        <v>1010</v>
      </c>
      <c r="F59" s="22">
        <f t="shared" si="2"/>
        <v>4.1015228426395942E-3</v>
      </c>
      <c r="G59" s="21">
        <v>2449</v>
      </c>
      <c r="H59" s="21">
        <v>67</v>
      </c>
      <c r="I59" s="21">
        <f t="shared" si="3"/>
        <v>2516</v>
      </c>
      <c r="J59" s="22">
        <f t="shared" si="4"/>
        <v>4.143200606000725E-3</v>
      </c>
      <c r="K59" s="21">
        <f t="shared" si="0"/>
        <v>3526</v>
      </c>
      <c r="L59" s="21">
        <v>8</v>
      </c>
      <c r="M59" s="21">
        <f t="shared" si="5"/>
        <v>3534</v>
      </c>
      <c r="P59" s="34"/>
    </row>
    <row r="60" spans="2:16" ht="12.75" customHeight="1" x14ac:dyDescent="0.2">
      <c r="B60" s="23" t="s">
        <v>459</v>
      </c>
      <c r="C60" s="21">
        <v>4052</v>
      </c>
      <c r="D60" s="21">
        <v>844</v>
      </c>
      <c r="E60" s="21">
        <f t="shared" si="1"/>
        <v>4896</v>
      </c>
      <c r="F60" s="22">
        <f t="shared" si="2"/>
        <v>1.9882233502538069E-2</v>
      </c>
      <c r="G60" s="21">
        <v>16326</v>
      </c>
      <c r="H60" s="21">
        <v>467</v>
      </c>
      <c r="I60" s="21">
        <f t="shared" si="3"/>
        <v>16793</v>
      </c>
      <c r="J60" s="22">
        <f t="shared" si="4"/>
        <v>2.7653723281625662E-2</v>
      </c>
      <c r="K60" s="21">
        <f t="shared" si="0"/>
        <v>21689</v>
      </c>
      <c r="L60" s="21">
        <v>13</v>
      </c>
      <c r="M60" s="21">
        <f t="shared" si="5"/>
        <v>21702</v>
      </c>
      <c r="P60" s="34"/>
    </row>
    <row r="61" spans="2:16" ht="12.75" customHeight="1" x14ac:dyDescent="0.2">
      <c r="B61" s="23" t="s">
        <v>460</v>
      </c>
      <c r="C61" s="21">
        <v>1616</v>
      </c>
      <c r="D61" s="21">
        <v>378</v>
      </c>
      <c r="E61" s="21">
        <f t="shared" si="1"/>
        <v>1994</v>
      </c>
      <c r="F61" s="22">
        <f t="shared" si="2"/>
        <v>8.0974619289340098E-3</v>
      </c>
      <c r="G61" s="21">
        <v>5918</v>
      </c>
      <c r="H61" s="21">
        <v>190</v>
      </c>
      <c r="I61" s="21">
        <f t="shared" si="3"/>
        <v>6108</v>
      </c>
      <c r="J61" s="22">
        <f t="shared" si="4"/>
        <v>1.0058294634917498E-2</v>
      </c>
      <c r="K61" s="21">
        <f t="shared" si="0"/>
        <v>8102</v>
      </c>
      <c r="L61" s="21">
        <v>13</v>
      </c>
      <c r="M61" s="21">
        <f t="shared" si="5"/>
        <v>8115</v>
      </c>
      <c r="P61" s="34"/>
    </row>
    <row r="62" spans="2:16" ht="12.75" customHeight="1" x14ac:dyDescent="0.2">
      <c r="B62" s="23" t="s">
        <v>461</v>
      </c>
      <c r="C62" s="21">
        <v>10387</v>
      </c>
      <c r="D62" s="21">
        <v>3020</v>
      </c>
      <c r="E62" s="21">
        <f t="shared" si="1"/>
        <v>13407</v>
      </c>
      <c r="F62" s="22">
        <f t="shared" si="2"/>
        <v>5.4444670050761423E-2</v>
      </c>
      <c r="G62" s="21">
        <v>35653</v>
      </c>
      <c r="H62" s="21">
        <v>1251</v>
      </c>
      <c r="I62" s="21">
        <f t="shared" si="3"/>
        <v>36904</v>
      </c>
      <c r="J62" s="22">
        <f t="shared" si="4"/>
        <v>6.0771333530942266E-2</v>
      </c>
      <c r="K62" s="21">
        <f t="shared" si="0"/>
        <v>50311</v>
      </c>
      <c r="L62" s="21">
        <v>11</v>
      </c>
      <c r="M62" s="21">
        <f t="shared" si="5"/>
        <v>50322</v>
      </c>
      <c r="P62" s="34"/>
    </row>
    <row r="63" spans="2:16" x14ac:dyDescent="0.2">
      <c r="B63" s="23" t="s">
        <v>49</v>
      </c>
      <c r="C63" s="21">
        <f t="shared" ref="C63:H63" si="6">SUM(C11:C62)</f>
        <v>172283</v>
      </c>
      <c r="D63" s="21">
        <f t="shared" si="6"/>
        <v>73967</v>
      </c>
      <c r="E63" s="23">
        <f t="shared" ref="E63" si="7">C63+D63</f>
        <v>246250</v>
      </c>
      <c r="F63" s="25">
        <f t="shared" ref="F63" si="8">E63/$E$63</f>
        <v>1</v>
      </c>
      <c r="G63" s="21">
        <f t="shared" si="6"/>
        <v>580569</v>
      </c>
      <c r="H63" s="21">
        <f t="shared" si="6"/>
        <v>26691</v>
      </c>
      <c r="I63" s="23">
        <f t="shared" ref="I63" si="9">G63+H63</f>
        <v>607260</v>
      </c>
      <c r="J63" s="25">
        <f t="shared" ref="J63" si="10">I63/$I$63</f>
        <v>1</v>
      </c>
      <c r="K63" s="23">
        <f t="shared" ref="K63" si="11">E63+I63</f>
        <v>853510</v>
      </c>
      <c r="L63" s="21">
        <f t="shared" ref="L63" si="12">SUM(L11:L62)</f>
        <v>178</v>
      </c>
      <c r="M63" s="23">
        <f t="shared" si="5"/>
        <v>853688</v>
      </c>
      <c r="P63" s="34"/>
    </row>
    <row r="64" spans="2:16" ht="25.5" customHeight="1" x14ac:dyDescent="0.2">
      <c r="B64" s="35" t="s">
        <v>64</v>
      </c>
      <c r="C64" s="36">
        <f>+C63/M63</f>
        <v>0.20181026323434323</v>
      </c>
      <c r="D64" s="36">
        <f>+D63/M63</f>
        <v>8.6644066684784138E-2</v>
      </c>
      <c r="E64" s="37">
        <f>+E63/M63</f>
        <v>0.28845432991912734</v>
      </c>
      <c r="F64" s="37"/>
      <c r="G64" s="36">
        <f>+G63/M63</f>
        <v>0.6800716420987527</v>
      </c>
      <c r="H64" s="36">
        <f>+H63/M63</f>
        <v>3.1265520892878894E-2</v>
      </c>
      <c r="I64" s="37">
        <f>+I63/M63</f>
        <v>0.71133716299163163</v>
      </c>
      <c r="J64" s="37"/>
      <c r="K64" s="37">
        <f>+K63/M63</f>
        <v>0.99979149291075897</v>
      </c>
      <c r="L64" s="37">
        <f>+L63/M63</f>
        <v>2.0850708924103419E-4</v>
      </c>
      <c r="M64" s="37">
        <f>K64+L64</f>
        <v>1</v>
      </c>
    </row>
    <row r="65" spans="2:13" x14ac:dyDescent="0.2">
      <c r="B65" s="28"/>
      <c r="C65" s="41"/>
      <c r="D65" s="41"/>
      <c r="E65" s="41"/>
      <c r="F65" s="41"/>
      <c r="G65" s="41"/>
      <c r="H65" s="41"/>
      <c r="I65" s="41"/>
      <c r="J65" s="41"/>
      <c r="K65" s="41"/>
    </row>
    <row r="66" spans="2:13" ht="12.75" x14ac:dyDescent="0.2">
      <c r="B66" s="360" t="s">
        <v>123</v>
      </c>
      <c r="C66" s="360"/>
      <c r="D66" s="360"/>
      <c r="E66" s="360"/>
      <c r="F66" s="360"/>
      <c r="G66" s="360"/>
      <c r="H66" s="360"/>
      <c r="I66" s="360"/>
      <c r="J66" s="360"/>
      <c r="K66" s="360"/>
    </row>
    <row r="67" spans="2:13" ht="12.75" x14ac:dyDescent="0.2">
      <c r="B67" s="376" t="str">
        <f>'Solicitudes Regiones'!$B$6:$R$6</f>
        <v>Acumuladas de julio de 2008 a noviembre de 2020</v>
      </c>
      <c r="C67" s="376"/>
      <c r="D67" s="376"/>
      <c r="E67" s="376"/>
      <c r="F67" s="376"/>
      <c r="G67" s="376"/>
      <c r="H67" s="376"/>
      <c r="I67" s="376"/>
      <c r="J67" s="376"/>
      <c r="K67" s="376"/>
    </row>
    <row r="69" spans="2:13" ht="15" customHeight="1" x14ac:dyDescent="0.2">
      <c r="B69" s="390" t="s">
        <v>65</v>
      </c>
      <c r="C69" s="390"/>
      <c r="D69" s="390"/>
      <c r="E69" s="390"/>
      <c r="F69" s="390"/>
      <c r="G69" s="390"/>
      <c r="H69" s="390"/>
      <c r="I69" s="390"/>
      <c r="J69" s="390"/>
      <c r="K69" s="390"/>
      <c r="L69" s="390"/>
      <c r="M69" s="390"/>
    </row>
    <row r="70" spans="2:13" ht="15" customHeight="1" x14ac:dyDescent="0.2">
      <c r="B70" s="390" t="s">
        <v>56</v>
      </c>
      <c r="C70" s="390" t="s">
        <v>2</v>
      </c>
      <c r="D70" s="390"/>
      <c r="E70" s="390"/>
      <c r="F70" s="390"/>
      <c r="G70" s="390"/>
      <c r="H70" s="390"/>
      <c r="I70" s="390"/>
      <c r="J70" s="390"/>
      <c r="K70" s="390"/>
      <c r="L70" s="388"/>
      <c r="M70" s="389"/>
    </row>
    <row r="71" spans="2:13" ht="24" x14ac:dyDescent="0.2">
      <c r="B71" s="390"/>
      <c r="C71" s="27" t="s">
        <v>57</v>
      </c>
      <c r="D71" s="27" t="s">
        <v>58</v>
      </c>
      <c r="E71" s="27" t="s">
        <v>59</v>
      </c>
      <c r="F71" s="27" t="s">
        <v>60</v>
      </c>
      <c r="G71" s="27" t="s">
        <v>8</v>
      </c>
      <c r="H71" s="27" t="s">
        <v>61</v>
      </c>
      <c r="I71" s="27" t="s">
        <v>62</v>
      </c>
      <c r="J71" s="27" t="s">
        <v>63</v>
      </c>
      <c r="K71" s="27" t="s">
        <v>31</v>
      </c>
      <c r="L71" s="282" t="s">
        <v>593</v>
      </c>
      <c r="M71" s="282" t="s">
        <v>596</v>
      </c>
    </row>
    <row r="72" spans="2:13" ht="12.75" customHeight="1" x14ac:dyDescent="0.2">
      <c r="B72" s="23" t="s">
        <v>410</v>
      </c>
      <c r="C72" s="60">
        <v>4954</v>
      </c>
      <c r="D72" s="60">
        <v>1155</v>
      </c>
      <c r="E72" s="60">
        <f>C72+D72</f>
        <v>6109</v>
      </c>
      <c r="F72" s="61">
        <f>E72/$E$124</f>
        <v>3.0524090997666599E-2</v>
      </c>
      <c r="G72" s="60">
        <v>17423</v>
      </c>
      <c r="H72" s="60">
        <v>735</v>
      </c>
      <c r="I72" s="60">
        <f>G72+H72</f>
        <v>18158</v>
      </c>
      <c r="J72" s="61">
        <f>I72/$I$124</f>
        <v>3.5229316503144016E-2</v>
      </c>
      <c r="K72" s="60">
        <f t="shared" ref="K72:K123" si="13">E72+I72</f>
        <v>24267</v>
      </c>
      <c r="L72" s="60">
        <v>0</v>
      </c>
      <c r="M72" s="60">
        <f>K72+L72</f>
        <v>24267</v>
      </c>
    </row>
    <row r="73" spans="2:13" ht="12.75" customHeight="1" x14ac:dyDescent="0.2">
      <c r="B73" s="23" t="s">
        <v>411</v>
      </c>
      <c r="C73" s="60">
        <v>2018</v>
      </c>
      <c r="D73" s="60">
        <v>850</v>
      </c>
      <c r="E73" s="60">
        <f t="shared" ref="E73:E123" si="14">C73+D73</f>
        <v>2868</v>
      </c>
      <c r="F73" s="61">
        <f t="shared" ref="F73:F123" si="15">E73/$E$124</f>
        <v>1.4330183824080505E-2</v>
      </c>
      <c r="G73" s="60">
        <v>6672</v>
      </c>
      <c r="H73" s="60">
        <v>258</v>
      </c>
      <c r="I73" s="60">
        <f t="shared" ref="I73:I123" si="16">G73+H73</f>
        <v>6930</v>
      </c>
      <c r="J73" s="61">
        <f t="shared" ref="J73:J123" si="17">I73/$I$124</f>
        <v>1.3445267285317109E-2</v>
      </c>
      <c r="K73" s="60">
        <f t="shared" si="13"/>
        <v>9798</v>
      </c>
      <c r="L73" s="60">
        <v>0</v>
      </c>
      <c r="M73" s="60">
        <f t="shared" ref="M73:M124" si="18">K73+L73</f>
        <v>9798</v>
      </c>
    </row>
    <row r="74" spans="2:13" ht="12.75" customHeight="1" x14ac:dyDescent="0.2">
      <c r="B74" s="23" t="s">
        <v>412</v>
      </c>
      <c r="C74" s="60">
        <v>4996</v>
      </c>
      <c r="D74" s="60">
        <v>1729</v>
      </c>
      <c r="E74" s="60">
        <f t="shared" si="14"/>
        <v>6725</v>
      </c>
      <c r="F74" s="61">
        <f t="shared" si="15"/>
        <v>3.3601982641890307E-2</v>
      </c>
      <c r="G74" s="60">
        <v>14234</v>
      </c>
      <c r="H74" s="60">
        <v>766</v>
      </c>
      <c r="I74" s="60">
        <f t="shared" si="16"/>
        <v>15000</v>
      </c>
      <c r="J74" s="61">
        <f t="shared" si="17"/>
        <v>2.9102310141379022E-2</v>
      </c>
      <c r="K74" s="60">
        <f t="shared" si="13"/>
        <v>21725</v>
      </c>
      <c r="L74" s="60">
        <v>0</v>
      </c>
      <c r="M74" s="60">
        <f t="shared" si="18"/>
        <v>21725</v>
      </c>
    </row>
    <row r="75" spans="2:13" ht="12.75" customHeight="1" x14ac:dyDescent="0.2">
      <c r="B75" s="23" t="s">
        <v>413</v>
      </c>
      <c r="C75" s="60">
        <v>2119</v>
      </c>
      <c r="D75" s="60">
        <v>769</v>
      </c>
      <c r="E75" s="60">
        <f t="shared" si="14"/>
        <v>2888</v>
      </c>
      <c r="F75" s="61">
        <f t="shared" si="15"/>
        <v>1.4430115370970885E-2</v>
      </c>
      <c r="G75" s="60">
        <v>6204</v>
      </c>
      <c r="H75" s="60">
        <v>333</v>
      </c>
      <c r="I75" s="60">
        <f t="shared" si="16"/>
        <v>6537</v>
      </c>
      <c r="J75" s="61">
        <f t="shared" si="17"/>
        <v>1.2682786759612978E-2</v>
      </c>
      <c r="K75" s="60">
        <f t="shared" si="13"/>
        <v>9425</v>
      </c>
      <c r="L75" s="60">
        <v>0</v>
      </c>
      <c r="M75" s="60">
        <f t="shared" si="18"/>
        <v>9425</v>
      </c>
    </row>
    <row r="76" spans="2:13" ht="12.75" customHeight="1" x14ac:dyDescent="0.2">
      <c r="B76" s="23" t="s">
        <v>414</v>
      </c>
      <c r="C76" s="60">
        <v>2225</v>
      </c>
      <c r="D76" s="60">
        <v>508</v>
      </c>
      <c r="E76" s="60">
        <f t="shared" si="14"/>
        <v>2733</v>
      </c>
      <c r="F76" s="61">
        <f t="shared" si="15"/>
        <v>1.365564588257044E-2</v>
      </c>
      <c r="G76" s="60">
        <v>7725</v>
      </c>
      <c r="H76" s="60">
        <v>270</v>
      </c>
      <c r="I76" s="60">
        <f t="shared" si="16"/>
        <v>7995</v>
      </c>
      <c r="J76" s="61">
        <f t="shared" si="17"/>
        <v>1.5511531305355019E-2</v>
      </c>
      <c r="K76" s="60">
        <f t="shared" si="13"/>
        <v>10728</v>
      </c>
      <c r="L76" s="60">
        <v>0</v>
      </c>
      <c r="M76" s="60">
        <f t="shared" si="18"/>
        <v>10728</v>
      </c>
    </row>
    <row r="77" spans="2:13" ht="12.75" customHeight="1" x14ac:dyDescent="0.2">
      <c r="B77" s="23" t="s">
        <v>415</v>
      </c>
      <c r="C77" s="60">
        <v>2837</v>
      </c>
      <c r="D77" s="60">
        <v>632</v>
      </c>
      <c r="E77" s="60">
        <f t="shared" si="14"/>
        <v>3469</v>
      </c>
      <c r="F77" s="61">
        <f t="shared" si="15"/>
        <v>1.7333126808136427E-2</v>
      </c>
      <c r="G77" s="60">
        <v>7835</v>
      </c>
      <c r="H77" s="60">
        <v>290</v>
      </c>
      <c r="I77" s="60">
        <f t="shared" si="16"/>
        <v>8125</v>
      </c>
      <c r="J77" s="61">
        <f t="shared" si="17"/>
        <v>1.5763751326580304E-2</v>
      </c>
      <c r="K77" s="60">
        <f t="shared" si="13"/>
        <v>11594</v>
      </c>
      <c r="L77" s="60">
        <v>0</v>
      </c>
      <c r="M77" s="60">
        <f t="shared" si="18"/>
        <v>11594</v>
      </c>
    </row>
    <row r="78" spans="2:13" ht="12.75" customHeight="1" x14ac:dyDescent="0.2">
      <c r="B78" s="23" t="s">
        <v>416</v>
      </c>
      <c r="C78" s="60">
        <v>4860</v>
      </c>
      <c r="D78" s="60">
        <v>2126</v>
      </c>
      <c r="E78" s="60">
        <f t="shared" si="14"/>
        <v>6986</v>
      </c>
      <c r="F78" s="61">
        <f t="shared" si="15"/>
        <v>3.4906089328809765E-2</v>
      </c>
      <c r="G78" s="60">
        <v>13715</v>
      </c>
      <c r="H78" s="60">
        <v>948</v>
      </c>
      <c r="I78" s="60">
        <f t="shared" si="16"/>
        <v>14663</v>
      </c>
      <c r="J78" s="61">
        <f t="shared" si="17"/>
        <v>2.8448478240202708E-2</v>
      </c>
      <c r="K78" s="60">
        <f t="shared" si="13"/>
        <v>21649</v>
      </c>
      <c r="L78" s="60">
        <v>0</v>
      </c>
      <c r="M78" s="60">
        <f t="shared" si="18"/>
        <v>21649</v>
      </c>
    </row>
    <row r="79" spans="2:13" ht="12.75" customHeight="1" x14ac:dyDescent="0.2">
      <c r="B79" s="23" t="s">
        <v>417</v>
      </c>
      <c r="C79" s="60">
        <v>3204</v>
      </c>
      <c r="D79" s="60">
        <v>679</v>
      </c>
      <c r="E79" s="60">
        <f t="shared" si="14"/>
        <v>3883</v>
      </c>
      <c r="F79" s="61">
        <f t="shared" si="15"/>
        <v>1.9401709828767294E-2</v>
      </c>
      <c r="G79" s="60">
        <v>10482</v>
      </c>
      <c r="H79" s="60">
        <v>298</v>
      </c>
      <c r="I79" s="60">
        <f t="shared" si="16"/>
        <v>10780</v>
      </c>
      <c r="J79" s="61">
        <f t="shared" si="17"/>
        <v>2.0914860221604391E-2</v>
      </c>
      <c r="K79" s="60">
        <f t="shared" si="13"/>
        <v>14663</v>
      </c>
      <c r="L79" s="60">
        <v>0</v>
      </c>
      <c r="M79" s="60">
        <f t="shared" si="18"/>
        <v>14663</v>
      </c>
    </row>
    <row r="80" spans="2:13" ht="12.75" customHeight="1" x14ac:dyDescent="0.2">
      <c r="B80" s="23" t="s">
        <v>418</v>
      </c>
      <c r="C80" s="60">
        <v>818</v>
      </c>
      <c r="D80" s="60">
        <v>245</v>
      </c>
      <c r="E80" s="60">
        <f t="shared" si="14"/>
        <v>1063</v>
      </c>
      <c r="F80" s="61">
        <f t="shared" si="15"/>
        <v>5.311361717223702E-3</v>
      </c>
      <c r="G80" s="60">
        <v>2659</v>
      </c>
      <c r="H80" s="60">
        <v>106</v>
      </c>
      <c r="I80" s="60">
        <f t="shared" si="16"/>
        <v>2765</v>
      </c>
      <c r="J80" s="61">
        <f t="shared" si="17"/>
        <v>5.3645258360608666E-3</v>
      </c>
      <c r="K80" s="60">
        <f t="shared" si="13"/>
        <v>3828</v>
      </c>
      <c r="L80" s="60">
        <v>0</v>
      </c>
      <c r="M80" s="60">
        <f t="shared" si="18"/>
        <v>3828</v>
      </c>
    </row>
    <row r="81" spans="2:13" ht="12.75" customHeight="1" x14ac:dyDescent="0.2">
      <c r="B81" s="23" t="s">
        <v>419</v>
      </c>
      <c r="C81" s="60">
        <v>3328</v>
      </c>
      <c r="D81" s="60">
        <v>915</v>
      </c>
      <c r="E81" s="60">
        <f t="shared" si="14"/>
        <v>4243</v>
      </c>
      <c r="F81" s="61">
        <f t="shared" si="15"/>
        <v>2.1200477672794135E-2</v>
      </c>
      <c r="G81" s="60">
        <v>10670</v>
      </c>
      <c r="H81" s="60">
        <v>408</v>
      </c>
      <c r="I81" s="60">
        <f t="shared" si="16"/>
        <v>11078</v>
      </c>
      <c r="J81" s="61">
        <f t="shared" si="17"/>
        <v>2.1493026116413121E-2</v>
      </c>
      <c r="K81" s="60">
        <f t="shared" si="13"/>
        <v>15321</v>
      </c>
      <c r="L81" s="60">
        <v>0</v>
      </c>
      <c r="M81" s="60">
        <f t="shared" si="18"/>
        <v>15321</v>
      </c>
    </row>
    <row r="82" spans="2:13" ht="12.75" customHeight="1" x14ac:dyDescent="0.2">
      <c r="B82" s="23" t="s">
        <v>420</v>
      </c>
      <c r="C82" s="60">
        <v>3038</v>
      </c>
      <c r="D82" s="60">
        <v>691</v>
      </c>
      <c r="E82" s="60">
        <f t="shared" si="14"/>
        <v>3729</v>
      </c>
      <c r="F82" s="61">
        <f t="shared" si="15"/>
        <v>1.8632236917711369E-2</v>
      </c>
      <c r="G82" s="60">
        <v>10740</v>
      </c>
      <c r="H82" s="60">
        <v>336</v>
      </c>
      <c r="I82" s="60">
        <f t="shared" si="16"/>
        <v>11076</v>
      </c>
      <c r="J82" s="61">
        <f t="shared" si="17"/>
        <v>2.1489145808394269E-2</v>
      </c>
      <c r="K82" s="60">
        <f t="shared" si="13"/>
        <v>14805</v>
      </c>
      <c r="L82" s="60">
        <v>0</v>
      </c>
      <c r="M82" s="60">
        <f t="shared" si="18"/>
        <v>14805</v>
      </c>
    </row>
    <row r="83" spans="2:13" ht="24" customHeight="1" x14ac:dyDescent="0.2">
      <c r="B83" s="23" t="s">
        <v>421</v>
      </c>
      <c r="C83" s="60">
        <v>3681</v>
      </c>
      <c r="D83" s="60">
        <v>1105</v>
      </c>
      <c r="E83" s="60">
        <f t="shared" si="14"/>
        <v>4786</v>
      </c>
      <c r="F83" s="61">
        <f t="shared" si="15"/>
        <v>2.3913619170867956E-2</v>
      </c>
      <c r="G83" s="60">
        <v>11865</v>
      </c>
      <c r="H83" s="60">
        <v>503</v>
      </c>
      <c r="I83" s="60">
        <f t="shared" si="16"/>
        <v>12368</v>
      </c>
      <c r="J83" s="61">
        <f t="shared" si="17"/>
        <v>2.3995824788571717E-2</v>
      </c>
      <c r="K83" s="60">
        <f t="shared" si="13"/>
        <v>17154</v>
      </c>
      <c r="L83" s="60">
        <v>0</v>
      </c>
      <c r="M83" s="60">
        <f t="shared" si="18"/>
        <v>17154</v>
      </c>
    </row>
    <row r="84" spans="2:13" ht="12.75" customHeight="1" x14ac:dyDescent="0.2">
      <c r="B84" s="23" t="s">
        <v>422</v>
      </c>
      <c r="C84" s="60">
        <v>5089</v>
      </c>
      <c r="D84" s="60">
        <v>1755</v>
      </c>
      <c r="E84" s="60">
        <f t="shared" si="14"/>
        <v>6844</v>
      </c>
      <c r="F84" s="61">
        <f t="shared" si="15"/>
        <v>3.4196575345888068E-2</v>
      </c>
      <c r="G84" s="60">
        <v>17826</v>
      </c>
      <c r="H84" s="60">
        <v>775</v>
      </c>
      <c r="I84" s="60">
        <f t="shared" si="16"/>
        <v>18601</v>
      </c>
      <c r="J84" s="61">
        <f t="shared" si="17"/>
        <v>3.6088804729319413E-2</v>
      </c>
      <c r="K84" s="60">
        <f t="shared" si="13"/>
        <v>25445</v>
      </c>
      <c r="L84" s="60">
        <v>0</v>
      </c>
      <c r="M84" s="60">
        <f t="shared" si="18"/>
        <v>25445</v>
      </c>
    </row>
    <row r="85" spans="2:13" ht="12.75" customHeight="1" x14ac:dyDescent="0.2">
      <c r="B85" s="23" t="s">
        <v>423</v>
      </c>
      <c r="C85" s="60">
        <v>3489</v>
      </c>
      <c r="D85" s="60">
        <v>882</v>
      </c>
      <c r="E85" s="60">
        <f t="shared" si="14"/>
        <v>4371</v>
      </c>
      <c r="F85" s="61">
        <f t="shared" si="15"/>
        <v>2.1840039572892569E-2</v>
      </c>
      <c r="G85" s="60">
        <v>11292</v>
      </c>
      <c r="H85" s="60">
        <v>354</v>
      </c>
      <c r="I85" s="60">
        <f t="shared" si="16"/>
        <v>11646</v>
      </c>
      <c r="J85" s="61">
        <f t="shared" si="17"/>
        <v>2.2595033593766672E-2</v>
      </c>
      <c r="K85" s="60">
        <f t="shared" si="13"/>
        <v>16017</v>
      </c>
      <c r="L85" s="60">
        <v>0</v>
      </c>
      <c r="M85" s="60">
        <f t="shared" si="18"/>
        <v>16017</v>
      </c>
    </row>
    <row r="86" spans="2:13" ht="12.75" customHeight="1" x14ac:dyDescent="0.2">
      <c r="B86" s="23" t="s">
        <v>424</v>
      </c>
      <c r="C86" s="60">
        <v>3667</v>
      </c>
      <c r="D86" s="60">
        <v>1392</v>
      </c>
      <c r="E86" s="60">
        <f t="shared" si="14"/>
        <v>5059</v>
      </c>
      <c r="F86" s="61">
        <f t="shared" si="15"/>
        <v>2.5277684785921645E-2</v>
      </c>
      <c r="G86" s="60">
        <v>11995</v>
      </c>
      <c r="H86" s="60">
        <v>577</v>
      </c>
      <c r="I86" s="60">
        <f t="shared" si="16"/>
        <v>12572</v>
      </c>
      <c r="J86" s="61">
        <f t="shared" si="17"/>
        <v>2.4391616206494472E-2</v>
      </c>
      <c r="K86" s="60">
        <f t="shared" si="13"/>
        <v>17631</v>
      </c>
      <c r="L86" s="60">
        <v>0</v>
      </c>
      <c r="M86" s="60">
        <f t="shared" si="18"/>
        <v>17631</v>
      </c>
    </row>
    <row r="87" spans="2:13" ht="12.75" customHeight="1" x14ac:dyDescent="0.2">
      <c r="B87" s="23" t="s">
        <v>425</v>
      </c>
      <c r="C87" s="60">
        <v>3208</v>
      </c>
      <c r="D87" s="60">
        <v>891</v>
      </c>
      <c r="E87" s="60">
        <f t="shared" si="14"/>
        <v>4099</v>
      </c>
      <c r="F87" s="61">
        <f t="shared" si="15"/>
        <v>2.0480970535183399E-2</v>
      </c>
      <c r="G87" s="60">
        <v>10782</v>
      </c>
      <c r="H87" s="60">
        <v>408</v>
      </c>
      <c r="I87" s="60">
        <f t="shared" si="16"/>
        <v>11190</v>
      </c>
      <c r="J87" s="61">
        <f t="shared" si="17"/>
        <v>2.1710323365468753E-2</v>
      </c>
      <c r="K87" s="60">
        <f t="shared" si="13"/>
        <v>15289</v>
      </c>
      <c r="L87" s="60">
        <v>0</v>
      </c>
      <c r="M87" s="60">
        <f t="shared" si="18"/>
        <v>15289</v>
      </c>
    </row>
    <row r="88" spans="2:13" ht="12.75" customHeight="1" x14ac:dyDescent="0.2">
      <c r="B88" s="23" t="s">
        <v>426</v>
      </c>
      <c r="C88" s="60">
        <v>9904</v>
      </c>
      <c r="D88" s="60">
        <v>3657</v>
      </c>
      <c r="E88" s="60">
        <f t="shared" si="14"/>
        <v>13561</v>
      </c>
      <c r="F88" s="61">
        <f t="shared" si="15"/>
        <v>6.7758585369022226E-2</v>
      </c>
      <c r="G88" s="60">
        <v>33545</v>
      </c>
      <c r="H88" s="60">
        <v>1566</v>
      </c>
      <c r="I88" s="60">
        <f t="shared" si="16"/>
        <v>35111</v>
      </c>
      <c r="J88" s="61">
        <f t="shared" si="17"/>
        <v>6.8120747424930586E-2</v>
      </c>
      <c r="K88" s="60">
        <f t="shared" si="13"/>
        <v>48672</v>
      </c>
      <c r="L88" s="60">
        <v>0</v>
      </c>
      <c r="M88" s="60">
        <f t="shared" si="18"/>
        <v>48672</v>
      </c>
    </row>
    <row r="89" spans="2:13" ht="12.75" customHeight="1" x14ac:dyDescent="0.2">
      <c r="B89" s="23" t="s">
        <v>427</v>
      </c>
      <c r="C89" s="60">
        <v>409</v>
      </c>
      <c r="D89" s="60">
        <v>125</v>
      </c>
      <c r="E89" s="60">
        <f t="shared" si="14"/>
        <v>534</v>
      </c>
      <c r="F89" s="61">
        <f t="shared" si="15"/>
        <v>2.6681723019731482E-3</v>
      </c>
      <c r="G89" s="60">
        <v>1002</v>
      </c>
      <c r="H89" s="60">
        <v>37</v>
      </c>
      <c r="I89" s="60">
        <f t="shared" si="16"/>
        <v>1039</v>
      </c>
      <c r="J89" s="61">
        <f t="shared" si="17"/>
        <v>2.0158200157928538E-3</v>
      </c>
      <c r="K89" s="60">
        <f t="shared" si="13"/>
        <v>1573</v>
      </c>
      <c r="L89" s="60">
        <v>0</v>
      </c>
      <c r="M89" s="60">
        <f t="shared" si="18"/>
        <v>1573</v>
      </c>
    </row>
    <row r="90" spans="2:13" ht="12.75" customHeight="1" x14ac:dyDescent="0.2">
      <c r="B90" s="23" t="s">
        <v>428</v>
      </c>
      <c r="C90" s="60">
        <v>1366</v>
      </c>
      <c r="D90" s="60">
        <v>693</v>
      </c>
      <c r="E90" s="60">
        <f t="shared" si="14"/>
        <v>2059</v>
      </c>
      <c r="F90" s="61">
        <f t="shared" si="15"/>
        <v>1.028795275236463E-2</v>
      </c>
      <c r="G90" s="60">
        <v>3556</v>
      </c>
      <c r="H90" s="60">
        <v>222</v>
      </c>
      <c r="I90" s="60">
        <f t="shared" si="16"/>
        <v>3778</v>
      </c>
      <c r="J90" s="61">
        <f t="shared" si="17"/>
        <v>7.3299018476086636E-3</v>
      </c>
      <c r="K90" s="60">
        <f t="shared" si="13"/>
        <v>5837</v>
      </c>
      <c r="L90" s="60">
        <v>0</v>
      </c>
      <c r="M90" s="60">
        <f t="shared" si="18"/>
        <v>5837</v>
      </c>
    </row>
    <row r="91" spans="2:13" ht="12.75" customHeight="1" x14ac:dyDescent="0.2">
      <c r="B91" s="23" t="s">
        <v>429</v>
      </c>
      <c r="C91" s="60">
        <v>420</v>
      </c>
      <c r="D91" s="60">
        <v>133</v>
      </c>
      <c r="E91" s="60">
        <f t="shared" si="14"/>
        <v>553</v>
      </c>
      <c r="F91" s="61">
        <f t="shared" si="15"/>
        <v>2.7631072715190094E-3</v>
      </c>
      <c r="G91" s="60">
        <v>1207</v>
      </c>
      <c r="H91" s="60">
        <v>65</v>
      </c>
      <c r="I91" s="60">
        <f t="shared" si="16"/>
        <v>1272</v>
      </c>
      <c r="J91" s="61">
        <f t="shared" si="17"/>
        <v>2.467875899988941E-3</v>
      </c>
      <c r="K91" s="60">
        <f t="shared" si="13"/>
        <v>1825</v>
      </c>
      <c r="L91" s="60">
        <v>0</v>
      </c>
      <c r="M91" s="60">
        <f t="shared" si="18"/>
        <v>1825</v>
      </c>
    </row>
    <row r="92" spans="2:13" ht="12.75" customHeight="1" x14ac:dyDescent="0.2">
      <c r="B92" s="23" t="s">
        <v>430</v>
      </c>
      <c r="C92" s="60">
        <v>1530</v>
      </c>
      <c r="D92" s="60">
        <v>517</v>
      </c>
      <c r="E92" s="60">
        <f t="shared" si="14"/>
        <v>2047</v>
      </c>
      <c r="F92" s="61">
        <f t="shared" si="15"/>
        <v>1.0227993824230402E-2</v>
      </c>
      <c r="G92" s="60">
        <v>6091</v>
      </c>
      <c r="H92" s="60">
        <v>305</v>
      </c>
      <c r="I92" s="60">
        <f t="shared" si="16"/>
        <v>6396</v>
      </c>
      <c r="J92" s="61">
        <f t="shared" si="17"/>
        <v>1.2409225044284015E-2</v>
      </c>
      <c r="K92" s="60">
        <f t="shared" si="13"/>
        <v>8443</v>
      </c>
      <c r="L92" s="60">
        <v>0</v>
      </c>
      <c r="M92" s="60">
        <f t="shared" si="18"/>
        <v>8443</v>
      </c>
    </row>
    <row r="93" spans="2:13" ht="12.75" customHeight="1" x14ac:dyDescent="0.2">
      <c r="B93" s="23" t="s">
        <v>431</v>
      </c>
      <c r="C93" s="60">
        <v>399</v>
      </c>
      <c r="D93" s="60">
        <v>121</v>
      </c>
      <c r="E93" s="60">
        <f t="shared" si="14"/>
        <v>520</v>
      </c>
      <c r="F93" s="61">
        <f t="shared" si="15"/>
        <v>2.5982202191498823E-3</v>
      </c>
      <c r="G93" s="60">
        <v>1407</v>
      </c>
      <c r="H93" s="60">
        <v>84</v>
      </c>
      <c r="I93" s="60">
        <f t="shared" si="16"/>
        <v>1491</v>
      </c>
      <c r="J93" s="61">
        <f t="shared" si="17"/>
        <v>2.8927696280530747E-3</v>
      </c>
      <c r="K93" s="60">
        <f t="shared" si="13"/>
        <v>2011</v>
      </c>
      <c r="L93" s="60">
        <v>0</v>
      </c>
      <c r="M93" s="60">
        <f t="shared" si="18"/>
        <v>2011</v>
      </c>
    </row>
    <row r="94" spans="2:13" ht="12.75" customHeight="1" x14ac:dyDescent="0.2">
      <c r="B94" s="23" t="s">
        <v>432</v>
      </c>
      <c r="C94" s="60">
        <v>139</v>
      </c>
      <c r="D94" s="60">
        <v>49</v>
      </c>
      <c r="E94" s="60">
        <f t="shared" si="14"/>
        <v>188</v>
      </c>
      <c r="F94" s="61">
        <f t="shared" si="15"/>
        <v>9.3935654076957281E-4</v>
      </c>
      <c r="G94" s="60">
        <v>469</v>
      </c>
      <c r="H94" s="60">
        <v>14</v>
      </c>
      <c r="I94" s="60">
        <f t="shared" si="16"/>
        <v>483</v>
      </c>
      <c r="J94" s="61">
        <f t="shared" si="17"/>
        <v>9.3709438655240453E-4</v>
      </c>
      <c r="K94" s="60">
        <f t="shared" si="13"/>
        <v>671</v>
      </c>
      <c r="L94" s="60">
        <v>0</v>
      </c>
      <c r="M94" s="60">
        <f t="shared" si="18"/>
        <v>671</v>
      </c>
    </row>
    <row r="95" spans="2:13" ht="12.75" customHeight="1" x14ac:dyDescent="0.2">
      <c r="B95" s="23" t="s">
        <v>433</v>
      </c>
      <c r="C95" s="60">
        <v>906</v>
      </c>
      <c r="D95" s="60">
        <v>222</v>
      </c>
      <c r="E95" s="60">
        <f t="shared" si="14"/>
        <v>1128</v>
      </c>
      <c r="F95" s="61">
        <f t="shared" si="15"/>
        <v>5.6361392446174366E-3</v>
      </c>
      <c r="G95" s="60">
        <v>2406</v>
      </c>
      <c r="H95" s="60">
        <v>112</v>
      </c>
      <c r="I95" s="60">
        <f t="shared" si="16"/>
        <v>2518</v>
      </c>
      <c r="J95" s="61">
        <f t="shared" si="17"/>
        <v>4.8853077957328253E-3</v>
      </c>
      <c r="K95" s="60">
        <f t="shared" si="13"/>
        <v>3646</v>
      </c>
      <c r="L95" s="60">
        <v>0</v>
      </c>
      <c r="M95" s="60">
        <f t="shared" si="18"/>
        <v>3646</v>
      </c>
    </row>
    <row r="96" spans="2:13" ht="12.75" customHeight="1" x14ac:dyDescent="0.2">
      <c r="B96" s="23" t="s">
        <v>434</v>
      </c>
      <c r="C96" s="60">
        <v>385</v>
      </c>
      <c r="D96" s="60">
        <v>104</v>
      </c>
      <c r="E96" s="60">
        <f t="shared" si="14"/>
        <v>489</v>
      </c>
      <c r="F96" s="61">
        <f t="shared" si="15"/>
        <v>2.4433263214697931E-3</v>
      </c>
      <c r="G96" s="60">
        <v>710</v>
      </c>
      <c r="H96" s="60">
        <v>48</v>
      </c>
      <c r="I96" s="60">
        <f t="shared" si="16"/>
        <v>758</v>
      </c>
      <c r="J96" s="61">
        <f t="shared" si="17"/>
        <v>1.4706367391443534E-3</v>
      </c>
      <c r="K96" s="60">
        <f t="shared" si="13"/>
        <v>1247</v>
      </c>
      <c r="L96" s="60">
        <v>0</v>
      </c>
      <c r="M96" s="60">
        <f t="shared" si="18"/>
        <v>1247</v>
      </c>
    </row>
    <row r="97" spans="2:13" ht="12.75" customHeight="1" x14ac:dyDescent="0.2">
      <c r="B97" s="23" t="s">
        <v>435</v>
      </c>
      <c r="C97" s="60">
        <v>908</v>
      </c>
      <c r="D97" s="60">
        <v>278</v>
      </c>
      <c r="E97" s="60">
        <f t="shared" si="14"/>
        <v>1186</v>
      </c>
      <c r="F97" s="61">
        <f t="shared" si="15"/>
        <v>5.9259407305995394E-3</v>
      </c>
      <c r="G97" s="60">
        <v>2550</v>
      </c>
      <c r="H97" s="60">
        <v>118</v>
      </c>
      <c r="I97" s="60">
        <f t="shared" si="16"/>
        <v>2668</v>
      </c>
      <c r="J97" s="61">
        <f t="shared" si="17"/>
        <v>5.1763308971466155E-3</v>
      </c>
      <c r="K97" s="60">
        <f t="shared" si="13"/>
        <v>3854</v>
      </c>
      <c r="L97" s="60">
        <v>0</v>
      </c>
      <c r="M97" s="60">
        <f t="shared" si="18"/>
        <v>3854</v>
      </c>
    </row>
    <row r="98" spans="2:13" ht="12.75" customHeight="1" x14ac:dyDescent="0.2">
      <c r="B98" s="23" t="s">
        <v>436</v>
      </c>
      <c r="C98" s="60">
        <v>1154</v>
      </c>
      <c r="D98" s="60">
        <v>383</v>
      </c>
      <c r="E98" s="60">
        <f t="shared" si="14"/>
        <v>1537</v>
      </c>
      <c r="F98" s="61">
        <f t="shared" si="15"/>
        <v>7.6797393785257096E-3</v>
      </c>
      <c r="G98" s="60">
        <v>4174</v>
      </c>
      <c r="H98" s="60">
        <v>184</v>
      </c>
      <c r="I98" s="60">
        <f t="shared" si="16"/>
        <v>4358</v>
      </c>
      <c r="J98" s="61">
        <f t="shared" si="17"/>
        <v>8.4551911730753188E-3</v>
      </c>
      <c r="K98" s="60">
        <f t="shared" si="13"/>
        <v>5895</v>
      </c>
      <c r="L98" s="60">
        <v>0</v>
      </c>
      <c r="M98" s="60">
        <f t="shared" si="18"/>
        <v>5895</v>
      </c>
    </row>
    <row r="99" spans="2:13" ht="12.75" customHeight="1" x14ac:dyDescent="0.2">
      <c r="B99" s="23" t="s">
        <v>437</v>
      </c>
      <c r="C99" s="60">
        <v>1815</v>
      </c>
      <c r="D99" s="60">
        <v>561</v>
      </c>
      <c r="E99" s="60">
        <f t="shared" si="14"/>
        <v>2376</v>
      </c>
      <c r="F99" s="61">
        <f t="shared" si="15"/>
        <v>1.1871867770577155E-2</v>
      </c>
      <c r="G99" s="60">
        <v>7033</v>
      </c>
      <c r="H99" s="60">
        <v>314</v>
      </c>
      <c r="I99" s="60">
        <f t="shared" si="16"/>
        <v>7347</v>
      </c>
      <c r="J99" s="61">
        <f t="shared" si="17"/>
        <v>1.4254311507247446E-2</v>
      </c>
      <c r="K99" s="60">
        <f t="shared" si="13"/>
        <v>9723</v>
      </c>
      <c r="L99" s="60">
        <v>0</v>
      </c>
      <c r="M99" s="60">
        <f t="shared" si="18"/>
        <v>9723</v>
      </c>
    </row>
    <row r="100" spans="2:13" ht="12.75" customHeight="1" x14ac:dyDescent="0.2">
      <c r="B100" s="23" t="s">
        <v>438</v>
      </c>
      <c r="C100" s="60">
        <v>2398</v>
      </c>
      <c r="D100" s="60">
        <v>1048</v>
      </c>
      <c r="E100" s="60">
        <f t="shared" si="14"/>
        <v>3446</v>
      </c>
      <c r="F100" s="61">
        <f t="shared" si="15"/>
        <v>1.721820552921249E-2</v>
      </c>
      <c r="G100" s="60">
        <v>8089</v>
      </c>
      <c r="H100" s="60">
        <v>497</v>
      </c>
      <c r="I100" s="60">
        <f t="shared" si="16"/>
        <v>8586</v>
      </c>
      <c r="J100" s="61">
        <f t="shared" si="17"/>
        <v>1.6658162324925351E-2</v>
      </c>
      <c r="K100" s="60">
        <f t="shared" si="13"/>
        <v>12032</v>
      </c>
      <c r="L100" s="60">
        <v>0</v>
      </c>
      <c r="M100" s="60">
        <f t="shared" si="18"/>
        <v>12032</v>
      </c>
    </row>
    <row r="101" spans="2:13" ht="12.75" customHeight="1" x14ac:dyDescent="0.2">
      <c r="B101" s="23" t="s">
        <v>439</v>
      </c>
      <c r="C101" s="60">
        <v>4335</v>
      </c>
      <c r="D101" s="60">
        <v>1569</v>
      </c>
      <c r="E101" s="60">
        <f t="shared" si="14"/>
        <v>5904</v>
      </c>
      <c r="F101" s="61">
        <f t="shared" si="15"/>
        <v>2.9499792642040203E-2</v>
      </c>
      <c r="G101" s="60">
        <v>14045</v>
      </c>
      <c r="H101" s="60">
        <v>714</v>
      </c>
      <c r="I101" s="60">
        <f t="shared" si="16"/>
        <v>14759</v>
      </c>
      <c r="J101" s="61">
        <f t="shared" si="17"/>
        <v>2.8634733025107533E-2</v>
      </c>
      <c r="K101" s="60">
        <f t="shared" si="13"/>
        <v>20663</v>
      </c>
      <c r="L101" s="60">
        <v>0</v>
      </c>
      <c r="M101" s="60">
        <f t="shared" si="18"/>
        <v>20663</v>
      </c>
    </row>
    <row r="102" spans="2:13" ht="12.75" customHeight="1" x14ac:dyDescent="0.2">
      <c r="B102" s="23" t="s">
        <v>440</v>
      </c>
      <c r="C102" s="60">
        <v>4529</v>
      </c>
      <c r="D102" s="60">
        <v>1110</v>
      </c>
      <c r="E102" s="60">
        <f t="shared" si="14"/>
        <v>5639</v>
      </c>
      <c r="F102" s="61">
        <f t="shared" si="15"/>
        <v>2.8175699645742666E-2</v>
      </c>
      <c r="G102" s="60">
        <v>13961</v>
      </c>
      <c r="H102" s="60">
        <v>556</v>
      </c>
      <c r="I102" s="60">
        <f t="shared" si="16"/>
        <v>14517</v>
      </c>
      <c r="J102" s="61">
        <f t="shared" si="17"/>
        <v>2.8165215754826618E-2</v>
      </c>
      <c r="K102" s="60">
        <f t="shared" si="13"/>
        <v>20156</v>
      </c>
      <c r="L102" s="60">
        <v>0</v>
      </c>
      <c r="M102" s="60">
        <f t="shared" si="18"/>
        <v>20156</v>
      </c>
    </row>
    <row r="103" spans="2:13" ht="12.75" customHeight="1" x14ac:dyDescent="0.2">
      <c r="B103" s="23" t="s">
        <v>441</v>
      </c>
      <c r="C103" s="60">
        <v>4648</v>
      </c>
      <c r="D103" s="60">
        <v>1323</v>
      </c>
      <c r="E103" s="60">
        <f t="shared" si="14"/>
        <v>5971</v>
      </c>
      <c r="F103" s="61">
        <f t="shared" si="15"/>
        <v>2.9834563324122976E-2</v>
      </c>
      <c r="G103" s="60">
        <v>14745</v>
      </c>
      <c r="H103" s="60">
        <v>620</v>
      </c>
      <c r="I103" s="60">
        <f t="shared" si="16"/>
        <v>15365</v>
      </c>
      <c r="J103" s="61">
        <f t="shared" si="17"/>
        <v>2.9810466354819244E-2</v>
      </c>
      <c r="K103" s="60">
        <f t="shared" si="13"/>
        <v>21336</v>
      </c>
      <c r="L103" s="60">
        <v>0</v>
      </c>
      <c r="M103" s="60">
        <f t="shared" si="18"/>
        <v>21336</v>
      </c>
    </row>
    <row r="104" spans="2:13" ht="12.75" customHeight="1" x14ac:dyDescent="0.2">
      <c r="B104" s="23" t="s">
        <v>442</v>
      </c>
      <c r="C104" s="60">
        <v>1866</v>
      </c>
      <c r="D104" s="60">
        <v>1045</v>
      </c>
      <c r="E104" s="60">
        <f t="shared" si="14"/>
        <v>2911</v>
      </c>
      <c r="F104" s="61">
        <f t="shared" si="15"/>
        <v>1.4545036649894823E-2</v>
      </c>
      <c r="G104" s="60">
        <v>5818</v>
      </c>
      <c r="H104" s="60">
        <v>367</v>
      </c>
      <c r="I104" s="60">
        <f t="shared" si="16"/>
        <v>6185</v>
      </c>
      <c r="J104" s="61">
        <f t="shared" si="17"/>
        <v>1.1999852548295284E-2</v>
      </c>
      <c r="K104" s="60">
        <f t="shared" si="13"/>
        <v>9096</v>
      </c>
      <c r="L104" s="60">
        <v>0</v>
      </c>
      <c r="M104" s="60">
        <f t="shared" si="18"/>
        <v>9096</v>
      </c>
    </row>
    <row r="105" spans="2:13" ht="12.75" customHeight="1" x14ac:dyDescent="0.2">
      <c r="B105" s="23" t="s">
        <v>443</v>
      </c>
      <c r="C105" s="60">
        <v>2793</v>
      </c>
      <c r="D105" s="60">
        <v>549</v>
      </c>
      <c r="E105" s="60">
        <f t="shared" si="14"/>
        <v>3342</v>
      </c>
      <c r="F105" s="61">
        <f t="shared" si="15"/>
        <v>1.6698561485382513E-2</v>
      </c>
      <c r="G105" s="60">
        <v>8039</v>
      </c>
      <c r="H105" s="60">
        <v>261</v>
      </c>
      <c r="I105" s="60">
        <f t="shared" si="16"/>
        <v>8300</v>
      </c>
      <c r="J105" s="61">
        <f t="shared" si="17"/>
        <v>1.6103278278229726E-2</v>
      </c>
      <c r="K105" s="60">
        <f t="shared" si="13"/>
        <v>11642</v>
      </c>
      <c r="L105" s="60">
        <v>0</v>
      </c>
      <c r="M105" s="60">
        <f t="shared" si="18"/>
        <v>11642</v>
      </c>
    </row>
    <row r="106" spans="2:13" ht="12.75" customHeight="1" x14ac:dyDescent="0.2">
      <c r="B106" s="23" t="s">
        <v>444</v>
      </c>
      <c r="C106" s="60">
        <v>3405</v>
      </c>
      <c r="D106" s="60">
        <v>960</v>
      </c>
      <c r="E106" s="60">
        <f t="shared" si="14"/>
        <v>4365</v>
      </c>
      <c r="F106" s="61">
        <f t="shared" si="15"/>
        <v>2.1810060108825455E-2</v>
      </c>
      <c r="G106" s="60">
        <v>9353</v>
      </c>
      <c r="H106" s="60">
        <v>382</v>
      </c>
      <c r="I106" s="60">
        <f t="shared" si="16"/>
        <v>9735</v>
      </c>
      <c r="J106" s="61">
        <f t="shared" si="17"/>
        <v>1.8887399281754987E-2</v>
      </c>
      <c r="K106" s="60">
        <f t="shared" si="13"/>
        <v>14100</v>
      </c>
      <c r="L106" s="60">
        <v>0</v>
      </c>
      <c r="M106" s="60">
        <f t="shared" si="18"/>
        <v>14100</v>
      </c>
    </row>
    <row r="107" spans="2:13" ht="12.75" customHeight="1" x14ac:dyDescent="0.2">
      <c r="B107" s="23" t="s">
        <v>445</v>
      </c>
      <c r="C107" s="60">
        <v>3643</v>
      </c>
      <c r="D107" s="60">
        <v>1157</v>
      </c>
      <c r="E107" s="60">
        <f t="shared" si="14"/>
        <v>4800</v>
      </c>
      <c r="F107" s="61">
        <f t="shared" si="15"/>
        <v>2.3983571253691223E-2</v>
      </c>
      <c r="G107" s="60">
        <v>11149</v>
      </c>
      <c r="H107" s="60">
        <v>524</v>
      </c>
      <c r="I107" s="60">
        <f t="shared" si="16"/>
        <v>11673</v>
      </c>
      <c r="J107" s="61">
        <f t="shared" si="17"/>
        <v>2.2647417752021157E-2</v>
      </c>
      <c r="K107" s="60">
        <f t="shared" si="13"/>
        <v>16473</v>
      </c>
      <c r="L107" s="60">
        <v>1</v>
      </c>
      <c r="M107" s="60">
        <f t="shared" si="18"/>
        <v>16474</v>
      </c>
    </row>
    <row r="108" spans="2:13" ht="12.75" customHeight="1" x14ac:dyDescent="0.2">
      <c r="B108" s="23" t="s">
        <v>446</v>
      </c>
      <c r="C108" s="60">
        <v>3408</v>
      </c>
      <c r="D108" s="60">
        <v>1268</v>
      </c>
      <c r="E108" s="60">
        <f t="shared" si="14"/>
        <v>4676</v>
      </c>
      <c r="F108" s="61">
        <f t="shared" si="15"/>
        <v>2.3363995662970864E-2</v>
      </c>
      <c r="G108" s="60">
        <v>9787</v>
      </c>
      <c r="H108" s="60">
        <v>501</v>
      </c>
      <c r="I108" s="60">
        <f t="shared" si="16"/>
        <v>10288</v>
      </c>
      <c r="J108" s="61">
        <f t="shared" si="17"/>
        <v>1.996030444896716E-2</v>
      </c>
      <c r="K108" s="60">
        <f t="shared" si="13"/>
        <v>14964</v>
      </c>
      <c r="L108" s="60">
        <v>0</v>
      </c>
      <c r="M108" s="60">
        <f t="shared" si="18"/>
        <v>14964</v>
      </c>
    </row>
    <row r="109" spans="2:13" ht="12.75" customHeight="1" x14ac:dyDescent="0.2">
      <c r="B109" s="23" t="s">
        <v>447</v>
      </c>
      <c r="C109" s="60">
        <v>500</v>
      </c>
      <c r="D109" s="60">
        <v>159</v>
      </c>
      <c r="E109" s="60">
        <f t="shared" si="14"/>
        <v>659</v>
      </c>
      <c r="F109" s="61">
        <f t="shared" si="15"/>
        <v>3.2927444700380239E-3</v>
      </c>
      <c r="G109" s="60">
        <v>1464</v>
      </c>
      <c r="H109" s="60">
        <v>64</v>
      </c>
      <c r="I109" s="60">
        <f t="shared" si="16"/>
        <v>1528</v>
      </c>
      <c r="J109" s="61">
        <f t="shared" si="17"/>
        <v>2.9645553264018099E-3</v>
      </c>
      <c r="K109" s="60">
        <f t="shared" si="13"/>
        <v>2187</v>
      </c>
      <c r="L109" s="60">
        <v>0</v>
      </c>
      <c r="M109" s="60">
        <f t="shared" si="18"/>
        <v>2187</v>
      </c>
    </row>
    <row r="110" spans="2:13" ht="12.75" customHeight="1" x14ac:dyDescent="0.2">
      <c r="B110" s="23" t="s">
        <v>448</v>
      </c>
      <c r="C110" s="60">
        <v>1344</v>
      </c>
      <c r="D110" s="60">
        <v>504</v>
      </c>
      <c r="E110" s="60">
        <f t="shared" si="14"/>
        <v>1848</v>
      </c>
      <c r="F110" s="61">
        <f t="shared" si="15"/>
        <v>9.2336749326711199E-3</v>
      </c>
      <c r="G110" s="60">
        <v>4680</v>
      </c>
      <c r="H110" s="60">
        <v>202</v>
      </c>
      <c r="I110" s="60">
        <f t="shared" si="16"/>
        <v>4882</v>
      </c>
      <c r="J110" s="61">
        <f t="shared" si="17"/>
        <v>9.4718318740141597E-3</v>
      </c>
      <c r="K110" s="60">
        <f t="shared" si="13"/>
        <v>6730</v>
      </c>
      <c r="L110" s="60">
        <v>0</v>
      </c>
      <c r="M110" s="60">
        <f t="shared" si="18"/>
        <v>6730</v>
      </c>
    </row>
    <row r="111" spans="2:13" ht="12.75" customHeight="1" x14ac:dyDescent="0.2">
      <c r="B111" s="23" t="s">
        <v>449</v>
      </c>
      <c r="C111" s="60">
        <v>6356</v>
      </c>
      <c r="D111" s="60">
        <v>2465</v>
      </c>
      <c r="E111" s="60">
        <f t="shared" si="14"/>
        <v>8821</v>
      </c>
      <c r="F111" s="61">
        <f t="shared" si="15"/>
        <v>4.4074808756002136E-2</v>
      </c>
      <c r="G111" s="60">
        <v>19583</v>
      </c>
      <c r="H111" s="60">
        <v>1206</v>
      </c>
      <c r="I111" s="60">
        <f t="shared" si="16"/>
        <v>20789</v>
      </c>
      <c r="J111" s="61">
        <f t="shared" si="17"/>
        <v>4.0333861701941899E-2</v>
      </c>
      <c r="K111" s="60">
        <f t="shared" si="13"/>
        <v>29610</v>
      </c>
      <c r="L111" s="60">
        <v>0</v>
      </c>
      <c r="M111" s="60">
        <f t="shared" si="18"/>
        <v>29610</v>
      </c>
    </row>
    <row r="112" spans="2:13" ht="12.75" customHeight="1" x14ac:dyDescent="0.2">
      <c r="B112" s="23" t="s">
        <v>450</v>
      </c>
      <c r="C112" s="60">
        <v>4009</v>
      </c>
      <c r="D112" s="60">
        <v>1163</v>
      </c>
      <c r="E112" s="60">
        <f t="shared" si="14"/>
        <v>5172</v>
      </c>
      <c r="F112" s="61">
        <f t="shared" si="15"/>
        <v>2.5842298025852292E-2</v>
      </c>
      <c r="G112" s="60">
        <v>12703</v>
      </c>
      <c r="H112" s="60">
        <v>525</v>
      </c>
      <c r="I112" s="60">
        <f t="shared" si="16"/>
        <v>13228</v>
      </c>
      <c r="J112" s="61">
        <f t="shared" si="17"/>
        <v>2.5664357236677447E-2</v>
      </c>
      <c r="K112" s="60">
        <f t="shared" si="13"/>
        <v>18400</v>
      </c>
      <c r="L112" s="60">
        <v>0</v>
      </c>
      <c r="M112" s="60">
        <f t="shared" si="18"/>
        <v>18400</v>
      </c>
    </row>
    <row r="113" spans="2:13" ht="12.75" customHeight="1" x14ac:dyDescent="0.2">
      <c r="B113" s="23" t="s">
        <v>451</v>
      </c>
      <c r="C113" s="60">
        <v>4486</v>
      </c>
      <c r="D113" s="60">
        <v>1898</v>
      </c>
      <c r="E113" s="60">
        <f t="shared" si="14"/>
        <v>6384</v>
      </c>
      <c r="F113" s="61">
        <f t="shared" si="15"/>
        <v>3.1898149767409324E-2</v>
      </c>
      <c r="G113" s="60">
        <v>15781</v>
      </c>
      <c r="H113" s="60">
        <v>844</v>
      </c>
      <c r="I113" s="60">
        <f t="shared" si="16"/>
        <v>16625</v>
      </c>
      <c r="J113" s="61">
        <f t="shared" si="17"/>
        <v>3.2255060406695082E-2</v>
      </c>
      <c r="K113" s="60">
        <f t="shared" si="13"/>
        <v>23009</v>
      </c>
      <c r="L113" s="60">
        <v>0</v>
      </c>
      <c r="M113" s="60">
        <f t="shared" si="18"/>
        <v>23009</v>
      </c>
    </row>
    <row r="114" spans="2:13" ht="12.75" customHeight="1" x14ac:dyDescent="0.2">
      <c r="B114" s="23" t="s">
        <v>452</v>
      </c>
      <c r="C114" s="60">
        <v>9719</v>
      </c>
      <c r="D114" s="60">
        <v>3002</v>
      </c>
      <c r="E114" s="60">
        <f t="shared" si="14"/>
        <v>12721</v>
      </c>
      <c r="F114" s="61">
        <f t="shared" si="15"/>
        <v>6.3561460399626263E-2</v>
      </c>
      <c r="G114" s="60">
        <v>34874</v>
      </c>
      <c r="H114" s="60">
        <v>1329</v>
      </c>
      <c r="I114" s="60">
        <f t="shared" si="16"/>
        <v>36203</v>
      </c>
      <c r="J114" s="61">
        <f t="shared" si="17"/>
        <v>7.0239395603222982E-2</v>
      </c>
      <c r="K114" s="60">
        <f t="shared" si="13"/>
        <v>48924</v>
      </c>
      <c r="L114" s="60">
        <v>0</v>
      </c>
      <c r="M114" s="60">
        <f t="shared" si="18"/>
        <v>48924</v>
      </c>
    </row>
    <row r="115" spans="2:13" ht="12.75" customHeight="1" x14ac:dyDescent="0.2">
      <c r="B115" s="23" t="s">
        <v>453</v>
      </c>
      <c r="C115" s="60">
        <v>1365</v>
      </c>
      <c r="D115" s="60">
        <v>486</v>
      </c>
      <c r="E115" s="60">
        <f t="shared" si="14"/>
        <v>1851</v>
      </c>
      <c r="F115" s="61">
        <f t="shared" si="15"/>
        <v>9.2486646647046769E-3</v>
      </c>
      <c r="G115" s="60">
        <v>5334</v>
      </c>
      <c r="H115" s="60">
        <v>247</v>
      </c>
      <c r="I115" s="60">
        <f t="shared" si="16"/>
        <v>5581</v>
      </c>
      <c r="J115" s="61">
        <f t="shared" si="17"/>
        <v>1.0827999526602421E-2</v>
      </c>
      <c r="K115" s="60">
        <f t="shared" si="13"/>
        <v>7432</v>
      </c>
      <c r="L115" s="60">
        <v>0</v>
      </c>
      <c r="M115" s="60">
        <f t="shared" si="18"/>
        <v>7432</v>
      </c>
    </row>
    <row r="116" spans="2:13" ht="12.75" customHeight="1" x14ac:dyDescent="0.2">
      <c r="B116" s="23" t="s">
        <v>454</v>
      </c>
      <c r="C116" s="60">
        <v>657</v>
      </c>
      <c r="D116" s="60">
        <v>238</v>
      </c>
      <c r="E116" s="60">
        <f t="shared" si="14"/>
        <v>895</v>
      </c>
      <c r="F116" s="61">
        <f t="shared" si="15"/>
        <v>4.4719367233445094E-3</v>
      </c>
      <c r="G116" s="60">
        <v>2836</v>
      </c>
      <c r="H116" s="60">
        <v>154</v>
      </c>
      <c r="I116" s="60">
        <f t="shared" si="16"/>
        <v>2990</v>
      </c>
      <c r="J116" s="61">
        <f t="shared" si="17"/>
        <v>5.8010604881815519E-3</v>
      </c>
      <c r="K116" s="60">
        <f t="shared" si="13"/>
        <v>3885</v>
      </c>
      <c r="L116" s="60">
        <v>0</v>
      </c>
      <c r="M116" s="60">
        <f t="shared" si="18"/>
        <v>3885</v>
      </c>
    </row>
    <row r="117" spans="2:13" ht="12.75" customHeight="1" x14ac:dyDescent="0.2">
      <c r="B117" s="23" t="s">
        <v>455</v>
      </c>
      <c r="C117" s="60">
        <v>3423</v>
      </c>
      <c r="D117" s="60">
        <v>1050</v>
      </c>
      <c r="E117" s="60">
        <f t="shared" si="14"/>
        <v>4473</v>
      </c>
      <c r="F117" s="61">
        <f t="shared" si="15"/>
        <v>2.2349690462033507E-2</v>
      </c>
      <c r="G117" s="60">
        <v>10353</v>
      </c>
      <c r="H117" s="60">
        <v>555</v>
      </c>
      <c r="I117" s="60">
        <f t="shared" si="16"/>
        <v>10908</v>
      </c>
      <c r="J117" s="61">
        <f t="shared" si="17"/>
        <v>2.1163199934810827E-2</v>
      </c>
      <c r="K117" s="60">
        <f t="shared" si="13"/>
        <v>15381</v>
      </c>
      <c r="L117" s="60">
        <v>0</v>
      </c>
      <c r="M117" s="60">
        <f t="shared" si="18"/>
        <v>15381</v>
      </c>
    </row>
    <row r="118" spans="2:13" ht="12.75" customHeight="1" x14ac:dyDescent="0.2">
      <c r="B118" s="23" t="s">
        <v>456</v>
      </c>
      <c r="C118" s="60">
        <v>340</v>
      </c>
      <c r="D118" s="60">
        <v>119</v>
      </c>
      <c r="E118" s="60">
        <f t="shared" si="14"/>
        <v>459</v>
      </c>
      <c r="F118" s="61">
        <f t="shared" si="15"/>
        <v>2.293429001134223E-3</v>
      </c>
      <c r="G118" s="60">
        <v>1002</v>
      </c>
      <c r="H118" s="60">
        <v>59</v>
      </c>
      <c r="I118" s="60">
        <f t="shared" si="16"/>
        <v>1061</v>
      </c>
      <c r="J118" s="61">
        <f t="shared" si="17"/>
        <v>2.0585034040002097E-3</v>
      </c>
      <c r="K118" s="60">
        <f t="shared" si="13"/>
        <v>1520</v>
      </c>
      <c r="L118" s="60">
        <v>0</v>
      </c>
      <c r="M118" s="60">
        <f t="shared" si="18"/>
        <v>1520</v>
      </c>
    </row>
    <row r="119" spans="2:13" ht="12.75" customHeight="1" x14ac:dyDescent="0.2">
      <c r="B119" s="23" t="s">
        <v>457</v>
      </c>
      <c r="C119" s="60">
        <v>1721</v>
      </c>
      <c r="D119" s="60">
        <v>262</v>
      </c>
      <c r="E119" s="60">
        <f t="shared" si="14"/>
        <v>1983</v>
      </c>
      <c r="F119" s="61">
        <f t="shared" si="15"/>
        <v>9.9082128741811853E-3</v>
      </c>
      <c r="G119" s="60">
        <v>5242</v>
      </c>
      <c r="H119" s="60">
        <v>126</v>
      </c>
      <c r="I119" s="60">
        <f t="shared" si="16"/>
        <v>5368</v>
      </c>
      <c r="J119" s="61">
        <f t="shared" si="17"/>
        <v>1.0414746722594839E-2</v>
      </c>
      <c r="K119" s="60">
        <f t="shared" si="13"/>
        <v>7351</v>
      </c>
      <c r="L119" s="60">
        <v>0</v>
      </c>
      <c r="M119" s="60">
        <f t="shared" si="18"/>
        <v>7351</v>
      </c>
    </row>
    <row r="120" spans="2:13" ht="12.75" customHeight="1" x14ac:dyDescent="0.2">
      <c r="B120" s="23" t="s">
        <v>458</v>
      </c>
      <c r="C120" s="60">
        <v>672</v>
      </c>
      <c r="D120" s="60">
        <v>98</v>
      </c>
      <c r="E120" s="60">
        <f t="shared" si="14"/>
        <v>770</v>
      </c>
      <c r="F120" s="61">
        <f t="shared" si="15"/>
        <v>3.8473645552796333E-3</v>
      </c>
      <c r="G120" s="60">
        <v>1713</v>
      </c>
      <c r="H120" s="60">
        <v>56</v>
      </c>
      <c r="I120" s="60">
        <f t="shared" si="16"/>
        <v>1769</v>
      </c>
      <c r="J120" s="61">
        <f t="shared" si="17"/>
        <v>3.4321324426732996E-3</v>
      </c>
      <c r="K120" s="60">
        <f t="shared" si="13"/>
        <v>2539</v>
      </c>
      <c r="L120" s="60">
        <v>0</v>
      </c>
      <c r="M120" s="60">
        <f t="shared" si="18"/>
        <v>2539</v>
      </c>
    </row>
    <row r="121" spans="2:13" ht="12.75" customHeight="1" x14ac:dyDescent="0.2">
      <c r="B121" s="23" t="s">
        <v>459</v>
      </c>
      <c r="C121" s="60">
        <v>3564</v>
      </c>
      <c r="D121" s="60">
        <v>644</v>
      </c>
      <c r="E121" s="60">
        <f t="shared" si="14"/>
        <v>4208</v>
      </c>
      <c r="F121" s="61">
        <f t="shared" si="15"/>
        <v>2.1025597465735971E-2</v>
      </c>
      <c r="G121" s="60">
        <v>13147</v>
      </c>
      <c r="H121" s="60">
        <v>387</v>
      </c>
      <c r="I121" s="60">
        <f t="shared" si="16"/>
        <v>13534</v>
      </c>
      <c r="J121" s="61">
        <f t="shared" si="17"/>
        <v>2.6258044363561578E-2</v>
      </c>
      <c r="K121" s="60">
        <f t="shared" si="13"/>
        <v>17742</v>
      </c>
      <c r="L121" s="60">
        <v>1</v>
      </c>
      <c r="M121" s="60">
        <f t="shared" si="18"/>
        <v>17743</v>
      </c>
    </row>
    <row r="122" spans="2:13" ht="12.75" customHeight="1" x14ac:dyDescent="0.2">
      <c r="B122" s="23" t="s">
        <v>460</v>
      </c>
      <c r="C122" s="60">
        <v>1424</v>
      </c>
      <c r="D122" s="60">
        <v>311</v>
      </c>
      <c r="E122" s="60">
        <f t="shared" si="14"/>
        <v>1735</v>
      </c>
      <c r="F122" s="61">
        <f t="shared" si="15"/>
        <v>8.6690616927404731E-3</v>
      </c>
      <c r="G122" s="60">
        <v>4828</v>
      </c>
      <c r="H122" s="60">
        <v>165</v>
      </c>
      <c r="I122" s="60">
        <f t="shared" si="16"/>
        <v>4993</v>
      </c>
      <c r="J122" s="61">
        <f t="shared" si="17"/>
        <v>9.6871889690603643E-3</v>
      </c>
      <c r="K122" s="60">
        <f t="shared" si="13"/>
        <v>6728</v>
      </c>
      <c r="L122" s="60">
        <v>0</v>
      </c>
      <c r="M122" s="60">
        <f t="shared" si="18"/>
        <v>6728</v>
      </c>
    </row>
    <row r="123" spans="2:13" ht="12.75" customHeight="1" x14ac:dyDescent="0.2">
      <c r="B123" s="23" t="s">
        <v>461</v>
      </c>
      <c r="C123" s="60">
        <v>8947</v>
      </c>
      <c r="D123" s="60">
        <v>2124</v>
      </c>
      <c r="E123" s="60">
        <f t="shared" si="14"/>
        <v>11071</v>
      </c>
      <c r="F123" s="61">
        <f t="shared" si="15"/>
        <v>5.5317107781169897E-2</v>
      </c>
      <c r="G123" s="60">
        <v>28854</v>
      </c>
      <c r="H123" s="60">
        <v>999</v>
      </c>
      <c r="I123" s="60">
        <f t="shared" si="16"/>
        <v>29853</v>
      </c>
      <c r="J123" s="61">
        <f t="shared" si="17"/>
        <v>5.791941764337253E-2</v>
      </c>
      <c r="K123" s="60">
        <f t="shared" si="13"/>
        <v>40924</v>
      </c>
      <c r="L123" s="60">
        <v>1</v>
      </c>
      <c r="M123" s="60">
        <f t="shared" si="18"/>
        <v>40925</v>
      </c>
    </row>
    <row r="124" spans="2:13" ht="12.75" customHeight="1" x14ac:dyDescent="0.2">
      <c r="B124" s="23" t="s">
        <v>49</v>
      </c>
      <c r="C124" s="60">
        <f t="shared" ref="C124:H124" si="19">SUM(C72:C123)</f>
        <v>152418</v>
      </c>
      <c r="D124" s="60">
        <f t="shared" si="19"/>
        <v>47719</v>
      </c>
      <c r="E124" s="62">
        <f t="shared" ref="E124" si="20">C124+D124</f>
        <v>200137</v>
      </c>
      <c r="F124" s="63">
        <f t="shared" ref="F124" si="21">E124/$E$124</f>
        <v>1</v>
      </c>
      <c r="G124" s="60">
        <f t="shared" si="19"/>
        <v>493649</v>
      </c>
      <c r="H124" s="60">
        <f t="shared" si="19"/>
        <v>21774</v>
      </c>
      <c r="I124" s="62">
        <f t="shared" ref="I124" si="22">G124+H124</f>
        <v>515423</v>
      </c>
      <c r="J124" s="63">
        <f t="shared" ref="J124" si="23">I124/$I$124</f>
        <v>1</v>
      </c>
      <c r="K124" s="62">
        <f t="shared" ref="K124" si="24">E124+I124</f>
        <v>715560</v>
      </c>
      <c r="L124" s="60">
        <f t="shared" ref="L124" si="25">SUM(L72:L123)</f>
        <v>3</v>
      </c>
      <c r="M124" s="62">
        <f t="shared" si="18"/>
        <v>715563</v>
      </c>
    </row>
    <row r="125" spans="2:13" ht="24" x14ac:dyDescent="0.2">
      <c r="B125" s="35" t="s">
        <v>66</v>
      </c>
      <c r="C125" s="36">
        <f>+C124/M124</f>
        <v>0.21300430570054629</v>
      </c>
      <c r="D125" s="36">
        <f>+D124/M124</f>
        <v>6.6687349681299898E-2</v>
      </c>
      <c r="E125" s="37">
        <f>+E124/M124</f>
        <v>0.2796916553818462</v>
      </c>
      <c r="F125" s="37"/>
      <c r="G125" s="36">
        <f>+G124/M124</f>
        <v>0.68987496558653816</v>
      </c>
      <c r="H125" s="36">
        <f>+H124/M124</f>
        <v>3.0429186528649468E-2</v>
      </c>
      <c r="I125" s="37">
        <f>+I124/M124</f>
        <v>0.72030415211518761</v>
      </c>
      <c r="J125" s="37"/>
      <c r="K125" s="37">
        <f>+K124/M124</f>
        <v>0.99999580749703376</v>
      </c>
      <c r="L125" s="37">
        <f>+L124/M124</f>
        <v>4.1925029661958485E-6</v>
      </c>
      <c r="M125" s="37">
        <f>K125+L125</f>
        <v>1</v>
      </c>
    </row>
    <row r="126" spans="2:13" x14ac:dyDescent="0.2">
      <c r="B126" s="28" t="s">
        <v>129</v>
      </c>
    </row>
    <row r="127" spans="2:13" x14ac:dyDescent="0.2">
      <c r="B127" s="28" t="s">
        <v>130</v>
      </c>
    </row>
  </sheetData>
  <mergeCells count="12">
    <mergeCell ref="L70:M70"/>
    <mergeCell ref="B69:M69"/>
    <mergeCell ref="B6:K6"/>
    <mergeCell ref="B5:K5"/>
    <mergeCell ref="B67:K67"/>
    <mergeCell ref="B66:K66"/>
    <mergeCell ref="B8:M8"/>
    <mergeCell ref="L9:M9"/>
    <mergeCell ref="B70:B71"/>
    <mergeCell ref="C70:K70"/>
    <mergeCell ref="B9:B10"/>
    <mergeCell ref="C9:K9"/>
  </mergeCells>
  <hyperlinks>
    <hyperlink ref="M5" location="'Índice Pensiones Solidarias'!A1" display="Volver Sistema de Pensiones Solidadias" xr:uid="{00000000-0004-0000-1600-000000000000}"/>
  </hyperlinks>
  <pageMargins left="0.74803149606299213" right="0.74803149606299213" top="0.98425196850393704" bottom="0.98425196850393704" header="0" footer="0"/>
  <pageSetup scale="74" fitToHeight="2" orientation="portrait" r:id="rId1"/>
  <headerFooter alignWithMargins="0"/>
  <rowBreaks count="1" manualBreakCount="1">
    <brk id="69" min="1" max="1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8" tint="-0.249977111117893"/>
  </sheetPr>
  <dimension ref="A2:N13"/>
  <sheetViews>
    <sheetView showGridLines="0" workbookViewId="0"/>
  </sheetViews>
  <sheetFormatPr baseColWidth="10" defaultRowHeight="15" x14ac:dyDescent="0.25"/>
  <cols>
    <col min="1" max="1" width="6" customWidth="1"/>
  </cols>
  <sheetData>
    <row r="2" spans="1:14" x14ac:dyDescent="0.25">
      <c r="A2" s="50" t="s">
        <v>101</v>
      </c>
    </row>
    <row r="3" spans="1:14" x14ac:dyDescent="0.25">
      <c r="A3" s="50" t="s">
        <v>102</v>
      </c>
    </row>
    <row r="5" spans="1:14" x14ac:dyDescent="0.25">
      <c r="B5" s="117" t="s">
        <v>568</v>
      </c>
      <c r="C5" s="106"/>
      <c r="D5" s="106"/>
      <c r="N5" s="133" t="s">
        <v>576</v>
      </c>
    </row>
    <row r="7" spans="1:14" x14ac:dyDescent="0.25">
      <c r="B7" s="119" t="s">
        <v>124</v>
      </c>
      <c r="C7" s="120"/>
      <c r="D7" s="120"/>
      <c r="E7" s="120"/>
      <c r="F7" s="120"/>
      <c r="G7" s="120"/>
      <c r="H7" s="120"/>
      <c r="I7" s="120"/>
      <c r="J7" s="120"/>
      <c r="K7" s="120"/>
      <c r="L7" s="120"/>
      <c r="M7" s="120"/>
      <c r="N7" s="121"/>
    </row>
    <row r="8" spans="1:14" ht="27" customHeight="1" x14ac:dyDescent="0.25">
      <c r="B8" s="395" t="s">
        <v>616</v>
      </c>
      <c r="C8" s="396"/>
      <c r="D8" s="396"/>
      <c r="E8" s="396"/>
      <c r="F8" s="396"/>
      <c r="G8" s="396"/>
      <c r="H8" s="396"/>
      <c r="I8" s="396"/>
      <c r="J8" s="396"/>
      <c r="K8" s="396"/>
      <c r="L8" s="396"/>
      <c r="M8" s="396"/>
      <c r="N8" s="397"/>
    </row>
    <row r="10" spans="1:14" x14ac:dyDescent="0.25">
      <c r="B10" s="126" t="s">
        <v>522</v>
      </c>
    </row>
    <row r="11" spans="1:14" x14ac:dyDescent="0.25">
      <c r="B11" s="357" t="s">
        <v>617</v>
      </c>
      <c r="C11" s="357"/>
      <c r="D11" s="357"/>
      <c r="E11" s="357"/>
      <c r="F11" s="357"/>
      <c r="G11" s="357"/>
      <c r="H11" s="357"/>
    </row>
    <row r="12" spans="1:14" x14ac:dyDescent="0.25">
      <c r="B12" s="357" t="s">
        <v>618</v>
      </c>
      <c r="C12" s="357"/>
      <c r="D12" s="357"/>
      <c r="E12" s="357"/>
      <c r="F12" s="357"/>
      <c r="G12" s="357"/>
      <c r="H12" s="357"/>
    </row>
    <row r="13" spans="1:14" x14ac:dyDescent="0.25">
      <c r="B13" s="357" t="s">
        <v>619</v>
      </c>
      <c r="C13" s="357"/>
      <c r="D13" s="357"/>
      <c r="E13" s="357"/>
      <c r="F13" s="357"/>
      <c r="G13" s="357"/>
      <c r="H13" s="357"/>
    </row>
  </sheetData>
  <mergeCells count="4">
    <mergeCell ref="B8:N8"/>
    <mergeCell ref="B11:H11"/>
    <mergeCell ref="B12:H12"/>
    <mergeCell ref="B13:H13"/>
  </mergeCells>
  <hyperlinks>
    <hyperlink ref="B11" location="'Concesiones Mensuales BxH'!A1" display="Concesiones de Bono por Hijo a nivel nacional, por mes, desde Agosto 2009 a marzo 2018" xr:uid="{00000000-0004-0000-1700-000000000000}"/>
    <hyperlink ref="B12" location="'Solicitudes y Rechazos BxH'!A1" display="Solicitudes, Rechazos y concesiones a nivel nacional, por mes, desde Agosto 2009 a marzo 2018" xr:uid="{00000000-0004-0000-1700-000001000000}"/>
    <hyperlink ref="B13" location="'Concesiones Mensuales Regional'!A1" display="Concesiones de Bono por Hijo a nivel regional en el mes de marzo de 2018" xr:uid="{00000000-0004-0000-1700-000002000000}"/>
    <hyperlink ref="N5" location="Índice!A1" display="Volver" xr:uid="{00000000-0004-0000-1700-000003000000}"/>
  </hyperlinks>
  <pageMargins left="0.7" right="0.7" top="0.75" bottom="0.75" header="0.3" footer="0.3"/>
  <pageSetup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2:M121"/>
  <sheetViews>
    <sheetView showGridLines="0" zoomScaleNormal="100" workbookViewId="0">
      <pane xSplit="2" ySplit="10" topLeftCell="C109" activePane="bottomRight" state="frozen"/>
      <selection activeCell="B6" sqref="B6:J6"/>
      <selection pane="topRight" activeCell="B6" sqref="B6:J6"/>
      <selection pane="bottomLeft" activeCell="B6" sqref="B6:J6"/>
      <selection pane="bottomRight"/>
    </sheetView>
  </sheetViews>
  <sheetFormatPr baseColWidth="10" defaultRowHeight="12" x14ac:dyDescent="0.2"/>
  <cols>
    <col min="1" max="1" width="6" style="28" customWidth="1"/>
    <col min="2" max="2" width="12.5703125" style="28" customWidth="1"/>
    <col min="3" max="11" width="11.42578125" style="28"/>
    <col min="12" max="12" width="15.7109375" style="51" customWidth="1"/>
    <col min="13" max="252" width="11.42578125" style="28"/>
    <col min="253" max="253" width="4.5703125" style="28" customWidth="1"/>
    <col min="254" max="254" width="12.5703125" style="28" customWidth="1"/>
    <col min="255" max="256" width="11.42578125" style="28"/>
    <col min="257" max="257" width="11.42578125" style="28" customWidth="1"/>
    <col min="258" max="259" width="11.42578125" style="28"/>
    <col min="260" max="260" width="11.42578125" style="28" customWidth="1"/>
    <col min="261" max="262" width="11.42578125" style="28"/>
    <col min="263" max="263" width="0" style="28" hidden="1" customWidth="1"/>
    <col min="264" max="265" width="11.42578125" style="28"/>
    <col min="266" max="266" width="0" style="28" hidden="1" customWidth="1"/>
    <col min="267" max="267" width="11.42578125" style="28"/>
    <col min="268" max="268" width="15.7109375" style="28" customWidth="1"/>
    <col min="269" max="508" width="11.42578125" style="28"/>
    <col min="509" max="509" width="4.5703125" style="28" customWidth="1"/>
    <col min="510" max="510" width="12.5703125" style="28" customWidth="1"/>
    <col min="511" max="512" width="11.42578125" style="28"/>
    <col min="513" max="513" width="11.42578125" style="28" customWidth="1"/>
    <col min="514" max="515" width="11.42578125" style="28"/>
    <col min="516" max="516" width="11.42578125" style="28" customWidth="1"/>
    <col min="517" max="518" width="11.42578125" style="28"/>
    <col min="519" max="519" width="0" style="28" hidden="1" customWidth="1"/>
    <col min="520" max="521" width="11.42578125" style="28"/>
    <col min="522" max="522" width="0" style="28" hidden="1" customWidth="1"/>
    <col min="523" max="523" width="11.42578125" style="28"/>
    <col min="524" max="524" width="15.7109375" style="28" customWidth="1"/>
    <col min="525" max="764" width="11.42578125" style="28"/>
    <col min="765" max="765" width="4.5703125" style="28" customWidth="1"/>
    <col min="766" max="766" width="12.5703125" style="28" customWidth="1"/>
    <col min="767" max="768" width="11.42578125" style="28"/>
    <col min="769" max="769" width="11.42578125" style="28" customWidth="1"/>
    <col min="770" max="771" width="11.42578125" style="28"/>
    <col min="772" max="772" width="11.42578125" style="28" customWidth="1"/>
    <col min="773" max="774" width="11.42578125" style="28"/>
    <col min="775" max="775" width="0" style="28" hidden="1" customWidth="1"/>
    <col min="776" max="777" width="11.42578125" style="28"/>
    <col min="778" max="778" width="0" style="28" hidden="1" customWidth="1"/>
    <col min="779" max="779" width="11.42578125" style="28"/>
    <col min="780" max="780" width="15.7109375" style="28" customWidth="1"/>
    <col min="781" max="1020" width="11.42578125" style="28"/>
    <col min="1021" max="1021" width="4.5703125" style="28" customWidth="1"/>
    <col min="1022" max="1022" width="12.5703125" style="28" customWidth="1"/>
    <col min="1023" max="1024" width="11.42578125" style="28"/>
    <col min="1025" max="1025" width="11.42578125" style="28" customWidth="1"/>
    <col min="1026" max="1027" width="11.42578125" style="28"/>
    <col min="1028" max="1028" width="11.42578125" style="28" customWidth="1"/>
    <col min="1029" max="1030" width="11.42578125" style="28"/>
    <col min="1031" max="1031" width="0" style="28" hidden="1" customWidth="1"/>
    <col min="1032" max="1033" width="11.42578125" style="28"/>
    <col min="1034" max="1034" width="0" style="28" hidden="1" customWidth="1"/>
    <col min="1035" max="1035" width="11.42578125" style="28"/>
    <col min="1036" max="1036" width="15.7109375" style="28" customWidth="1"/>
    <col min="1037" max="1276" width="11.42578125" style="28"/>
    <col min="1277" max="1277" width="4.5703125" style="28" customWidth="1"/>
    <col min="1278" max="1278" width="12.5703125" style="28" customWidth="1"/>
    <col min="1279" max="1280" width="11.42578125" style="28"/>
    <col min="1281" max="1281" width="11.42578125" style="28" customWidth="1"/>
    <col min="1282" max="1283" width="11.42578125" style="28"/>
    <col min="1284" max="1284" width="11.42578125" style="28" customWidth="1"/>
    <col min="1285" max="1286" width="11.42578125" style="28"/>
    <col min="1287" max="1287" width="0" style="28" hidden="1" customWidth="1"/>
    <col min="1288" max="1289" width="11.42578125" style="28"/>
    <col min="1290" max="1290" width="0" style="28" hidden="1" customWidth="1"/>
    <col min="1291" max="1291" width="11.42578125" style="28"/>
    <col min="1292" max="1292" width="15.7109375" style="28" customWidth="1"/>
    <col min="1293" max="1532" width="11.42578125" style="28"/>
    <col min="1533" max="1533" width="4.5703125" style="28" customWidth="1"/>
    <col min="1534" max="1534" width="12.5703125" style="28" customWidth="1"/>
    <col min="1535" max="1536" width="11.42578125" style="28"/>
    <col min="1537" max="1537" width="11.42578125" style="28" customWidth="1"/>
    <col min="1538" max="1539" width="11.42578125" style="28"/>
    <col min="1540" max="1540" width="11.42578125" style="28" customWidth="1"/>
    <col min="1541" max="1542" width="11.42578125" style="28"/>
    <col min="1543" max="1543" width="0" style="28" hidden="1" customWidth="1"/>
    <col min="1544" max="1545" width="11.42578125" style="28"/>
    <col min="1546" max="1546" width="0" style="28" hidden="1" customWidth="1"/>
    <col min="1547" max="1547" width="11.42578125" style="28"/>
    <col min="1548" max="1548" width="15.7109375" style="28" customWidth="1"/>
    <col min="1549" max="1788" width="11.42578125" style="28"/>
    <col min="1789" max="1789" width="4.5703125" style="28" customWidth="1"/>
    <col min="1790" max="1790" width="12.5703125" style="28" customWidth="1"/>
    <col min="1791" max="1792" width="11.42578125" style="28"/>
    <col min="1793" max="1793" width="11.42578125" style="28" customWidth="1"/>
    <col min="1794" max="1795" width="11.42578125" style="28"/>
    <col min="1796" max="1796" width="11.42578125" style="28" customWidth="1"/>
    <col min="1797" max="1798" width="11.42578125" style="28"/>
    <col min="1799" max="1799" width="0" style="28" hidden="1" customWidth="1"/>
    <col min="1800" max="1801" width="11.42578125" style="28"/>
    <col min="1802" max="1802" width="0" style="28" hidden="1" customWidth="1"/>
    <col min="1803" max="1803" width="11.42578125" style="28"/>
    <col min="1804" max="1804" width="15.7109375" style="28" customWidth="1"/>
    <col min="1805" max="2044" width="11.42578125" style="28"/>
    <col min="2045" max="2045" width="4.5703125" style="28" customWidth="1"/>
    <col min="2046" max="2046" width="12.5703125" style="28" customWidth="1"/>
    <col min="2047" max="2048" width="11.42578125" style="28"/>
    <col min="2049" max="2049" width="11.42578125" style="28" customWidth="1"/>
    <col min="2050" max="2051" width="11.42578125" style="28"/>
    <col min="2052" max="2052" width="11.42578125" style="28" customWidth="1"/>
    <col min="2053" max="2054" width="11.42578125" style="28"/>
    <col min="2055" max="2055" width="0" style="28" hidden="1" customWidth="1"/>
    <col min="2056" max="2057" width="11.42578125" style="28"/>
    <col min="2058" max="2058" width="0" style="28" hidden="1" customWidth="1"/>
    <col min="2059" max="2059" width="11.42578125" style="28"/>
    <col min="2060" max="2060" width="15.7109375" style="28" customWidth="1"/>
    <col min="2061" max="2300" width="11.42578125" style="28"/>
    <col min="2301" max="2301" width="4.5703125" style="28" customWidth="1"/>
    <col min="2302" max="2302" width="12.5703125" style="28" customWidth="1"/>
    <col min="2303" max="2304" width="11.42578125" style="28"/>
    <col min="2305" max="2305" width="11.42578125" style="28" customWidth="1"/>
    <col min="2306" max="2307" width="11.42578125" style="28"/>
    <col min="2308" max="2308" width="11.42578125" style="28" customWidth="1"/>
    <col min="2309" max="2310" width="11.42578125" style="28"/>
    <col min="2311" max="2311" width="0" style="28" hidden="1" customWidth="1"/>
    <col min="2312" max="2313" width="11.42578125" style="28"/>
    <col min="2314" max="2314" width="0" style="28" hidden="1" customWidth="1"/>
    <col min="2315" max="2315" width="11.42578125" style="28"/>
    <col min="2316" max="2316" width="15.7109375" style="28" customWidth="1"/>
    <col min="2317" max="2556" width="11.42578125" style="28"/>
    <col min="2557" max="2557" width="4.5703125" style="28" customWidth="1"/>
    <col min="2558" max="2558" width="12.5703125" style="28" customWidth="1"/>
    <col min="2559" max="2560" width="11.42578125" style="28"/>
    <col min="2561" max="2561" width="11.42578125" style="28" customWidth="1"/>
    <col min="2562" max="2563" width="11.42578125" style="28"/>
    <col min="2564" max="2564" width="11.42578125" style="28" customWidth="1"/>
    <col min="2565" max="2566" width="11.42578125" style="28"/>
    <col min="2567" max="2567" width="0" style="28" hidden="1" customWidth="1"/>
    <col min="2568" max="2569" width="11.42578125" style="28"/>
    <col min="2570" max="2570" width="0" style="28" hidden="1" customWidth="1"/>
    <col min="2571" max="2571" width="11.42578125" style="28"/>
    <col min="2572" max="2572" width="15.7109375" style="28" customWidth="1"/>
    <col min="2573" max="2812" width="11.42578125" style="28"/>
    <col min="2813" max="2813" width="4.5703125" style="28" customWidth="1"/>
    <col min="2814" max="2814" width="12.5703125" style="28" customWidth="1"/>
    <col min="2815" max="2816" width="11.42578125" style="28"/>
    <col min="2817" max="2817" width="11.42578125" style="28" customWidth="1"/>
    <col min="2818" max="2819" width="11.42578125" style="28"/>
    <col min="2820" max="2820" width="11.42578125" style="28" customWidth="1"/>
    <col min="2821" max="2822" width="11.42578125" style="28"/>
    <col min="2823" max="2823" width="0" style="28" hidden="1" customWidth="1"/>
    <col min="2824" max="2825" width="11.42578125" style="28"/>
    <col min="2826" max="2826" width="0" style="28" hidden="1" customWidth="1"/>
    <col min="2827" max="2827" width="11.42578125" style="28"/>
    <col min="2828" max="2828" width="15.7109375" style="28" customWidth="1"/>
    <col min="2829" max="3068" width="11.42578125" style="28"/>
    <col min="3069" max="3069" width="4.5703125" style="28" customWidth="1"/>
    <col min="3070" max="3070" width="12.5703125" style="28" customWidth="1"/>
    <col min="3071" max="3072" width="11.42578125" style="28"/>
    <col min="3073" max="3073" width="11.42578125" style="28" customWidth="1"/>
    <col min="3074" max="3075" width="11.42578125" style="28"/>
    <col min="3076" max="3076" width="11.42578125" style="28" customWidth="1"/>
    <col min="3077" max="3078" width="11.42578125" style="28"/>
    <col min="3079" max="3079" width="0" style="28" hidden="1" customWidth="1"/>
    <col min="3080" max="3081" width="11.42578125" style="28"/>
    <col min="3082" max="3082" width="0" style="28" hidden="1" customWidth="1"/>
    <col min="3083" max="3083" width="11.42578125" style="28"/>
    <col min="3084" max="3084" width="15.7109375" style="28" customWidth="1"/>
    <col min="3085" max="3324" width="11.42578125" style="28"/>
    <col min="3325" max="3325" width="4.5703125" style="28" customWidth="1"/>
    <col min="3326" max="3326" width="12.5703125" style="28" customWidth="1"/>
    <col min="3327" max="3328" width="11.42578125" style="28"/>
    <col min="3329" max="3329" width="11.42578125" style="28" customWidth="1"/>
    <col min="3330" max="3331" width="11.42578125" style="28"/>
    <col min="3332" max="3332" width="11.42578125" style="28" customWidth="1"/>
    <col min="3333" max="3334" width="11.42578125" style="28"/>
    <col min="3335" max="3335" width="0" style="28" hidden="1" customWidth="1"/>
    <col min="3336" max="3337" width="11.42578125" style="28"/>
    <col min="3338" max="3338" width="0" style="28" hidden="1" customWidth="1"/>
    <col min="3339" max="3339" width="11.42578125" style="28"/>
    <col min="3340" max="3340" width="15.7109375" style="28" customWidth="1"/>
    <col min="3341" max="3580" width="11.42578125" style="28"/>
    <col min="3581" max="3581" width="4.5703125" style="28" customWidth="1"/>
    <col min="3582" max="3582" width="12.5703125" style="28" customWidth="1"/>
    <col min="3583" max="3584" width="11.42578125" style="28"/>
    <col min="3585" max="3585" width="11.42578125" style="28" customWidth="1"/>
    <col min="3586" max="3587" width="11.42578125" style="28"/>
    <col min="3588" max="3588" width="11.42578125" style="28" customWidth="1"/>
    <col min="3589" max="3590" width="11.42578125" style="28"/>
    <col min="3591" max="3591" width="0" style="28" hidden="1" customWidth="1"/>
    <col min="3592" max="3593" width="11.42578125" style="28"/>
    <col min="3594" max="3594" width="0" style="28" hidden="1" customWidth="1"/>
    <col min="3595" max="3595" width="11.42578125" style="28"/>
    <col min="3596" max="3596" width="15.7109375" style="28" customWidth="1"/>
    <col min="3597" max="3836" width="11.42578125" style="28"/>
    <col min="3837" max="3837" width="4.5703125" style="28" customWidth="1"/>
    <col min="3838" max="3838" width="12.5703125" style="28" customWidth="1"/>
    <col min="3839" max="3840" width="11.42578125" style="28"/>
    <col min="3841" max="3841" width="11.42578125" style="28" customWidth="1"/>
    <col min="3842" max="3843" width="11.42578125" style="28"/>
    <col min="3844" max="3844" width="11.42578125" style="28" customWidth="1"/>
    <col min="3845" max="3846" width="11.42578125" style="28"/>
    <col min="3847" max="3847" width="0" style="28" hidden="1" customWidth="1"/>
    <col min="3848" max="3849" width="11.42578125" style="28"/>
    <col min="3850" max="3850" width="0" style="28" hidden="1" customWidth="1"/>
    <col min="3851" max="3851" width="11.42578125" style="28"/>
    <col min="3852" max="3852" width="15.7109375" style="28" customWidth="1"/>
    <col min="3853" max="4092" width="11.42578125" style="28"/>
    <col min="4093" max="4093" width="4.5703125" style="28" customWidth="1"/>
    <col min="4094" max="4094" width="12.5703125" style="28" customWidth="1"/>
    <col min="4095" max="4096" width="11.42578125" style="28"/>
    <col min="4097" max="4097" width="11.42578125" style="28" customWidth="1"/>
    <col min="4098" max="4099" width="11.42578125" style="28"/>
    <col min="4100" max="4100" width="11.42578125" style="28" customWidth="1"/>
    <col min="4101" max="4102" width="11.42578125" style="28"/>
    <col min="4103" max="4103" width="0" style="28" hidden="1" customWidth="1"/>
    <col min="4104" max="4105" width="11.42578125" style="28"/>
    <col min="4106" max="4106" width="0" style="28" hidden="1" customWidth="1"/>
    <col min="4107" max="4107" width="11.42578125" style="28"/>
    <col min="4108" max="4108" width="15.7109375" style="28" customWidth="1"/>
    <col min="4109" max="4348" width="11.42578125" style="28"/>
    <col min="4349" max="4349" width="4.5703125" style="28" customWidth="1"/>
    <col min="4350" max="4350" width="12.5703125" style="28" customWidth="1"/>
    <col min="4351" max="4352" width="11.42578125" style="28"/>
    <col min="4353" max="4353" width="11.42578125" style="28" customWidth="1"/>
    <col min="4354" max="4355" width="11.42578125" style="28"/>
    <col min="4356" max="4356" width="11.42578125" style="28" customWidth="1"/>
    <col min="4357" max="4358" width="11.42578125" style="28"/>
    <col min="4359" max="4359" width="0" style="28" hidden="1" customWidth="1"/>
    <col min="4360" max="4361" width="11.42578125" style="28"/>
    <col min="4362" max="4362" width="0" style="28" hidden="1" customWidth="1"/>
    <col min="4363" max="4363" width="11.42578125" style="28"/>
    <col min="4364" max="4364" width="15.7109375" style="28" customWidth="1"/>
    <col min="4365" max="4604" width="11.42578125" style="28"/>
    <col min="4605" max="4605" width="4.5703125" style="28" customWidth="1"/>
    <col min="4606" max="4606" width="12.5703125" style="28" customWidth="1"/>
    <col min="4607" max="4608" width="11.42578125" style="28"/>
    <col min="4609" max="4609" width="11.42578125" style="28" customWidth="1"/>
    <col min="4610" max="4611" width="11.42578125" style="28"/>
    <col min="4612" max="4612" width="11.42578125" style="28" customWidth="1"/>
    <col min="4613" max="4614" width="11.42578125" style="28"/>
    <col min="4615" max="4615" width="0" style="28" hidden="1" customWidth="1"/>
    <col min="4616" max="4617" width="11.42578125" style="28"/>
    <col min="4618" max="4618" width="0" style="28" hidden="1" customWidth="1"/>
    <col min="4619" max="4619" width="11.42578125" style="28"/>
    <col min="4620" max="4620" width="15.7109375" style="28" customWidth="1"/>
    <col min="4621" max="4860" width="11.42578125" style="28"/>
    <col min="4861" max="4861" width="4.5703125" style="28" customWidth="1"/>
    <col min="4862" max="4862" width="12.5703125" style="28" customWidth="1"/>
    <col min="4863" max="4864" width="11.42578125" style="28"/>
    <col min="4865" max="4865" width="11.42578125" style="28" customWidth="1"/>
    <col min="4866" max="4867" width="11.42578125" style="28"/>
    <col min="4868" max="4868" width="11.42578125" style="28" customWidth="1"/>
    <col min="4869" max="4870" width="11.42578125" style="28"/>
    <col min="4871" max="4871" width="0" style="28" hidden="1" customWidth="1"/>
    <col min="4872" max="4873" width="11.42578125" style="28"/>
    <col min="4874" max="4874" width="0" style="28" hidden="1" customWidth="1"/>
    <col min="4875" max="4875" width="11.42578125" style="28"/>
    <col min="4876" max="4876" width="15.7109375" style="28" customWidth="1"/>
    <col min="4877" max="5116" width="11.42578125" style="28"/>
    <col min="5117" max="5117" width="4.5703125" style="28" customWidth="1"/>
    <col min="5118" max="5118" width="12.5703125" style="28" customWidth="1"/>
    <col min="5119" max="5120" width="11.42578125" style="28"/>
    <col min="5121" max="5121" width="11.42578125" style="28" customWidth="1"/>
    <col min="5122" max="5123" width="11.42578125" style="28"/>
    <col min="5124" max="5124" width="11.42578125" style="28" customWidth="1"/>
    <col min="5125" max="5126" width="11.42578125" style="28"/>
    <col min="5127" max="5127" width="0" style="28" hidden="1" customWidth="1"/>
    <col min="5128" max="5129" width="11.42578125" style="28"/>
    <col min="5130" max="5130" width="0" style="28" hidden="1" customWidth="1"/>
    <col min="5131" max="5131" width="11.42578125" style="28"/>
    <col min="5132" max="5132" width="15.7109375" style="28" customWidth="1"/>
    <col min="5133" max="5372" width="11.42578125" style="28"/>
    <col min="5373" max="5373" width="4.5703125" style="28" customWidth="1"/>
    <col min="5374" max="5374" width="12.5703125" style="28" customWidth="1"/>
    <col min="5375" max="5376" width="11.42578125" style="28"/>
    <col min="5377" max="5377" width="11.42578125" style="28" customWidth="1"/>
    <col min="5378" max="5379" width="11.42578125" style="28"/>
    <col min="5380" max="5380" width="11.42578125" style="28" customWidth="1"/>
    <col min="5381" max="5382" width="11.42578125" style="28"/>
    <col min="5383" max="5383" width="0" style="28" hidden="1" customWidth="1"/>
    <col min="5384" max="5385" width="11.42578125" style="28"/>
    <col min="5386" max="5386" width="0" style="28" hidden="1" customWidth="1"/>
    <col min="5387" max="5387" width="11.42578125" style="28"/>
    <col min="5388" max="5388" width="15.7109375" style="28" customWidth="1"/>
    <col min="5389" max="5628" width="11.42578125" style="28"/>
    <col min="5629" max="5629" width="4.5703125" style="28" customWidth="1"/>
    <col min="5630" max="5630" width="12.5703125" style="28" customWidth="1"/>
    <col min="5631" max="5632" width="11.42578125" style="28"/>
    <col min="5633" max="5633" width="11.42578125" style="28" customWidth="1"/>
    <col min="5634" max="5635" width="11.42578125" style="28"/>
    <col min="5636" max="5636" width="11.42578125" style="28" customWidth="1"/>
    <col min="5637" max="5638" width="11.42578125" style="28"/>
    <col min="5639" max="5639" width="0" style="28" hidden="1" customWidth="1"/>
    <col min="5640" max="5641" width="11.42578125" style="28"/>
    <col min="5642" max="5642" width="0" style="28" hidden="1" customWidth="1"/>
    <col min="5643" max="5643" width="11.42578125" style="28"/>
    <col min="5644" max="5644" width="15.7109375" style="28" customWidth="1"/>
    <col min="5645" max="5884" width="11.42578125" style="28"/>
    <col min="5885" max="5885" width="4.5703125" style="28" customWidth="1"/>
    <col min="5886" max="5886" width="12.5703125" style="28" customWidth="1"/>
    <col min="5887" max="5888" width="11.42578125" style="28"/>
    <col min="5889" max="5889" width="11.42578125" style="28" customWidth="1"/>
    <col min="5890" max="5891" width="11.42578125" style="28"/>
    <col min="5892" max="5892" width="11.42578125" style="28" customWidth="1"/>
    <col min="5893" max="5894" width="11.42578125" style="28"/>
    <col min="5895" max="5895" width="0" style="28" hidden="1" customWidth="1"/>
    <col min="5896" max="5897" width="11.42578125" style="28"/>
    <col min="5898" max="5898" width="0" style="28" hidden="1" customWidth="1"/>
    <col min="5899" max="5899" width="11.42578125" style="28"/>
    <col min="5900" max="5900" width="15.7109375" style="28" customWidth="1"/>
    <col min="5901" max="6140" width="11.42578125" style="28"/>
    <col min="6141" max="6141" width="4.5703125" style="28" customWidth="1"/>
    <col min="6142" max="6142" width="12.5703125" style="28" customWidth="1"/>
    <col min="6143" max="6144" width="11.42578125" style="28"/>
    <col min="6145" max="6145" width="11.42578125" style="28" customWidth="1"/>
    <col min="6146" max="6147" width="11.42578125" style="28"/>
    <col min="6148" max="6148" width="11.42578125" style="28" customWidth="1"/>
    <col min="6149" max="6150" width="11.42578125" style="28"/>
    <col min="6151" max="6151" width="0" style="28" hidden="1" customWidth="1"/>
    <col min="6152" max="6153" width="11.42578125" style="28"/>
    <col min="6154" max="6154" width="0" style="28" hidden="1" customWidth="1"/>
    <col min="6155" max="6155" width="11.42578125" style="28"/>
    <col min="6156" max="6156" width="15.7109375" style="28" customWidth="1"/>
    <col min="6157" max="6396" width="11.42578125" style="28"/>
    <col min="6397" max="6397" width="4.5703125" style="28" customWidth="1"/>
    <col min="6398" max="6398" width="12.5703125" style="28" customWidth="1"/>
    <col min="6399" max="6400" width="11.42578125" style="28"/>
    <col min="6401" max="6401" width="11.42578125" style="28" customWidth="1"/>
    <col min="6402" max="6403" width="11.42578125" style="28"/>
    <col min="6404" max="6404" width="11.42578125" style="28" customWidth="1"/>
    <col min="6405" max="6406" width="11.42578125" style="28"/>
    <col min="6407" max="6407" width="0" style="28" hidden="1" customWidth="1"/>
    <col min="6408" max="6409" width="11.42578125" style="28"/>
    <col min="6410" max="6410" width="0" style="28" hidden="1" customWidth="1"/>
    <col min="6411" max="6411" width="11.42578125" style="28"/>
    <col min="6412" max="6412" width="15.7109375" style="28" customWidth="1"/>
    <col min="6413" max="6652" width="11.42578125" style="28"/>
    <col min="6653" max="6653" width="4.5703125" style="28" customWidth="1"/>
    <col min="6654" max="6654" width="12.5703125" style="28" customWidth="1"/>
    <col min="6655" max="6656" width="11.42578125" style="28"/>
    <col min="6657" max="6657" width="11.42578125" style="28" customWidth="1"/>
    <col min="6658" max="6659" width="11.42578125" style="28"/>
    <col min="6660" max="6660" width="11.42578125" style="28" customWidth="1"/>
    <col min="6661" max="6662" width="11.42578125" style="28"/>
    <col min="6663" max="6663" width="0" style="28" hidden="1" customWidth="1"/>
    <col min="6664" max="6665" width="11.42578125" style="28"/>
    <col min="6666" max="6666" width="0" style="28" hidden="1" customWidth="1"/>
    <col min="6667" max="6667" width="11.42578125" style="28"/>
    <col min="6668" max="6668" width="15.7109375" style="28" customWidth="1"/>
    <col min="6669" max="6908" width="11.42578125" style="28"/>
    <col min="6909" max="6909" width="4.5703125" style="28" customWidth="1"/>
    <col min="6910" max="6910" width="12.5703125" style="28" customWidth="1"/>
    <col min="6911" max="6912" width="11.42578125" style="28"/>
    <col min="6913" max="6913" width="11.42578125" style="28" customWidth="1"/>
    <col min="6914" max="6915" width="11.42578125" style="28"/>
    <col min="6916" max="6916" width="11.42578125" style="28" customWidth="1"/>
    <col min="6917" max="6918" width="11.42578125" style="28"/>
    <col min="6919" max="6919" width="0" style="28" hidden="1" customWidth="1"/>
    <col min="6920" max="6921" width="11.42578125" style="28"/>
    <col min="6922" max="6922" width="0" style="28" hidden="1" customWidth="1"/>
    <col min="6923" max="6923" width="11.42578125" style="28"/>
    <col min="6924" max="6924" width="15.7109375" style="28" customWidth="1"/>
    <col min="6925" max="7164" width="11.42578125" style="28"/>
    <col min="7165" max="7165" width="4.5703125" style="28" customWidth="1"/>
    <col min="7166" max="7166" width="12.5703125" style="28" customWidth="1"/>
    <col min="7167" max="7168" width="11.42578125" style="28"/>
    <col min="7169" max="7169" width="11.42578125" style="28" customWidth="1"/>
    <col min="7170" max="7171" width="11.42578125" style="28"/>
    <col min="7172" max="7172" width="11.42578125" style="28" customWidth="1"/>
    <col min="7173" max="7174" width="11.42578125" style="28"/>
    <col min="7175" max="7175" width="0" style="28" hidden="1" customWidth="1"/>
    <col min="7176" max="7177" width="11.42578125" style="28"/>
    <col min="7178" max="7178" width="0" style="28" hidden="1" customWidth="1"/>
    <col min="7179" max="7179" width="11.42578125" style="28"/>
    <col min="7180" max="7180" width="15.7109375" style="28" customWidth="1"/>
    <col min="7181" max="7420" width="11.42578125" style="28"/>
    <col min="7421" max="7421" width="4.5703125" style="28" customWidth="1"/>
    <col min="7422" max="7422" width="12.5703125" style="28" customWidth="1"/>
    <col min="7423" max="7424" width="11.42578125" style="28"/>
    <col min="7425" max="7425" width="11.42578125" style="28" customWidth="1"/>
    <col min="7426" max="7427" width="11.42578125" style="28"/>
    <col min="7428" max="7428" width="11.42578125" style="28" customWidth="1"/>
    <col min="7429" max="7430" width="11.42578125" style="28"/>
    <col min="7431" max="7431" width="0" style="28" hidden="1" customWidth="1"/>
    <col min="7432" max="7433" width="11.42578125" style="28"/>
    <col min="7434" max="7434" width="0" style="28" hidden="1" customWidth="1"/>
    <col min="7435" max="7435" width="11.42578125" style="28"/>
    <col min="7436" max="7436" width="15.7109375" style="28" customWidth="1"/>
    <col min="7437" max="7676" width="11.42578125" style="28"/>
    <col min="7677" max="7677" width="4.5703125" style="28" customWidth="1"/>
    <col min="7678" max="7678" width="12.5703125" style="28" customWidth="1"/>
    <col min="7679" max="7680" width="11.42578125" style="28"/>
    <col min="7681" max="7681" width="11.42578125" style="28" customWidth="1"/>
    <col min="7682" max="7683" width="11.42578125" style="28"/>
    <col min="7684" max="7684" width="11.42578125" style="28" customWidth="1"/>
    <col min="7685" max="7686" width="11.42578125" style="28"/>
    <col min="7687" max="7687" width="0" style="28" hidden="1" customWidth="1"/>
    <col min="7688" max="7689" width="11.42578125" style="28"/>
    <col min="7690" max="7690" width="0" style="28" hidden="1" customWidth="1"/>
    <col min="7691" max="7691" width="11.42578125" style="28"/>
    <col min="7692" max="7692" width="15.7109375" style="28" customWidth="1"/>
    <col min="7693" max="7932" width="11.42578125" style="28"/>
    <col min="7933" max="7933" width="4.5703125" style="28" customWidth="1"/>
    <col min="7934" max="7934" width="12.5703125" style="28" customWidth="1"/>
    <col min="7935" max="7936" width="11.42578125" style="28"/>
    <col min="7937" max="7937" width="11.42578125" style="28" customWidth="1"/>
    <col min="7938" max="7939" width="11.42578125" style="28"/>
    <col min="7940" max="7940" width="11.42578125" style="28" customWidth="1"/>
    <col min="7941" max="7942" width="11.42578125" style="28"/>
    <col min="7943" max="7943" width="0" style="28" hidden="1" customWidth="1"/>
    <col min="7944" max="7945" width="11.42578125" style="28"/>
    <col min="7946" max="7946" width="0" style="28" hidden="1" customWidth="1"/>
    <col min="7947" max="7947" width="11.42578125" style="28"/>
    <col min="7948" max="7948" width="15.7109375" style="28" customWidth="1"/>
    <col min="7949" max="8188" width="11.42578125" style="28"/>
    <col min="8189" max="8189" width="4.5703125" style="28" customWidth="1"/>
    <col min="8190" max="8190" width="12.5703125" style="28" customWidth="1"/>
    <col min="8191" max="8192" width="11.42578125" style="28"/>
    <col min="8193" max="8193" width="11.42578125" style="28" customWidth="1"/>
    <col min="8194" max="8195" width="11.42578125" style="28"/>
    <col min="8196" max="8196" width="11.42578125" style="28" customWidth="1"/>
    <col min="8197" max="8198" width="11.42578125" style="28"/>
    <col min="8199" max="8199" width="0" style="28" hidden="1" customWidth="1"/>
    <col min="8200" max="8201" width="11.42578125" style="28"/>
    <col min="8202" max="8202" width="0" style="28" hidden="1" customWidth="1"/>
    <col min="8203" max="8203" width="11.42578125" style="28"/>
    <col min="8204" max="8204" width="15.7109375" style="28" customWidth="1"/>
    <col min="8205" max="8444" width="11.42578125" style="28"/>
    <col min="8445" max="8445" width="4.5703125" style="28" customWidth="1"/>
    <col min="8446" max="8446" width="12.5703125" style="28" customWidth="1"/>
    <col min="8447" max="8448" width="11.42578125" style="28"/>
    <col min="8449" max="8449" width="11.42578125" style="28" customWidth="1"/>
    <col min="8450" max="8451" width="11.42578125" style="28"/>
    <col min="8452" max="8452" width="11.42578125" style="28" customWidth="1"/>
    <col min="8453" max="8454" width="11.42578125" style="28"/>
    <col min="8455" max="8455" width="0" style="28" hidden="1" customWidth="1"/>
    <col min="8456" max="8457" width="11.42578125" style="28"/>
    <col min="8458" max="8458" width="0" style="28" hidden="1" customWidth="1"/>
    <col min="8459" max="8459" width="11.42578125" style="28"/>
    <col min="8460" max="8460" width="15.7109375" style="28" customWidth="1"/>
    <col min="8461" max="8700" width="11.42578125" style="28"/>
    <col min="8701" max="8701" width="4.5703125" style="28" customWidth="1"/>
    <col min="8702" max="8702" width="12.5703125" style="28" customWidth="1"/>
    <col min="8703" max="8704" width="11.42578125" style="28"/>
    <col min="8705" max="8705" width="11.42578125" style="28" customWidth="1"/>
    <col min="8706" max="8707" width="11.42578125" style="28"/>
    <col min="8708" max="8708" width="11.42578125" style="28" customWidth="1"/>
    <col min="8709" max="8710" width="11.42578125" style="28"/>
    <col min="8711" max="8711" width="0" style="28" hidden="1" customWidth="1"/>
    <col min="8712" max="8713" width="11.42578125" style="28"/>
    <col min="8714" max="8714" width="0" style="28" hidden="1" customWidth="1"/>
    <col min="8715" max="8715" width="11.42578125" style="28"/>
    <col min="8716" max="8716" width="15.7109375" style="28" customWidth="1"/>
    <col min="8717" max="8956" width="11.42578125" style="28"/>
    <col min="8957" max="8957" width="4.5703125" style="28" customWidth="1"/>
    <col min="8958" max="8958" width="12.5703125" style="28" customWidth="1"/>
    <col min="8959" max="8960" width="11.42578125" style="28"/>
    <col min="8961" max="8961" width="11.42578125" style="28" customWidth="1"/>
    <col min="8962" max="8963" width="11.42578125" style="28"/>
    <col min="8964" max="8964" width="11.42578125" style="28" customWidth="1"/>
    <col min="8965" max="8966" width="11.42578125" style="28"/>
    <col min="8967" max="8967" width="0" style="28" hidden="1" customWidth="1"/>
    <col min="8968" max="8969" width="11.42578125" style="28"/>
    <col min="8970" max="8970" width="0" style="28" hidden="1" customWidth="1"/>
    <col min="8971" max="8971" width="11.42578125" style="28"/>
    <col min="8972" max="8972" width="15.7109375" style="28" customWidth="1"/>
    <col min="8973" max="9212" width="11.42578125" style="28"/>
    <col min="9213" max="9213" width="4.5703125" style="28" customWidth="1"/>
    <col min="9214" max="9214" width="12.5703125" style="28" customWidth="1"/>
    <col min="9215" max="9216" width="11.42578125" style="28"/>
    <col min="9217" max="9217" width="11.42578125" style="28" customWidth="1"/>
    <col min="9218" max="9219" width="11.42578125" style="28"/>
    <col min="9220" max="9220" width="11.42578125" style="28" customWidth="1"/>
    <col min="9221" max="9222" width="11.42578125" style="28"/>
    <col min="9223" max="9223" width="0" style="28" hidden="1" customWidth="1"/>
    <col min="9224" max="9225" width="11.42578125" style="28"/>
    <col min="9226" max="9226" width="0" style="28" hidden="1" customWidth="1"/>
    <col min="9227" max="9227" width="11.42578125" style="28"/>
    <col min="9228" max="9228" width="15.7109375" style="28" customWidth="1"/>
    <col min="9229" max="9468" width="11.42578125" style="28"/>
    <col min="9469" max="9469" width="4.5703125" style="28" customWidth="1"/>
    <col min="9470" max="9470" width="12.5703125" style="28" customWidth="1"/>
    <col min="9471" max="9472" width="11.42578125" style="28"/>
    <col min="9473" max="9473" width="11.42578125" style="28" customWidth="1"/>
    <col min="9474" max="9475" width="11.42578125" style="28"/>
    <col min="9476" max="9476" width="11.42578125" style="28" customWidth="1"/>
    <col min="9477" max="9478" width="11.42578125" style="28"/>
    <col min="9479" max="9479" width="0" style="28" hidden="1" customWidth="1"/>
    <col min="9480" max="9481" width="11.42578125" style="28"/>
    <col min="9482" max="9482" width="0" style="28" hidden="1" customWidth="1"/>
    <col min="9483" max="9483" width="11.42578125" style="28"/>
    <col min="9484" max="9484" width="15.7109375" style="28" customWidth="1"/>
    <col min="9485" max="9724" width="11.42578125" style="28"/>
    <col min="9725" max="9725" width="4.5703125" style="28" customWidth="1"/>
    <col min="9726" max="9726" width="12.5703125" style="28" customWidth="1"/>
    <col min="9727" max="9728" width="11.42578125" style="28"/>
    <col min="9729" max="9729" width="11.42578125" style="28" customWidth="1"/>
    <col min="9730" max="9731" width="11.42578125" style="28"/>
    <col min="9732" max="9732" width="11.42578125" style="28" customWidth="1"/>
    <col min="9733" max="9734" width="11.42578125" style="28"/>
    <col min="9735" max="9735" width="0" style="28" hidden="1" customWidth="1"/>
    <col min="9736" max="9737" width="11.42578125" style="28"/>
    <col min="9738" max="9738" width="0" style="28" hidden="1" customWidth="1"/>
    <col min="9739" max="9739" width="11.42578125" style="28"/>
    <col min="9740" max="9740" width="15.7109375" style="28" customWidth="1"/>
    <col min="9741" max="9980" width="11.42578125" style="28"/>
    <col min="9981" max="9981" width="4.5703125" style="28" customWidth="1"/>
    <col min="9982" max="9982" width="12.5703125" style="28" customWidth="1"/>
    <col min="9983" max="9984" width="11.42578125" style="28"/>
    <col min="9985" max="9985" width="11.42578125" style="28" customWidth="1"/>
    <col min="9986" max="9987" width="11.42578125" style="28"/>
    <col min="9988" max="9988" width="11.42578125" style="28" customWidth="1"/>
    <col min="9989" max="9990" width="11.42578125" style="28"/>
    <col min="9991" max="9991" width="0" style="28" hidden="1" customWidth="1"/>
    <col min="9992" max="9993" width="11.42578125" style="28"/>
    <col min="9994" max="9994" width="0" style="28" hidden="1" customWidth="1"/>
    <col min="9995" max="9995" width="11.42578125" style="28"/>
    <col min="9996" max="9996" width="15.7109375" style="28" customWidth="1"/>
    <col min="9997" max="10236" width="11.42578125" style="28"/>
    <col min="10237" max="10237" width="4.5703125" style="28" customWidth="1"/>
    <col min="10238" max="10238" width="12.5703125" style="28" customWidth="1"/>
    <col min="10239" max="10240" width="11.42578125" style="28"/>
    <col min="10241" max="10241" width="11.42578125" style="28" customWidth="1"/>
    <col min="10242" max="10243" width="11.42578125" style="28"/>
    <col min="10244" max="10244" width="11.42578125" style="28" customWidth="1"/>
    <col min="10245" max="10246" width="11.42578125" style="28"/>
    <col min="10247" max="10247" width="0" style="28" hidden="1" customWidth="1"/>
    <col min="10248" max="10249" width="11.42578125" style="28"/>
    <col min="10250" max="10250" width="0" style="28" hidden="1" customWidth="1"/>
    <col min="10251" max="10251" width="11.42578125" style="28"/>
    <col min="10252" max="10252" width="15.7109375" style="28" customWidth="1"/>
    <col min="10253" max="10492" width="11.42578125" style="28"/>
    <col min="10493" max="10493" width="4.5703125" style="28" customWidth="1"/>
    <col min="10494" max="10494" width="12.5703125" style="28" customWidth="1"/>
    <col min="10495" max="10496" width="11.42578125" style="28"/>
    <col min="10497" max="10497" width="11.42578125" style="28" customWidth="1"/>
    <col min="10498" max="10499" width="11.42578125" style="28"/>
    <col min="10500" max="10500" width="11.42578125" style="28" customWidth="1"/>
    <col min="10501" max="10502" width="11.42578125" style="28"/>
    <col min="10503" max="10503" width="0" style="28" hidden="1" customWidth="1"/>
    <col min="10504" max="10505" width="11.42578125" style="28"/>
    <col min="10506" max="10506" width="0" style="28" hidden="1" customWidth="1"/>
    <col min="10507" max="10507" width="11.42578125" style="28"/>
    <col min="10508" max="10508" width="15.7109375" style="28" customWidth="1"/>
    <col min="10509" max="10748" width="11.42578125" style="28"/>
    <col min="10749" max="10749" width="4.5703125" style="28" customWidth="1"/>
    <col min="10750" max="10750" width="12.5703125" style="28" customWidth="1"/>
    <col min="10751" max="10752" width="11.42578125" style="28"/>
    <col min="10753" max="10753" width="11.42578125" style="28" customWidth="1"/>
    <col min="10754" max="10755" width="11.42578125" style="28"/>
    <col min="10756" max="10756" width="11.42578125" style="28" customWidth="1"/>
    <col min="10757" max="10758" width="11.42578125" style="28"/>
    <col min="10759" max="10759" width="0" style="28" hidden="1" customWidth="1"/>
    <col min="10760" max="10761" width="11.42578125" style="28"/>
    <col min="10762" max="10762" width="0" style="28" hidden="1" customWidth="1"/>
    <col min="10763" max="10763" width="11.42578125" style="28"/>
    <col min="10764" max="10764" width="15.7109375" style="28" customWidth="1"/>
    <col min="10765" max="11004" width="11.42578125" style="28"/>
    <col min="11005" max="11005" width="4.5703125" style="28" customWidth="1"/>
    <col min="11006" max="11006" width="12.5703125" style="28" customWidth="1"/>
    <col min="11007" max="11008" width="11.42578125" style="28"/>
    <col min="11009" max="11009" width="11.42578125" style="28" customWidth="1"/>
    <col min="11010" max="11011" width="11.42578125" style="28"/>
    <col min="11012" max="11012" width="11.42578125" style="28" customWidth="1"/>
    <col min="11013" max="11014" width="11.42578125" style="28"/>
    <col min="11015" max="11015" width="0" style="28" hidden="1" customWidth="1"/>
    <col min="11016" max="11017" width="11.42578125" style="28"/>
    <col min="11018" max="11018" width="0" style="28" hidden="1" customWidth="1"/>
    <col min="11019" max="11019" width="11.42578125" style="28"/>
    <col min="11020" max="11020" width="15.7109375" style="28" customWidth="1"/>
    <col min="11021" max="11260" width="11.42578125" style="28"/>
    <col min="11261" max="11261" width="4.5703125" style="28" customWidth="1"/>
    <col min="11262" max="11262" width="12.5703125" style="28" customWidth="1"/>
    <col min="11263" max="11264" width="11.42578125" style="28"/>
    <col min="11265" max="11265" width="11.42578125" style="28" customWidth="1"/>
    <col min="11266" max="11267" width="11.42578125" style="28"/>
    <col min="11268" max="11268" width="11.42578125" style="28" customWidth="1"/>
    <col min="11269" max="11270" width="11.42578125" style="28"/>
    <col min="11271" max="11271" width="0" style="28" hidden="1" customWidth="1"/>
    <col min="11272" max="11273" width="11.42578125" style="28"/>
    <col min="11274" max="11274" width="0" style="28" hidden="1" customWidth="1"/>
    <col min="11275" max="11275" width="11.42578125" style="28"/>
    <col min="11276" max="11276" width="15.7109375" style="28" customWidth="1"/>
    <col min="11277" max="11516" width="11.42578125" style="28"/>
    <col min="11517" max="11517" width="4.5703125" style="28" customWidth="1"/>
    <col min="11518" max="11518" width="12.5703125" style="28" customWidth="1"/>
    <col min="11519" max="11520" width="11.42578125" style="28"/>
    <col min="11521" max="11521" width="11.42578125" style="28" customWidth="1"/>
    <col min="11522" max="11523" width="11.42578125" style="28"/>
    <col min="11524" max="11524" width="11.42578125" style="28" customWidth="1"/>
    <col min="11525" max="11526" width="11.42578125" style="28"/>
    <col min="11527" max="11527" width="0" style="28" hidden="1" customWidth="1"/>
    <col min="11528" max="11529" width="11.42578125" style="28"/>
    <col min="11530" max="11530" width="0" style="28" hidden="1" customWidth="1"/>
    <col min="11531" max="11531" width="11.42578125" style="28"/>
    <col min="11532" max="11532" width="15.7109375" style="28" customWidth="1"/>
    <col min="11533" max="11772" width="11.42578125" style="28"/>
    <col min="11773" max="11773" width="4.5703125" style="28" customWidth="1"/>
    <col min="11774" max="11774" width="12.5703125" style="28" customWidth="1"/>
    <col min="11775" max="11776" width="11.42578125" style="28"/>
    <col min="11777" max="11777" width="11.42578125" style="28" customWidth="1"/>
    <col min="11778" max="11779" width="11.42578125" style="28"/>
    <col min="11780" max="11780" width="11.42578125" style="28" customWidth="1"/>
    <col min="11781" max="11782" width="11.42578125" style="28"/>
    <col min="11783" max="11783" width="0" style="28" hidden="1" customWidth="1"/>
    <col min="11784" max="11785" width="11.42578125" style="28"/>
    <col min="11786" max="11786" width="0" style="28" hidden="1" customWidth="1"/>
    <col min="11787" max="11787" width="11.42578125" style="28"/>
    <col min="11788" max="11788" width="15.7109375" style="28" customWidth="1"/>
    <col min="11789" max="12028" width="11.42578125" style="28"/>
    <col min="12029" max="12029" width="4.5703125" style="28" customWidth="1"/>
    <col min="12030" max="12030" width="12.5703125" style="28" customWidth="1"/>
    <col min="12031" max="12032" width="11.42578125" style="28"/>
    <col min="12033" max="12033" width="11.42578125" style="28" customWidth="1"/>
    <col min="12034" max="12035" width="11.42578125" style="28"/>
    <col min="12036" max="12036" width="11.42578125" style="28" customWidth="1"/>
    <col min="12037" max="12038" width="11.42578125" style="28"/>
    <col min="12039" max="12039" width="0" style="28" hidden="1" customWidth="1"/>
    <col min="12040" max="12041" width="11.42578125" style="28"/>
    <col min="12042" max="12042" width="0" style="28" hidden="1" customWidth="1"/>
    <col min="12043" max="12043" width="11.42578125" style="28"/>
    <col min="12044" max="12044" width="15.7109375" style="28" customWidth="1"/>
    <col min="12045" max="12284" width="11.42578125" style="28"/>
    <col min="12285" max="12285" width="4.5703125" style="28" customWidth="1"/>
    <col min="12286" max="12286" width="12.5703125" style="28" customWidth="1"/>
    <col min="12287" max="12288" width="11.42578125" style="28"/>
    <col min="12289" max="12289" width="11.42578125" style="28" customWidth="1"/>
    <col min="12290" max="12291" width="11.42578125" style="28"/>
    <col min="12292" max="12292" width="11.42578125" style="28" customWidth="1"/>
    <col min="12293" max="12294" width="11.42578125" style="28"/>
    <col min="12295" max="12295" width="0" style="28" hidden="1" customWidth="1"/>
    <col min="12296" max="12297" width="11.42578125" style="28"/>
    <col min="12298" max="12298" width="0" style="28" hidden="1" customWidth="1"/>
    <col min="12299" max="12299" width="11.42578125" style="28"/>
    <col min="12300" max="12300" width="15.7109375" style="28" customWidth="1"/>
    <col min="12301" max="12540" width="11.42578125" style="28"/>
    <col min="12541" max="12541" width="4.5703125" style="28" customWidth="1"/>
    <col min="12542" max="12542" width="12.5703125" style="28" customWidth="1"/>
    <col min="12543" max="12544" width="11.42578125" style="28"/>
    <col min="12545" max="12545" width="11.42578125" style="28" customWidth="1"/>
    <col min="12546" max="12547" width="11.42578125" style="28"/>
    <col min="12548" max="12548" width="11.42578125" style="28" customWidth="1"/>
    <col min="12549" max="12550" width="11.42578125" style="28"/>
    <col min="12551" max="12551" width="0" style="28" hidden="1" customWidth="1"/>
    <col min="12552" max="12553" width="11.42578125" style="28"/>
    <col min="12554" max="12554" width="0" style="28" hidden="1" customWidth="1"/>
    <col min="12555" max="12555" width="11.42578125" style="28"/>
    <col min="12556" max="12556" width="15.7109375" style="28" customWidth="1"/>
    <col min="12557" max="12796" width="11.42578125" style="28"/>
    <col min="12797" max="12797" width="4.5703125" style="28" customWidth="1"/>
    <col min="12798" max="12798" width="12.5703125" style="28" customWidth="1"/>
    <col min="12799" max="12800" width="11.42578125" style="28"/>
    <col min="12801" max="12801" width="11.42578125" style="28" customWidth="1"/>
    <col min="12802" max="12803" width="11.42578125" style="28"/>
    <col min="12804" max="12804" width="11.42578125" style="28" customWidth="1"/>
    <col min="12805" max="12806" width="11.42578125" style="28"/>
    <col min="12807" max="12807" width="0" style="28" hidden="1" customWidth="1"/>
    <col min="12808" max="12809" width="11.42578125" style="28"/>
    <col min="12810" max="12810" width="0" style="28" hidden="1" customWidth="1"/>
    <col min="12811" max="12811" width="11.42578125" style="28"/>
    <col min="12812" max="12812" width="15.7109375" style="28" customWidth="1"/>
    <col min="12813" max="13052" width="11.42578125" style="28"/>
    <col min="13053" max="13053" width="4.5703125" style="28" customWidth="1"/>
    <col min="13054" max="13054" width="12.5703125" style="28" customWidth="1"/>
    <col min="13055" max="13056" width="11.42578125" style="28"/>
    <col min="13057" max="13057" width="11.42578125" style="28" customWidth="1"/>
    <col min="13058" max="13059" width="11.42578125" style="28"/>
    <col min="13060" max="13060" width="11.42578125" style="28" customWidth="1"/>
    <col min="13061" max="13062" width="11.42578125" style="28"/>
    <col min="13063" max="13063" width="0" style="28" hidden="1" customWidth="1"/>
    <col min="13064" max="13065" width="11.42578125" style="28"/>
    <col min="13066" max="13066" width="0" style="28" hidden="1" customWidth="1"/>
    <col min="13067" max="13067" width="11.42578125" style="28"/>
    <col min="13068" max="13068" width="15.7109375" style="28" customWidth="1"/>
    <col min="13069" max="13308" width="11.42578125" style="28"/>
    <col min="13309" max="13309" width="4.5703125" style="28" customWidth="1"/>
    <col min="13310" max="13310" width="12.5703125" style="28" customWidth="1"/>
    <col min="13311" max="13312" width="11.42578125" style="28"/>
    <col min="13313" max="13313" width="11.42578125" style="28" customWidth="1"/>
    <col min="13314" max="13315" width="11.42578125" style="28"/>
    <col min="13316" max="13316" width="11.42578125" style="28" customWidth="1"/>
    <col min="13317" max="13318" width="11.42578125" style="28"/>
    <col min="13319" max="13319" width="0" style="28" hidden="1" customWidth="1"/>
    <col min="13320" max="13321" width="11.42578125" style="28"/>
    <col min="13322" max="13322" width="0" style="28" hidden="1" customWidth="1"/>
    <col min="13323" max="13323" width="11.42578125" style="28"/>
    <col min="13324" max="13324" width="15.7109375" style="28" customWidth="1"/>
    <col min="13325" max="13564" width="11.42578125" style="28"/>
    <col min="13565" max="13565" width="4.5703125" style="28" customWidth="1"/>
    <col min="13566" max="13566" width="12.5703125" style="28" customWidth="1"/>
    <col min="13567" max="13568" width="11.42578125" style="28"/>
    <col min="13569" max="13569" width="11.42578125" style="28" customWidth="1"/>
    <col min="13570" max="13571" width="11.42578125" style="28"/>
    <col min="13572" max="13572" width="11.42578125" style="28" customWidth="1"/>
    <col min="13573" max="13574" width="11.42578125" style="28"/>
    <col min="13575" max="13575" width="0" style="28" hidden="1" customWidth="1"/>
    <col min="13576" max="13577" width="11.42578125" style="28"/>
    <col min="13578" max="13578" width="0" style="28" hidden="1" customWidth="1"/>
    <col min="13579" max="13579" width="11.42578125" style="28"/>
    <col min="13580" max="13580" width="15.7109375" style="28" customWidth="1"/>
    <col min="13581" max="13820" width="11.42578125" style="28"/>
    <col min="13821" max="13821" width="4.5703125" style="28" customWidth="1"/>
    <col min="13822" max="13822" width="12.5703125" style="28" customWidth="1"/>
    <col min="13823" max="13824" width="11.42578125" style="28"/>
    <col min="13825" max="13825" width="11.42578125" style="28" customWidth="1"/>
    <col min="13826" max="13827" width="11.42578125" style="28"/>
    <col min="13828" max="13828" width="11.42578125" style="28" customWidth="1"/>
    <col min="13829" max="13830" width="11.42578125" style="28"/>
    <col min="13831" max="13831" width="0" style="28" hidden="1" customWidth="1"/>
    <col min="13832" max="13833" width="11.42578125" style="28"/>
    <col min="13834" max="13834" width="0" style="28" hidden="1" customWidth="1"/>
    <col min="13835" max="13835" width="11.42578125" style="28"/>
    <col min="13836" max="13836" width="15.7109375" style="28" customWidth="1"/>
    <col min="13837" max="14076" width="11.42578125" style="28"/>
    <col min="14077" max="14077" width="4.5703125" style="28" customWidth="1"/>
    <col min="14078" max="14078" width="12.5703125" style="28" customWidth="1"/>
    <col min="14079" max="14080" width="11.42578125" style="28"/>
    <col min="14081" max="14081" width="11.42578125" style="28" customWidth="1"/>
    <col min="14082" max="14083" width="11.42578125" style="28"/>
    <col min="14084" max="14084" width="11.42578125" style="28" customWidth="1"/>
    <col min="14085" max="14086" width="11.42578125" style="28"/>
    <col min="14087" max="14087" width="0" style="28" hidden="1" customWidth="1"/>
    <col min="14088" max="14089" width="11.42578125" style="28"/>
    <col min="14090" max="14090" width="0" style="28" hidden="1" customWidth="1"/>
    <col min="14091" max="14091" width="11.42578125" style="28"/>
    <col min="14092" max="14092" width="15.7109375" style="28" customWidth="1"/>
    <col min="14093" max="14332" width="11.42578125" style="28"/>
    <col min="14333" max="14333" width="4.5703125" style="28" customWidth="1"/>
    <col min="14334" max="14334" width="12.5703125" style="28" customWidth="1"/>
    <col min="14335" max="14336" width="11.42578125" style="28"/>
    <col min="14337" max="14337" width="11.42578125" style="28" customWidth="1"/>
    <col min="14338" max="14339" width="11.42578125" style="28"/>
    <col min="14340" max="14340" width="11.42578125" style="28" customWidth="1"/>
    <col min="14341" max="14342" width="11.42578125" style="28"/>
    <col min="14343" max="14343" width="0" style="28" hidden="1" customWidth="1"/>
    <col min="14344" max="14345" width="11.42578125" style="28"/>
    <col min="14346" max="14346" width="0" style="28" hidden="1" customWidth="1"/>
    <col min="14347" max="14347" width="11.42578125" style="28"/>
    <col min="14348" max="14348" width="15.7109375" style="28" customWidth="1"/>
    <col min="14349" max="14588" width="11.42578125" style="28"/>
    <col min="14589" max="14589" width="4.5703125" style="28" customWidth="1"/>
    <col min="14590" max="14590" width="12.5703125" style="28" customWidth="1"/>
    <col min="14591" max="14592" width="11.42578125" style="28"/>
    <col min="14593" max="14593" width="11.42578125" style="28" customWidth="1"/>
    <col min="14594" max="14595" width="11.42578125" style="28"/>
    <col min="14596" max="14596" width="11.42578125" style="28" customWidth="1"/>
    <col min="14597" max="14598" width="11.42578125" style="28"/>
    <col min="14599" max="14599" width="0" style="28" hidden="1" customWidth="1"/>
    <col min="14600" max="14601" width="11.42578125" style="28"/>
    <col min="14602" max="14602" width="0" style="28" hidden="1" customWidth="1"/>
    <col min="14603" max="14603" width="11.42578125" style="28"/>
    <col min="14604" max="14604" width="15.7109375" style="28" customWidth="1"/>
    <col min="14605" max="14844" width="11.42578125" style="28"/>
    <col min="14845" max="14845" width="4.5703125" style="28" customWidth="1"/>
    <col min="14846" max="14846" width="12.5703125" style="28" customWidth="1"/>
    <col min="14847" max="14848" width="11.42578125" style="28"/>
    <col min="14849" max="14849" width="11.42578125" style="28" customWidth="1"/>
    <col min="14850" max="14851" width="11.42578125" style="28"/>
    <col min="14852" max="14852" width="11.42578125" style="28" customWidth="1"/>
    <col min="14853" max="14854" width="11.42578125" style="28"/>
    <col min="14855" max="14855" width="0" style="28" hidden="1" customWidth="1"/>
    <col min="14856" max="14857" width="11.42578125" style="28"/>
    <col min="14858" max="14858" width="0" style="28" hidden="1" customWidth="1"/>
    <col min="14859" max="14859" width="11.42578125" style="28"/>
    <col min="14860" max="14860" width="15.7109375" style="28" customWidth="1"/>
    <col min="14861" max="15100" width="11.42578125" style="28"/>
    <col min="15101" max="15101" width="4.5703125" style="28" customWidth="1"/>
    <col min="15102" max="15102" width="12.5703125" style="28" customWidth="1"/>
    <col min="15103" max="15104" width="11.42578125" style="28"/>
    <col min="15105" max="15105" width="11.42578125" style="28" customWidth="1"/>
    <col min="15106" max="15107" width="11.42578125" style="28"/>
    <col min="15108" max="15108" width="11.42578125" style="28" customWidth="1"/>
    <col min="15109" max="15110" width="11.42578125" style="28"/>
    <col min="15111" max="15111" width="0" style="28" hidden="1" customWidth="1"/>
    <col min="15112" max="15113" width="11.42578125" style="28"/>
    <col min="15114" max="15114" width="0" style="28" hidden="1" customWidth="1"/>
    <col min="15115" max="15115" width="11.42578125" style="28"/>
    <col min="15116" max="15116" width="15.7109375" style="28" customWidth="1"/>
    <col min="15117" max="15356" width="11.42578125" style="28"/>
    <col min="15357" max="15357" width="4.5703125" style="28" customWidth="1"/>
    <col min="15358" max="15358" width="12.5703125" style="28" customWidth="1"/>
    <col min="15359" max="15360" width="11.42578125" style="28"/>
    <col min="15361" max="15361" width="11.42578125" style="28" customWidth="1"/>
    <col min="15362" max="15363" width="11.42578125" style="28"/>
    <col min="15364" max="15364" width="11.42578125" style="28" customWidth="1"/>
    <col min="15365" max="15366" width="11.42578125" style="28"/>
    <col min="15367" max="15367" width="0" style="28" hidden="1" customWidth="1"/>
    <col min="15368" max="15369" width="11.42578125" style="28"/>
    <col min="15370" max="15370" width="0" style="28" hidden="1" customWidth="1"/>
    <col min="15371" max="15371" width="11.42578125" style="28"/>
    <col min="15372" max="15372" width="15.7109375" style="28" customWidth="1"/>
    <col min="15373" max="15612" width="11.42578125" style="28"/>
    <col min="15613" max="15613" width="4.5703125" style="28" customWidth="1"/>
    <col min="15614" max="15614" width="12.5703125" style="28" customWidth="1"/>
    <col min="15615" max="15616" width="11.42578125" style="28"/>
    <col min="15617" max="15617" width="11.42578125" style="28" customWidth="1"/>
    <col min="15618" max="15619" width="11.42578125" style="28"/>
    <col min="15620" max="15620" width="11.42578125" style="28" customWidth="1"/>
    <col min="15621" max="15622" width="11.42578125" style="28"/>
    <col min="15623" max="15623" width="0" style="28" hidden="1" customWidth="1"/>
    <col min="15624" max="15625" width="11.42578125" style="28"/>
    <col min="15626" max="15626" width="0" style="28" hidden="1" customWidth="1"/>
    <col min="15627" max="15627" width="11.42578125" style="28"/>
    <col min="15628" max="15628" width="15.7109375" style="28" customWidth="1"/>
    <col min="15629" max="15868" width="11.42578125" style="28"/>
    <col min="15869" max="15869" width="4.5703125" style="28" customWidth="1"/>
    <col min="15870" max="15870" width="12.5703125" style="28" customWidth="1"/>
    <col min="15871" max="15872" width="11.42578125" style="28"/>
    <col min="15873" max="15873" width="11.42578125" style="28" customWidth="1"/>
    <col min="15874" max="15875" width="11.42578125" style="28"/>
    <col min="15876" max="15876" width="11.42578125" style="28" customWidth="1"/>
    <col min="15877" max="15878" width="11.42578125" style="28"/>
    <col min="15879" max="15879" width="0" style="28" hidden="1" customWidth="1"/>
    <col min="15880" max="15881" width="11.42578125" style="28"/>
    <col min="15882" max="15882" width="0" style="28" hidden="1" customWidth="1"/>
    <col min="15883" max="15883" width="11.42578125" style="28"/>
    <col min="15884" max="15884" width="15.7109375" style="28" customWidth="1"/>
    <col min="15885" max="16124" width="11.42578125" style="28"/>
    <col min="16125" max="16125" width="4.5703125" style="28" customWidth="1"/>
    <col min="16126" max="16126" width="12.5703125" style="28" customWidth="1"/>
    <col min="16127" max="16128" width="11.42578125" style="28"/>
    <col min="16129" max="16129" width="11.42578125" style="28" customWidth="1"/>
    <col min="16130" max="16131" width="11.42578125" style="28"/>
    <col min="16132" max="16132" width="11.42578125" style="28" customWidth="1"/>
    <col min="16133" max="16134" width="11.42578125" style="28"/>
    <col min="16135" max="16135" width="0" style="28" hidden="1" customWidth="1"/>
    <col min="16136" max="16137" width="11.42578125" style="28"/>
    <col min="16138" max="16138" width="0" style="28" hidden="1" customWidth="1"/>
    <col min="16139" max="16139" width="11.42578125" style="28"/>
    <col min="16140" max="16140" width="15.7109375" style="28" customWidth="1"/>
    <col min="16141" max="16384" width="11.42578125" style="28"/>
  </cols>
  <sheetData>
    <row r="2" spans="1:12" x14ac:dyDescent="0.2">
      <c r="A2" s="50" t="s">
        <v>101</v>
      </c>
    </row>
    <row r="3" spans="1:12" x14ac:dyDescent="0.2">
      <c r="A3" s="50" t="s">
        <v>102</v>
      </c>
    </row>
    <row r="5" spans="1:12" ht="12.75" x14ac:dyDescent="0.2">
      <c r="B5" s="360" t="s">
        <v>464</v>
      </c>
      <c r="C5" s="360"/>
      <c r="D5" s="360"/>
      <c r="E5" s="360"/>
      <c r="F5" s="360"/>
      <c r="G5" s="360"/>
      <c r="H5" s="360"/>
      <c r="I5" s="360"/>
      <c r="J5" s="360"/>
      <c r="L5" s="125" t="s">
        <v>573</v>
      </c>
    </row>
    <row r="6" spans="1:12" ht="12.75" x14ac:dyDescent="0.2">
      <c r="B6" s="360" t="s">
        <v>620</v>
      </c>
      <c r="C6" s="360"/>
      <c r="D6" s="360"/>
      <c r="E6" s="360"/>
      <c r="F6" s="360"/>
      <c r="G6" s="360"/>
      <c r="H6" s="360"/>
      <c r="I6" s="360"/>
      <c r="J6" s="360"/>
    </row>
    <row r="8" spans="1:12" x14ac:dyDescent="0.2">
      <c r="B8" s="399" t="s">
        <v>463</v>
      </c>
      <c r="C8" s="402" t="s">
        <v>465</v>
      </c>
      <c r="D8" s="403"/>
      <c r="E8" s="403"/>
      <c r="F8" s="403"/>
      <c r="G8" s="403"/>
      <c r="H8" s="403"/>
      <c r="I8" s="403"/>
      <c r="J8" s="404"/>
    </row>
    <row r="9" spans="1:12" x14ac:dyDescent="0.2">
      <c r="B9" s="400"/>
      <c r="C9" s="402" t="s">
        <v>466</v>
      </c>
      <c r="D9" s="404"/>
      <c r="E9" s="402" t="s">
        <v>467</v>
      </c>
      <c r="F9" s="404"/>
      <c r="G9" s="402" t="s">
        <v>468</v>
      </c>
      <c r="H9" s="404"/>
      <c r="I9" s="402" t="s">
        <v>28</v>
      </c>
      <c r="J9" s="404"/>
    </row>
    <row r="10" spans="1:12" ht="22.5" x14ac:dyDescent="0.2">
      <c r="B10" s="401"/>
      <c r="C10" s="215" t="s">
        <v>469</v>
      </c>
      <c r="D10" s="215" t="s">
        <v>470</v>
      </c>
      <c r="E10" s="215" t="s">
        <v>469</v>
      </c>
      <c r="F10" s="215" t="s">
        <v>470</v>
      </c>
      <c r="G10" s="215" t="s">
        <v>469</v>
      </c>
      <c r="H10" s="215" t="s">
        <v>470</v>
      </c>
      <c r="I10" s="215" t="s">
        <v>469</v>
      </c>
      <c r="J10" s="215" t="s">
        <v>471</v>
      </c>
    </row>
    <row r="11" spans="1:12" x14ac:dyDescent="0.2">
      <c r="B11" s="161" t="s">
        <v>472</v>
      </c>
      <c r="C11" s="162"/>
      <c r="D11" s="162"/>
      <c r="E11" s="162"/>
      <c r="F11" s="162"/>
      <c r="G11" s="162"/>
      <c r="H11" s="162"/>
      <c r="I11" s="163">
        <v>23671</v>
      </c>
      <c r="J11" s="163">
        <v>102602</v>
      </c>
    </row>
    <row r="12" spans="1:12" x14ac:dyDescent="0.2">
      <c r="B12" s="161">
        <v>2010</v>
      </c>
      <c r="C12" s="162"/>
      <c r="D12" s="162"/>
      <c r="E12" s="162"/>
      <c r="F12" s="162"/>
      <c r="G12" s="162"/>
      <c r="H12" s="162"/>
      <c r="I12" s="163">
        <v>90591</v>
      </c>
      <c r="J12" s="163">
        <v>283345</v>
      </c>
    </row>
    <row r="13" spans="1:12" x14ac:dyDescent="0.2">
      <c r="B13" s="161">
        <v>2011</v>
      </c>
      <c r="C13" s="162"/>
      <c r="D13" s="162"/>
      <c r="E13" s="162"/>
      <c r="F13" s="162"/>
      <c r="G13" s="162"/>
      <c r="H13" s="162"/>
      <c r="I13" s="163">
        <v>105822</v>
      </c>
      <c r="J13" s="163">
        <v>430659</v>
      </c>
    </row>
    <row r="14" spans="1:12" x14ac:dyDescent="0.2">
      <c r="B14" s="161">
        <v>2012</v>
      </c>
      <c r="C14" s="162"/>
      <c r="D14" s="162"/>
      <c r="E14" s="162"/>
      <c r="F14" s="162"/>
      <c r="G14" s="162"/>
      <c r="H14" s="162"/>
      <c r="I14" s="163">
        <v>54727</v>
      </c>
      <c r="J14" s="163">
        <v>214792</v>
      </c>
    </row>
    <row r="15" spans="1:12" x14ac:dyDescent="0.2">
      <c r="B15" s="164">
        <v>41275</v>
      </c>
      <c r="C15" s="142">
        <v>1344</v>
      </c>
      <c r="D15" s="142">
        <v>5074</v>
      </c>
      <c r="E15" s="165">
        <v>84</v>
      </c>
      <c r="F15" s="165">
        <v>433</v>
      </c>
      <c r="G15" s="142">
        <v>1525</v>
      </c>
      <c r="H15" s="142">
        <v>5846</v>
      </c>
      <c r="I15" s="142">
        <v>2953</v>
      </c>
      <c r="J15" s="142">
        <v>11353</v>
      </c>
    </row>
    <row r="16" spans="1:12" x14ac:dyDescent="0.2">
      <c r="B16" s="164">
        <v>41306</v>
      </c>
      <c r="C16" s="142">
        <v>1353</v>
      </c>
      <c r="D16" s="142">
        <v>5003</v>
      </c>
      <c r="E16" s="165">
        <v>87</v>
      </c>
      <c r="F16" s="165">
        <v>397</v>
      </c>
      <c r="G16" s="142">
        <v>1589</v>
      </c>
      <c r="H16" s="142">
        <v>5817</v>
      </c>
      <c r="I16" s="142">
        <v>3029</v>
      </c>
      <c r="J16" s="142">
        <v>11217</v>
      </c>
    </row>
    <row r="17" spans="2:13" x14ac:dyDescent="0.2">
      <c r="B17" s="164">
        <v>41334</v>
      </c>
      <c r="C17" s="142">
        <v>1556</v>
      </c>
      <c r="D17" s="142">
        <v>5790</v>
      </c>
      <c r="E17" s="165">
        <v>83</v>
      </c>
      <c r="F17" s="165">
        <v>353</v>
      </c>
      <c r="G17" s="142">
        <v>1708</v>
      </c>
      <c r="H17" s="142">
        <v>5791</v>
      </c>
      <c r="I17" s="142">
        <v>3347</v>
      </c>
      <c r="J17" s="142">
        <v>11934</v>
      </c>
    </row>
    <row r="18" spans="2:13" x14ac:dyDescent="0.2">
      <c r="B18" s="164">
        <v>41365</v>
      </c>
      <c r="C18" s="142">
        <v>1076</v>
      </c>
      <c r="D18" s="142">
        <v>4086</v>
      </c>
      <c r="E18" s="165">
        <v>69</v>
      </c>
      <c r="F18" s="165">
        <v>271</v>
      </c>
      <c r="G18" s="142">
        <v>1727</v>
      </c>
      <c r="H18" s="142">
        <v>5901</v>
      </c>
      <c r="I18" s="142">
        <v>2872</v>
      </c>
      <c r="J18" s="142">
        <v>10258</v>
      </c>
    </row>
    <row r="19" spans="2:13" x14ac:dyDescent="0.2">
      <c r="B19" s="164">
        <v>41395</v>
      </c>
      <c r="C19" s="165">
        <v>920</v>
      </c>
      <c r="D19" s="142">
        <v>3380</v>
      </c>
      <c r="E19" s="165">
        <v>38</v>
      </c>
      <c r="F19" s="165">
        <v>168</v>
      </c>
      <c r="G19" s="142">
        <v>1182</v>
      </c>
      <c r="H19" s="142">
        <v>4056</v>
      </c>
      <c r="I19" s="142">
        <v>2140</v>
      </c>
      <c r="J19" s="142">
        <v>7604</v>
      </c>
    </row>
    <row r="20" spans="2:13" x14ac:dyDescent="0.2">
      <c r="B20" s="164">
        <v>41426</v>
      </c>
      <c r="C20" s="165">
        <v>911</v>
      </c>
      <c r="D20" s="142">
        <v>3309</v>
      </c>
      <c r="E20" s="165">
        <v>125</v>
      </c>
      <c r="F20" s="165">
        <v>648</v>
      </c>
      <c r="G20" s="142">
        <v>1778</v>
      </c>
      <c r="H20" s="142">
        <v>6154</v>
      </c>
      <c r="I20" s="142">
        <v>2814</v>
      </c>
      <c r="J20" s="142">
        <v>10111</v>
      </c>
    </row>
    <row r="21" spans="2:13" x14ac:dyDescent="0.2">
      <c r="B21" s="164">
        <v>41456</v>
      </c>
      <c r="C21" s="142">
        <v>1073</v>
      </c>
      <c r="D21" s="142">
        <v>3717</v>
      </c>
      <c r="E21" s="165">
        <v>75</v>
      </c>
      <c r="F21" s="165">
        <v>297</v>
      </c>
      <c r="G21" s="142">
        <v>1520</v>
      </c>
      <c r="H21" s="142">
        <v>5115</v>
      </c>
      <c r="I21" s="142">
        <v>2668</v>
      </c>
      <c r="J21" s="142">
        <v>9129</v>
      </c>
    </row>
    <row r="22" spans="2:13" x14ac:dyDescent="0.2">
      <c r="B22" s="164">
        <v>41487</v>
      </c>
      <c r="C22" s="166">
        <v>1037</v>
      </c>
      <c r="D22" s="166">
        <v>3504</v>
      </c>
      <c r="E22" s="167">
        <v>284</v>
      </c>
      <c r="F22" s="166">
        <v>1590</v>
      </c>
      <c r="G22" s="142">
        <v>2172</v>
      </c>
      <c r="H22" s="142">
        <v>6454</v>
      </c>
      <c r="I22" s="142">
        <v>3493</v>
      </c>
      <c r="J22" s="142">
        <v>11548</v>
      </c>
    </row>
    <row r="23" spans="2:13" x14ac:dyDescent="0.2">
      <c r="B23" s="164">
        <v>41518</v>
      </c>
      <c r="C23" s="142">
        <v>2257</v>
      </c>
      <c r="D23" s="142">
        <v>8307</v>
      </c>
      <c r="E23" s="165">
        <v>45</v>
      </c>
      <c r="F23" s="165">
        <v>183</v>
      </c>
      <c r="G23" s="142">
        <v>1509</v>
      </c>
      <c r="H23" s="142">
        <v>5003</v>
      </c>
      <c r="I23" s="142">
        <v>3811</v>
      </c>
      <c r="J23" s="142">
        <v>13493</v>
      </c>
    </row>
    <row r="24" spans="2:13" x14ac:dyDescent="0.2">
      <c r="B24" s="164">
        <v>41548</v>
      </c>
      <c r="C24" s="142">
        <v>2716</v>
      </c>
      <c r="D24" s="142">
        <v>10131</v>
      </c>
      <c r="E24" s="165">
        <v>147</v>
      </c>
      <c r="F24" s="165">
        <v>685</v>
      </c>
      <c r="G24" s="142">
        <v>1865</v>
      </c>
      <c r="H24" s="142">
        <v>6227</v>
      </c>
      <c r="I24" s="142">
        <v>4728</v>
      </c>
      <c r="J24" s="142">
        <v>17043</v>
      </c>
    </row>
    <row r="25" spans="2:13" x14ac:dyDescent="0.2">
      <c r="B25" s="164">
        <v>41579</v>
      </c>
      <c r="C25" s="142">
        <v>1624</v>
      </c>
      <c r="D25" s="142">
        <v>5781</v>
      </c>
      <c r="E25" s="165">
        <v>79</v>
      </c>
      <c r="F25" s="165">
        <v>348</v>
      </c>
      <c r="G25" s="142">
        <v>1639</v>
      </c>
      <c r="H25" s="142">
        <v>5415</v>
      </c>
      <c r="I25" s="142">
        <v>3342</v>
      </c>
      <c r="J25" s="142">
        <v>11544</v>
      </c>
    </row>
    <row r="26" spans="2:13" x14ac:dyDescent="0.2">
      <c r="B26" s="164">
        <v>41609</v>
      </c>
      <c r="C26" s="142">
        <v>1527</v>
      </c>
      <c r="D26" s="142">
        <v>5675</v>
      </c>
      <c r="E26" s="165">
        <v>77</v>
      </c>
      <c r="F26" s="165">
        <v>312</v>
      </c>
      <c r="G26" s="142">
        <v>1584</v>
      </c>
      <c r="H26" s="142">
        <v>4895</v>
      </c>
      <c r="I26" s="142">
        <v>3188</v>
      </c>
      <c r="J26" s="142">
        <v>10882</v>
      </c>
    </row>
    <row r="27" spans="2:13" x14ac:dyDescent="0.2">
      <c r="B27" s="143">
        <v>2013</v>
      </c>
      <c r="C27" s="168">
        <v>17394</v>
      </c>
      <c r="D27" s="168">
        <v>63757</v>
      </c>
      <c r="E27" s="168">
        <v>1193</v>
      </c>
      <c r="F27" s="168">
        <v>5685</v>
      </c>
      <c r="G27" s="168">
        <v>19798</v>
      </c>
      <c r="H27" s="168">
        <v>66674</v>
      </c>
      <c r="I27" s="168">
        <f>SUM(I15:I26)</f>
        <v>38385</v>
      </c>
      <c r="J27" s="168">
        <f>SUM(J15:J26)</f>
        <v>136116</v>
      </c>
    </row>
    <row r="28" spans="2:13" x14ac:dyDescent="0.2">
      <c r="B28" s="164">
        <v>41640</v>
      </c>
      <c r="C28" s="142">
        <v>1680</v>
      </c>
      <c r="D28" s="142">
        <v>6027</v>
      </c>
      <c r="E28" s="165">
        <v>52</v>
      </c>
      <c r="F28" s="165">
        <v>220</v>
      </c>
      <c r="G28" s="142">
        <v>1280</v>
      </c>
      <c r="H28" s="142">
        <v>4011</v>
      </c>
      <c r="I28" s="142">
        <v>3012</v>
      </c>
      <c r="J28" s="142">
        <v>10258</v>
      </c>
    </row>
    <row r="29" spans="2:13" x14ac:dyDescent="0.2">
      <c r="B29" s="164">
        <v>41671</v>
      </c>
      <c r="C29" s="142">
        <v>1550</v>
      </c>
      <c r="D29" s="142">
        <v>5590</v>
      </c>
      <c r="E29" s="165">
        <v>76</v>
      </c>
      <c r="F29" s="165">
        <v>318</v>
      </c>
      <c r="G29" s="142">
        <v>1520</v>
      </c>
      <c r="H29" s="142">
        <v>4945</v>
      </c>
      <c r="I29" s="142">
        <v>3146</v>
      </c>
      <c r="J29" s="142">
        <v>10853</v>
      </c>
    </row>
    <row r="30" spans="2:13" x14ac:dyDescent="0.2">
      <c r="B30" s="164">
        <v>41699</v>
      </c>
      <c r="C30" s="142">
        <v>1367</v>
      </c>
      <c r="D30" s="142">
        <v>4922</v>
      </c>
      <c r="E30" s="165">
        <v>99</v>
      </c>
      <c r="F30" s="165">
        <v>470</v>
      </c>
      <c r="G30" s="142">
        <v>1354</v>
      </c>
      <c r="H30" s="142">
        <v>4290</v>
      </c>
      <c r="I30" s="142">
        <v>2820</v>
      </c>
      <c r="J30" s="142">
        <v>9682</v>
      </c>
    </row>
    <row r="31" spans="2:13" x14ac:dyDescent="0.2">
      <c r="B31" s="164">
        <v>41730</v>
      </c>
      <c r="C31" s="142">
        <v>1713</v>
      </c>
      <c r="D31" s="142">
        <v>6039</v>
      </c>
      <c r="E31" s="165">
        <v>117</v>
      </c>
      <c r="F31" s="165">
        <v>534</v>
      </c>
      <c r="G31" s="142">
        <v>1841</v>
      </c>
      <c r="H31" s="142">
        <v>6029</v>
      </c>
      <c r="I31" s="142">
        <v>3671</v>
      </c>
      <c r="J31" s="142">
        <v>12602</v>
      </c>
    </row>
    <row r="32" spans="2:13" x14ac:dyDescent="0.2">
      <c r="B32" s="164">
        <v>41760</v>
      </c>
      <c r="C32" s="142">
        <v>1767</v>
      </c>
      <c r="D32" s="142">
        <v>6174</v>
      </c>
      <c r="E32" s="165">
        <v>124</v>
      </c>
      <c r="F32" s="165">
        <v>523</v>
      </c>
      <c r="G32" s="142">
        <v>1514</v>
      </c>
      <c r="H32" s="142">
        <v>4663</v>
      </c>
      <c r="I32" s="142">
        <v>3405</v>
      </c>
      <c r="J32" s="142">
        <v>11360</v>
      </c>
      <c r="M32" s="51"/>
    </row>
    <row r="33" spans="2:10" x14ac:dyDescent="0.2">
      <c r="B33" s="164">
        <v>41791</v>
      </c>
      <c r="C33" s="142">
        <v>1613</v>
      </c>
      <c r="D33" s="142">
        <v>5821</v>
      </c>
      <c r="E33" s="165">
        <v>120</v>
      </c>
      <c r="F33" s="165">
        <v>517</v>
      </c>
      <c r="G33" s="142">
        <v>1715</v>
      </c>
      <c r="H33" s="142">
        <v>5301</v>
      </c>
      <c r="I33" s="142">
        <v>3448</v>
      </c>
      <c r="J33" s="142">
        <v>11639</v>
      </c>
    </row>
    <row r="34" spans="2:10" x14ac:dyDescent="0.2">
      <c r="B34" s="164">
        <v>41821</v>
      </c>
      <c r="C34" s="142">
        <v>1419</v>
      </c>
      <c r="D34" s="142">
        <v>4978</v>
      </c>
      <c r="E34" s="165">
        <v>88</v>
      </c>
      <c r="F34" s="165">
        <v>412</v>
      </c>
      <c r="G34" s="142">
        <v>1625</v>
      </c>
      <c r="H34" s="142">
        <v>5129</v>
      </c>
      <c r="I34" s="142">
        <v>3132</v>
      </c>
      <c r="J34" s="142">
        <v>10519</v>
      </c>
    </row>
    <row r="35" spans="2:10" x14ac:dyDescent="0.2">
      <c r="B35" s="164">
        <v>41852</v>
      </c>
      <c r="C35" s="142">
        <v>1494</v>
      </c>
      <c r="D35" s="142">
        <v>5380</v>
      </c>
      <c r="E35" s="165">
        <v>98</v>
      </c>
      <c r="F35" s="165">
        <v>469</v>
      </c>
      <c r="G35" s="142">
        <v>2110</v>
      </c>
      <c r="H35" s="142">
        <v>6696</v>
      </c>
      <c r="I35" s="142">
        <f t="shared" ref="I35:J39" si="0">C35+E35+G35</f>
        <v>3702</v>
      </c>
      <c r="J35" s="142">
        <f t="shared" si="0"/>
        <v>12545</v>
      </c>
    </row>
    <row r="36" spans="2:10" x14ac:dyDescent="0.2">
      <c r="B36" s="164">
        <v>41883</v>
      </c>
      <c r="C36" s="142">
        <v>2074</v>
      </c>
      <c r="D36" s="142">
        <v>6815</v>
      </c>
      <c r="E36" s="165">
        <v>153</v>
      </c>
      <c r="F36" s="165">
        <v>619</v>
      </c>
      <c r="G36" s="142">
        <v>1891</v>
      </c>
      <c r="H36" s="142">
        <v>5544</v>
      </c>
      <c r="I36" s="142">
        <f t="shared" si="0"/>
        <v>4118</v>
      </c>
      <c r="J36" s="142">
        <f t="shared" si="0"/>
        <v>12978</v>
      </c>
    </row>
    <row r="37" spans="2:10" x14ac:dyDescent="0.2">
      <c r="B37" s="164">
        <v>41913</v>
      </c>
      <c r="C37" s="142">
        <v>1793</v>
      </c>
      <c r="D37" s="142">
        <v>6196</v>
      </c>
      <c r="E37" s="165">
        <v>99</v>
      </c>
      <c r="F37" s="165">
        <v>453</v>
      </c>
      <c r="G37" s="142">
        <v>2822</v>
      </c>
      <c r="H37" s="142">
        <v>9121</v>
      </c>
      <c r="I37" s="142">
        <f t="shared" si="0"/>
        <v>4714</v>
      </c>
      <c r="J37" s="142">
        <f t="shared" si="0"/>
        <v>15770</v>
      </c>
    </row>
    <row r="38" spans="2:10" x14ac:dyDescent="0.2">
      <c r="B38" s="164">
        <v>41944</v>
      </c>
      <c r="C38" s="142">
        <v>1417</v>
      </c>
      <c r="D38" s="142">
        <v>5025</v>
      </c>
      <c r="E38" s="165">
        <v>119</v>
      </c>
      <c r="F38" s="165">
        <v>521</v>
      </c>
      <c r="G38" s="142">
        <v>2963</v>
      </c>
      <c r="H38" s="142">
        <v>9093</v>
      </c>
      <c r="I38" s="142">
        <f t="shared" si="0"/>
        <v>4499</v>
      </c>
      <c r="J38" s="142">
        <f t="shared" si="0"/>
        <v>14639</v>
      </c>
    </row>
    <row r="39" spans="2:10" x14ac:dyDescent="0.2">
      <c r="B39" s="164">
        <v>41974</v>
      </c>
      <c r="C39" s="142">
        <v>2023</v>
      </c>
      <c r="D39" s="142">
        <v>7131</v>
      </c>
      <c r="E39" s="165">
        <v>157</v>
      </c>
      <c r="F39" s="165">
        <v>606</v>
      </c>
      <c r="G39" s="142">
        <v>2407</v>
      </c>
      <c r="H39" s="142">
        <v>7565</v>
      </c>
      <c r="I39" s="142">
        <f t="shared" si="0"/>
        <v>4587</v>
      </c>
      <c r="J39" s="142">
        <f t="shared" si="0"/>
        <v>15302</v>
      </c>
    </row>
    <row r="40" spans="2:10" x14ac:dyDescent="0.2">
      <c r="B40" s="143">
        <v>2014</v>
      </c>
      <c r="C40" s="168">
        <f>SUM(C28:C39)</f>
        <v>19910</v>
      </c>
      <c r="D40" s="168">
        <f t="shared" ref="D40:H40" si="1">SUM(D28:D39)</f>
        <v>70098</v>
      </c>
      <c r="E40" s="168">
        <f t="shared" si="1"/>
        <v>1302</v>
      </c>
      <c r="F40" s="168">
        <f t="shared" si="1"/>
        <v>5662</v>
      </c>
      <c r="G40" s="168">
        <f t="shared" si="1"/>
        <v>23042</v>
      </c>
      <c r="H40" s="168">
        <f t="shared" si="1"/>
        <v>72387</v>
      </c>
      <c r="I40" s="168">
        <f>SUM(I28:I39)</f>
        <v>44254</v>
      </c>
      <c r="J40" s="168">
        <f>SUM(J28:J39)</f>
        <v>148147</v>
      </c>
    </row>
    <row r="41" spans="2:10" x14ac:dyDescent="0.2">
      <c r="B41" s="140">
        <v>42005</v>
      </c>
      <c r="C41" s="141">
        <v>1303</v>
      </c>
      <c r="D41" s="141">
        <v>4627</v>
      </c>
      <c r="E41" s="141">
        <v>90</v>
      </c>
      <c r="F41" s="141">
        <v>407</v>
      </c>
      <c r="G41" s="141">
        <v>2299</v>
      </c>
      <c r="H41" s="141">
        <v>7138</v>
      </c>
      <c r="I41" s="142">
        <f t="shared" ref="I41:J52" si="2">C41+E41+G41</f>
        <v>3692</v>
      </c>
      <c r="J41" s="142">
        <f t="shared" si="2"/>
        <v>12172</v>
      </c>
    </row>
    <row r="42" spans="2:10" x14ac:dyDescent="0.2">
      <c r="B42" s="140">
        <v>42036</v>
      </c>
      <c r="C42" s="141">
        <v>1126</v>
      </c>
      <c r="D42" s="141">
        <v>4105</v>
      </c>
      <c r="E42" s="141">
        <v>68</v>
      </c>
      <c r="F42" s="141">
        <v>319</v>
      </c>
      <c r="G42" s="141">
        <v>1895</v>
      </c>
      <c r="H42" s="141">
        <v>5828</v>
      </c>
      <c r="I42" s="142">
        <f t="shared" si="2"/>
        <v>3089</v>
      </c>
      <c r="J42" s="142">
        <f t="shared" si="2"/>
        <v>10252</v>
      </c>
    </row>
    <row r="43" spans="2:10" x14ac:dyDescent="0.2">
      <c r="B43" s="140">
        <v>42064</v>
      </c>
      <c r="C43" s="141">
        <v>1509</v>
      </c>
      <c r="D43" s="141">
        <v>5148</v>
      </c>
      <c r="E43" s="141">
        <v>142</v>
      </c>
      <c r="F43" s="141">
        <v>601</v>
      </c>
      <c r="G43" s="141">
        <v>2308</v>
      </c>
      <c r="H43" s="141">
        <v>7031</v>
      </c>
      <c r="I43" s="142">
        <f t="shared" si="2"/>
        <v>3959</v>
      </c>
      <c r="J43" s="142">
        <f t="shared" si="2"/>
        <v>12780</v>
      </c>
    </row>
    <row r="44" spans="2:10" x14ac:dyDescent="0.2">
      <c r="B44" s="140">
        <v>42095</v>
      </c>
      <c r="C44" s="141">
        <v>1305</v>
      </c>
      <c r="D44" s="141">
        <v>4297</v>
      </c>
      <c r="E44" s="141">
        <v>154</v>
      </c>
      <c r="F44" s="141">
        <v>670</v>
      </c>
      <c r="G44" s="141">
        <v>2740</v>
      </c>
      <c r="H44" s="141">
        <v>8147</v>
      </c>
      <c r="I44" s="142">
        <f t="shared" si="2"/>
        <v>4199</v>
      </c>
      <c r="J44" s="142">
        <f t="shared" si="2"/>
        <v>13114</v>
      </c>
    </row>
    <row r="45" spans="2:10" x14ac:dyDescent="0.2">
      <c r="B45" s="140">
        <v>42125</v>
      </c>
      <c r="C45" s="141">
        <v>1328</v>
      </c>
      <c r="D45" s="141">
        <v>4634</v>
      </c>
      <c r="E45" s="141">
        <v>162</v>
      </c>
      <c r="F45" s="141">
        <v>698</v>
      </c>
      <c r="G45" s="141">
        <v>2387</v>
      </c>
      <c r="H45" s="141">
        <v>7056</v>
      </c>
      <c r="I45" s="142">
        <f t="shared" si="2"/>
        <v>3877</v>
      </c>
      <c r="J45" s="142">
        <f t="shared" si="2"/>
        <v>12388</v>
      </c>
    </row>
    <row r="46" spans="2:10" x14ac:dyDescent="0.2">
      <c r="B46" s="140">
        <v>42156</v>
      </c>
      <c r="C46" s="141">
        <v>1079</v>
      </c>
      <c r="D46" s="141">
        <v>3931</v>
      </c>
      <c r="E46" s="141">
        <v>121</v>
      </c>
      <c r="F46" s="141">
        <v>595</v>
      </c>
      <c r="G46" s="141">
        <v>2940</v>
      </c>
      <c r="H46" s="141">
        <v>8577</v>
      </c>
      <c r="I46" s="142">
        <f t="shared" si="2"/>
        <v>4140</v>
      </c>
      <c r="J46" s="142">
        <f t="shared" si="2"/>
        <v>13103</v>
      </c>
    </row>
    <row r="47" spans="2:10" x14ac:dyDescent="0.2">
      <c r="B47" s="140">
        <v>42186</v>
      </c>
      <c r="C47" s="141">
        <v>1562</v>
      </c>
      <c r="D47" s="141">
        <v>5243</v>
      </c>
      <c r="E47" s="141">
        <v>193</v>
      </c>
      <c r="F47" s="141">
        <v>896</v>
      </c>
      <c r="G47" s="141">
        <v>1660</v>
      </c>
      <c r="H47" s="141">
        <v>4806</v>
      </c>
      <c r="I47" s="142">
        <f t="shared" si="2"/>
        <v>3415</v>
      </c>
      <c r="J47" s="142">
        <f t="shared" si="2"/>
        <v>10945</v>
      </c>
    </row>
    <row r="48" spans="2:10" x14ac:dyDescent="0.2">
      <c r="B48" s="140">
        <v>42217</v>
      </c>
      <c r="C48" s="141">
        <v>1389</v>
      </c>
      <c r="D48" s="141">
        <v>4383</v>
      </c>
      <c r="E48" s="141">
        <v>321</v>
      </c>
      <c r="F48" s="141">
        <v>1453</v>
      </c>
      <c r="G48" s="141">
        <v>4348</v>
      </c>
      <c r="H48" s="141">
        <v>12994</v>
      </c>
      <c r="I48" s="142">
        <f t="shared" si="2"/>
        <v>6058</v>
      </c>
      <c r="J48" s="142">
        <f t="shared" si="2"/>
        <v>18830</v>
      </c>
    </row>
    <row r="49" spans="2:10" x14ac:dyDescent="0.2">
      <c r="B49" s="140">
        <v>42248</v>
      </c>
      <c r="C49" s="141">
        <v>2017</v>
      </c>
      <c r="D49" s="141">
        <v>7335</v>
      </c>
      <c r="E49" s="141">
        <v>176</v>
      </c>
      <c r="F49" s="141">
        <v>801</v>
      </c>
      <c r="G49" s="141">
        <v>2843</v>
      </c>
      <c r="H49" s="141">
        <v>8849</v>
      </c>
      <c r="I49" s="142">
        <f t="shared" si="2"/>
        <v>5036</v>
      </c>
      <c r="J49" s="142">
        <f t="shared" si="2"/>
        <v>16985</v>
      </c>
    </row>
    <row r="50" spans="2:10" x14ac:dyDescent="0.2">
      <c r="B50" s="140">
        <v>42278</v>
      </c>
      <c r="C50" s="141">
        <v>1395</v>
      </c>
      <c r="D50" s="141">
        <v>4572</v>
      </c>
      <c r="E50" s="141">
        <v>175</v>
      </c>
      <c r="F50" s="141">
        <v>799</v>
      </c>
      <c r="G50" s="141">
        <v>2605</v>
      </c>
      <c r="H50" s="141">
        <v>7454</v>
      </c>
      <c r="I50" s="142">
        <f t="shared" si="2"/>
        <v>4175</v>
      </c>
      <c r="J50" s="142">
        <f t="shared" si="2"/>
        <v>12825</v>
      </c>
    </row>
    <row r="51" spans="2:10" x14ac:dyDescent="0.2">
      <c r="B51" s="140">
        <v>42309</v>
      </c>
      <c r="C51" s="141">
        <v>1495</v>
      </c>
      <c r="D51" s="141">
        <v>5282</v>
      </c>
      <c r="E51" s="141">
        <v>166</v>
      </c>
      <c r="F51" s="141">
        <v>712</v>
      </c>
      <c r="G51" s="141">
        <v>3733</v>
      </c>
      <c r="H51" s="141">
        <v>10856</v>
      </c>
      <c r="I51" s="142">
        <f t="shared" si="2"/>
        <v>5394</v>
      </c>
      <c r="J51" s="142">
        <f t="shared" si="2"/>
        <v>16850</v>
      </c>
    </row>
    <row r="52" spans="2:10" x14ac:dyDescent="0.2">
      <c r="B52" s="140">
        <v>42339</v>
      </c>
      <c r="C52" s="141">
        <v>1645</v>
      </c>
      <c r="D52" s="141">
        <v>5189</v>
      </c>
      <c r="E52" s="141">
        <v>200</v>
      </c>
      <c r="F52" s="141">
        <v>809</v>
      </c>
      <c r="G52" s="141">
        <v>2771</v>
      </c>
      <c r="H52" s="141">
        <v>8572</v>
      </c>
      <c r="I52" s="142">
        <f t="shared" si="2"/>
        <v>4616</v>
      </c>
      <c r="J52" s="142">
        <f t="shared" si="2"/>
        <v>14570</v>
      </c>
    </row>
    <row r="53" spans="2:10" x14ac:dyDescent="0.2">
      <c r="B53" s="143">
        <v>2015</v>
      </c>
      <c r="C53" s="144">
        <f>SUM(C41:C52)</f>
        <v>17153</v>
      </c>
      <c r="D53" s="144">
        <f t="shared" ref="D53:I53" si="3">SUM(D41:D52)</f>
        <v>58746</v>
      </c>
      <c r="E53" s="144">
        <f t="shared" si="3"/>
        <v>1968</v>
      </c>
      <c r="F53" s="144">
        <f t="shared" si="3"/>
        <v>8760</v>
      </c>
      <c r="G53" s="144">
        <f t="shared" si="3"/>
        <v>32529</v>
      </c>
      <c r="H53" s="144">
        <f t="shared" si="3"/>
        <v>97308</v>
      </c>
      <c r="I53" s="144">
        <f t="shared" si="3"/>
        <v>51650</v>
      </c>
      <c r="J53" s="144">
        <f>SUM(J41:J52)</f>
        <v>164814</v>
      </c>
    </row>
    <row r="54" spans="2:10" x14ac:dyDescent="0.2">
      <c r="B54" s="140">
        <v>42370</v>
      </c>
      <c r="C54" s="141">
        <v>1402</v>
      </c>
      <c r="D54" s="141">
        <v>4801</v>
      </c>
      <c r="E54" s="141">
        <v>157</v>
      </c>
      <c r="F54" s="141">
        <v>645</v>
      </c>
      <c r="G54" s="141">
        <v>2531</v>
      </c>
      <c r="H54" s="141">
        <v>7419</v>
      </c>
      <c r="I54" s="142">
        <f t="shared" ref="I54:J65" si="4">C54+E54+G54</f>
        <v>4090</v>
      </c>
      <c r="J54" s="142">
        <f t="shared" si="4"/>
        <v>12865</v>
      </c>
    </row>
    <row r="55" spans="2:10" x14ac:dyDescent="0.2">
      <c r="B55" s="140">
        <v>42401</v>
      </c>
      <c r="C55" s="141">
        <v>964</v>
      </c>
      <c r="D55" s="141">
        <v>3139</v>
      </c>
      <c r="E55" s="141">
        <v>156</v>
      </c>
      <c r="F55" s="141">
        <v>644</v>
      </c>
      <c r="G55" s="141">
        <v>2723</v>
      </c>
      <c r="H55" s="141">
        <v>8130</v>
      </c>
      <c r="I55" s="142">
        <f t="shared" si="4"/>
        <v>3843</v>
      </c>
      <c r="J55" s="142">
        <f t="shared" si="4"/>
        <v>11913</v>
      </c>
    </row>
    <row r="56" spans="2:10" x14ac:dyDescent="0.2">
      <c r="B56" s="140">
        <v>42430</v>
      </c>
      <c r="C56" s="141">
        <v>1710</v>
      </c>
      <c r="D56" s="141">
        <v>5724</v>
      </c>
      <c r="E56" s="141">
        <v>238</v>
      </c>
      <c r="F56" s="141">
        <v>993</v>
      </c>
      <c r="G56" s="141">
        <v>3197</v>
      </c>
      <c r="H56" s="141">
        <v>9196</v>
      </c>
      <c r="I56" s="142">
        <f t="shared" si="4"/>
        <v>5145</v>
      </c>
      <c r="J56" s="142">
        <f t="shared" si="4"/>
        <v>15913</v>
      </c>
    </row>
    <row r="57" spans="2:10" x14ac:dyDescent="0.2">
      <c r="B57" s="140">
        <v>42461</v>
      </c>
      <c r="C57" s="141">
        <v>1579</v>
      </c>
      <c r="D57" s="141">
        <v>5412</v>
      </c>
      <c r="E57" s="141">
        <v>196</v>
      </c>
      <c r="F57" s="141">
        <v>787</v>
      </c>
      <c r="G57" s="141">
        <v>2640</v>
      </c>
      <c r="H57" s="141">
        <v>7635</v>
      </c>
      <c r="I57" s="142">
        <f t="shared" si="4"/>
        <v>4415</v>
      </c>
      <c r="J57" s="142">
        <f t="shared" si="4"/>
        <v>13834</v>
      </c>
    </row>
    <row r="58" spans="2:10" x14ac:dyDescent="0.2">
      <c r="B58" s="140">
        <v>42491</v>
      </c>
      <c r="C58" s="141">
        <v>1550</v>
      </c>
      <c r="D58" s="141">
        <v>5486</v>
      </c>
      <c r="E58" s="141">
        <v>180</v>
      </c>
      <c r="F58" s="141">
        <v>760</v>
      </c>
      <c r="G58" s="141">
        <v>2933</v>
      </c>
      <c r="H58" s="141">
        <v>8633</v>
      </c>
      <c r="I58" s="142">
        <f t="shared" si="4"/>
        <v>4663</v>
      </c>
      <c r="J58" s="142">
        <f t="shared" si="4"/>
        <v>14879</v>
      </c>
    </row>
    <row r="59" spans="2:10" x14ac:dyDescent="0.2">
      <c r="B59" s="140">
        <v>42522</v>
      </c>
      <c r="C59" s="141">
        <v>1015</v>
      </c>
      <c r="D59" s="141">
        <v>3452</v>
      </c>
      <c r="E59" s="141">
        <v>121</v>
      </c>
      <c r="F59" s="141">
        <v>555</v>
      </c>
      <c r="G59" s="141">
        <v>2658</v>
      </c>
      <c r="H59" s="141">
        <v>7478</v>
      </c>
      <c r="I59" s="142">
        <f t="shared" si="4"/>
        <v>3794</v>
      </c>
      <c r="J59" s="142">
        <f t="shared" si="4"/>
        <v>11485</v>
      </c>
    </row>
    <row r="60" spans="2:10" x14ac:dyDescent="0.2">
      <c r="B60" s="140">
        <v>42552</v>
      </c>
      <c r="C60" s="141">
        <v>1746</v>
      </c>
      <c r="D60" s="141">
        <v>6028</v>
      </c>
      <c r="E60" s="141">
        <v>157</v>
      </c>
      <c r="F60" s="141">
        <v>657</v>
      </c>
      <c r="G60" s="141">
        <v>2535</v>
      </c>
      <c r="H60" s="141">
        <v>7430</v>
      </c>
      <c r="I60" s="142">
        <f t="shared" si="4"/>
        <v>4438</v>
      </c>
      <c r="J60" s="142">
        <f t="shared" si="4"/>
        <v>14115</v>
      </c>
    </row>
    <row r="61" spans="2:10" x14ac:dyDescent="0.2">
      <c r="B61" s="140">
        <v>42583</v>
      </c>
      <c r="C61" s="141">
        <v>1390</v>
      </c>
      <c r="D61" s="141">
        <v>4511</v>
      </c>
      <c r="E61" s="141">
        <v>153</v>
      </c>
      <c r="F61" s="141">
        <v>578</v>
      </c>
      <c r="G61" s="141">
        <v>3151</v>
      </c>
      <c r="H61" s="141">
        <v>9173</v>
      </c>
      <c r="I61" s="142">
        <f t="shared" si="4"/>
        <v>4694</v>
      </c>
      <c r="J61" s="142">
        <f t="shared" si="4"/>
        <v>14262</v>
      </c>
    </row>
    <row r="62" spans="2:10" x14ac:dyDescent="0.2">
      <c r="B62" s="140">
        <v>42614</v>
      </c>
      <c r="C62" s="141">
        <v>1402</v>
      </c>
      <c r="D62" s="141">
        <v>4329</v>
      </c>
      <c r="E62" s="141">
        <v>196</v>
      </c>
      <c r="F62" s="141">
        <v>823</v>
      </c>
      <c r="G62" s="141">
        <v>2981</v>
      </c>
      <c r="H62" s="141">
        <v>8807</v>
      </c>
      <c r="I62" s="142">
        <f t="shared" si="4"/>
        <v>4579</v>
      </c>
      <c r="J62" s="142">
        <f t="shared" si="4"/>
        <v>13959</v>
      </c>
    </row>
    <row r="63" spans="2:10" x14ac:dyDescent="0.2">
      <c r="B63" s="140">
        <v>42644</v>
      </c>
      <c r="C63" s="141">
        <v>1480</v>
      </c>
      <c r="D63" s="141">
        <v>5044</v>
      </c>
      <c r="E63" s="141">
        <v>136</v>
      </c>
      <c r="F63" s="141">
        <v>536</v>
      </c>
      <c r="G63" s="141">
        <v>2791</v>
      </c>
      <c r="H63" s="141">
        <v>8111</v>
      </c>
      <c r="I63" s="142">
        <f t="shared" si="4"/>
        <v>4407</v>
      </c>
      <c r="J63" s="142">
        <f t="shared" si="4"/>
        <v>13691</v>
      </c>
    </row>
    <row r="64" spans="2:10" x14ac:dyDescent="0.2">
      <c r="B64" s="140">
        <v>42675</v>
      </c>
      <c r="C64" s="141">
        <v>1497</v>
      </c>
      <c r="D64" s="141">
        <v>5099</v>
      </c>
      <c r="E64" s="141">
        <v>128</v>
      </c>
      <c r="F64" s="141">
        <v>483</v>
      </c>
      <c r="G64" s="141">
        <v>2064</v>
      </c>
      <c r="H64" s="141">
        <v>6110</v>
      </c>
      <c r="I64" s="142">
        <f t="shared" si="4"/>
        <v>3689</v>
      </c>
      <c r="J64" s="142">
        <f t="shared" si="4"/>
        <v>11692</v>
      </c>
    </row>
    <row r="65" spans="2:10" x14ac:dyDescent="0.2">
      <c r="B65" s="140">
        <v>42705</v>
      </c>
      <c r="C65" s="141">
        <v>1565</v>
      </c>
      <c r="D65" s="141">
        <v>5550</v>
      </c>
      <c r="E65" s="141">
        <v>94</v>
      </c>
      <c r="F65" s="141">
        <v>399</v>
      </c>
      <c r="G65" s="141">
        <v>3636</v>
      </c>
      <c r="H65" s="141">
        <v>11125</v>
      </c>
      <c r="I65" s="142">
        <f t="shared" si="4"/>
        <v>5295</v>
      </c>
      <c r="J65" s="142">
        <f t="shared" si="4"/>
        <v>17074</v>
      </c>
    </row>
    <row r="66" spans="2:10" x14ac:dyDescent="0.2">
      <c r="B66" s="143">
        <v>2016</v>
      </c>
      <c r="C66" s="144">
        <f>SUM(C54:C65)</f>
        <v>17300</v>
      </c>
      <c r="D66" s="144">
        <f t="shared" ref="D66:H66" si="5">SUM(D54:D65)</f>
        <v>58575</v>
      </c>
      <c r="E66" s="144">
        <f t="shared" si="5"/>
        <v>1912</v>
      </c>
      <c r="F66" s="144">
        <f t="shared" si="5"/>
        <v>7860</v>
      </c>
      <c r="G66" s="144">
        <f t="shared" si="5"/>
        <v>33840</v>
      </c>
      <c r="H66" s="144">
        <f t="shared" si="5"/>
        <v>99247</v>
      </c>
      <c r="I66" s="144">
        <f>SUM(I54:I65)</f>
        <v>53052</v>
      </c>
      <c r="J66" s="144">
        <f>SUM(J54:J65)</f>
        <v>165682</v>
      </c>
    </row>
    <row r="67" spans="2:10" x14ac:dyDescent="0.2">
      <c r="B67" s="140">
        <v>42736</v>
      </c>
      <c r="C67" s="141">
        <v>1578</v>
      </c>
      <c r="D67" s="141">
        <v>5100</v>
      </c>
      <c r="E67" s="141">
        <v>122</v>
      </c>
      <c r="F67" s="141">
        <v>478</v>
      </c>
      <c r="G67" s="141">
        <v>3277</v>
      </c>
      <c r="H67" s="141">
        <v>9466</v>
      </c>
      <c r="I67" s="142">
        <f t="shared" ref="I67:J78" si="6">C67+E67+G67</f>
        <v>4977</v>
      </c>
      <c r="J67" s="142">
        <f t="shared" si="6"/>
        <v>15044</v>
      </c>
    </row>
    <row r="68" spans="2:10" x14ac:dyDescent="0.2">
      <c r="B68" s="140">
        <v>42767</v>
      </c>
      <c r="C68" s="141">
        <v>1309</v>
      </c>
      <c r="D68" s="141">
        <v>4472</v>
      </c>
      <c r="E68" s="141">
        <v>118</v>
      </c>
      <c r="F68" s="141">
        <v>502</v>
      </c>
      <c r="G68" s="141">
        <v>3001</v>
      </c>
      <c r="H68" s="141">
        <v>8506</v>
      </c>
      <c r="I68" s="142">
        <f t="shared" si="6"/>
        <v>4428</v>
      </c>
      <c r="J68" s="142">
        <f t="shared" si="6"/>
        <v>13480</v>
      </c>
    </row>
    <row r="69" spans="2:10" x14ac:dyDescent="0.2">
      <c r="B69" s="140">
        <v>42795</v>
      </c>
      <c r="C69" s="141">
        <v>1433</v>
      </c>
      <c r="D69" s="141">
        <v>4492</v>
      </c>
      <c r="E69" s="141">
        <v>123</v>
      </c>
      <c r="F69" s="141">
        <v>484</v>
      </c>
      <c r="G69" s="141">
        <v>2598</v>
      </c>
      <c r="H69" s="141">
        <v>7750</v>
      </c>
      <c r="I69" s="142">
        <f t="shared" si="6"/>
        <v>4154</v>
      </c>
      <c r="J69" s="142">
        <f t="shared" si="6"/>
        <v>12726</v>
      </c>
    </row>
    <row r="70" spans="2:10" x14ac:dyDescent="0.2">
      <c r="B70" s="140">
        <v>42826</v>
      </c>
      <c r="C70" s="141">
        <v>1610</v>
      </c>
      <c r="D70" s="141">
        <v>5252</v>
      </c>
      <c r="E70" s="141">
        <v>163</v>
      </c>
      <c r="F70" s="141">
        <v>704</v>
      </c>
      <c r="G70" s="141">
        <v>2935</v>
      </c>
      <c r="H70" s="141">
        <v>8131</v>
      </c>
      <c r="I70" s="142">
        <f t="shared" si="6"/>
        <v>4708</v>
      </c>
      <c r="J70" s="142">
        <f t="shared" si="6"/>
        <v>14087</v>
      </c>
    </row>
    <row r="71" spans="2:10" x14ac:dyDescent="0.2">
      <c r="B71" s="140">
        <v>42856</v>
      </c>
      <c r="C71" s="141">
        <v>1418</v>
      </c>
      <c r="D71" s="141">
        <v>4341</v>
      </c>
      <c r="E71" s="141">
        <v>177</v>
      </c>
      <c r="F71" s="141">
        <v>637</v>
      </c>
      <c r="G71" s="141">
        <v>3318</v>
      </c>
      <c r="H71" s="141">
        <v>8846</v>
      </c>
      <c r="I71" s="142">
        <f t="shared" si="6"/>
        <v>4913</v>
      </c>
      <c r="J71" s="142">
        <f t="shared" si="6"/>
        <v>13824</v>
      </c>
    </row>
    <row r="72" spans="2:10" x14ac:dyDescent="0.2">
      <c r="B72" s="140">
        <v>42887</v>
      </c>
      <c r="C72" s="141">
        <v>1230</v>
      </c>
      <c r="D72" s="141">
        <v>4069</v>
      </c>
      <c r="E72" s="141">
        <v>108</v>
      </c>
      <c r="F72" s="141">
        <v>460</v>
      </c>
      <c r="G72" s="141">
        <v>2707</v>
      </c>
      <c r="H72" s="141">
        <v>8139</v>
      </c>
      <c r="I72" s="142">
        <f t="shared" si="6"/>
        <v>4045</v>
      </c>
      <c r="J72" s="142">
        <f t="shared" si="6"/>
        <v>12668</v>
      </c>
    </row>
    <row r="73" spans="2:10" x14ac:dyDescent="0.2">
      <c r="B73" s="140">
        <v>42917</v>
      </c>
      <c r="C73" s="141">
        <v>1191</v>
      </c>
      <c r="D73" s="141">
        <v>4093</v>
      </c>
      <c r="E73" s="141">
        <v>118</v>
      </c>
      <c r="F73" s="141">
        <v>524</v>
      </c>
      <c r="G73" s="141">
        <v>3460</v>
      </c>
      <c r="H73" s="141">
        <v>9428</v>
      </c>
      <c r="I73" s="142">
        <f t="shared" si="6"/>
        <v>4769</v>
      </c>
      <c r="J73" s="142">
        <f t="shared" si="6"/>
        <v>14045</v>
      </c>
    </row>
    <row r="74" spans="2:10" x14ac:dyDescent="0.2">
      <c r="B74" s="140">
        <v>42948</v>
      </c>
      <c r="C74" s="141">
        <v>1646</v>
      </c>
      <c r="D74" s="141">
        <v>5129</v>
      </c>
      <c r="E74" s="141">
        <v>226</v>
      </c>
      <c r="F74" s="141">
        <v>888</v>
      </c>
      <c r="G74" s="141">
        <v>3406</v>
      </c>
      <c r="H74" s="141">
        <v>9871</v>
      </c>
      <c r="I74" s="142">
        <f t="shared" si="6"/>
        <v>5278</v>
      </c>
      <c r="J74" s="142">
        <f t="shared" si="6"/>
        <v>15888</v>
      </c>
    </row>
    <row r="75" spans="2:10" x14ac:dyDescent="0.2">
      <c r="B75" s="140">
        <v>42979</v>
      </c>
      <c r="C75" s="141">
        <v>1788</v>
      </c>
      <c r="D75" s="141">
        <v>5884</v>
      </c>
      <c r="E75" s="141">
        <v>227</v>
      </c>
      <c r="F75" s="141">
        <v>1042</v>
      </c>
      <c r="G75" s="141">
        <v>1959</v>
      </c>
      <c r="H75" s="141">
        <v>5773</v>
      </c>
      <c r="I75" s="142">
        <f t="shared" si="6"/>
        <v>3974</v>
      </c>
      <c r="J75" s="142">
        <f t="shared" si="6"/>
        <v>12699</v>
      </c>
    </row>
    <row r="76" spans="2:10" x14ac:dyDescent="0.2">
      <c r="B76" s="140">
        <v>43009</v>
      </c>
      <c r="C76" s="141">
        <v>1600</v>
      </c>
      <c r="D76" s="141">
        <v>5166</v>
      </c>
      <c r="E76" s="141">
        <v>160</v>
      </c>
      <c r="F76" s="141">
        <v>678</v>
      </c>
      <c r="G76" s="141">
        <v>5186</v>
      </c>
      <c r="H76" s="141">
        <v>14719</v>
      </c>
      <c r="I76" s="142">
        <f t="shared" si="6"/>
        <v>6946</v>
      </c>
      <c r="J76" s="142">
        <f t="shared" si="6"/>
        <v>20563</v>
      </c>
    </row>
    <row r="77" spans="2:10" x14ac:dyDescent="0.2">
      <c r="B77" s="140">
        <v>43040</v>
      </c>
      <c r="C77" s="141">
        <v>1751</v>
      </c>
      <c r="D77" s="141">
        <v>5849</v>
      </c>
      <c r="E77" s="141">
        <v>177</v>
      </c>
      <c r="F77" s="141">
        <v>742</v>
      </c>
      <c r="G77" s="141">
        <v>3371</v>
      </c>
      <c r="H77" s="141">
        <v>9775</v>
      </c>
      <c r="I77" s="142">
        <f t="shared" si="6"/>
        <v>5299</v>
      </c>
      <c r="J77" s="142">
        <f t="shared" si="6"/>
        <v>16366</v>
      </c>
    </row>
    <row r="78" spans="2:10" x14ac:dyDescent="0.2">
      <c r="B78" s="140">
        <v>43070</v>
      </c>
      <c r="C78" s="141">
        <v>1618</v>
      </c>
      <c r="D78" s="141">
        <v>5288</v>
      </c>
      <c r="E78" s="141">
        <v>188</v>
      </c>
      <c r="F78" s="141">
        <v>708</v>
      </c>
      <c r="G78" s="141">
        <v>3152</v>
      </c>
      <c r="H78" s="141">
        <v>9366</v>
      </c>
      <c r="I78" s="142">
        <f t="shared" si="6"/>
        <v>4958</v>
      </c>
      <c r="J78" s="142">
        <f t="shared" si="6"/>
        <v>15362</v>
      </c>
    </row>
    <row r="79" spans="2:10" x14ac:dyDescent="0.2">
      <c r="B79" s="143">
        <v>2017</v>
      </c>
      <c r="C79" s="144">
        <f>SUM(C67:C78)</f>
        <v>18172</v>
      </c>
      <c r="D79" s="144">
        <f t="shared" ref="D79:J79" si="7">SUM(D67:D78)</f>
        <v>59135</v>
      </c>
      <c r="E79" s="144">
        <f t="shared" si="7"/>
        <v>1907</v>
      </c>
      <c r="F79" s="144">
        <f t="shared" si="7"/>
        <v>7847</v>
      </c>
      <c r="G79" s="144">
        <f t="shared" si="7"/>
        <v>38370</v>
      </c>
      <c r="H79" s="144">
        <f t="shared" si="7"/>
        <v>109770</v>
      </c>
      <c r="I79" s="144">
        <f t="shared" si="7"/>
        <v>58449</v>
      </c>
      <c r="J79" s="144">
        <f t="shared" si="7"/>
        <v>176752</v>
      </c>
    </row>
    <row r="80" spans="2:10" x14ac:dyDescent="0.2">
      <c r="B80" s="140">
        <v>43101</v>
      </c>
      <c r="C80" s="141">
        <v>1487</v>
      </c>
      <c r="D80" s="141">
        <v>4777</v>
      </c>
      <c r="E80" s="141">
        <v>142</v>
      </c>
      <c r="F80" s="141">
        <v>567</v>
      </c>
      <c r="G80" s="141">
        <v>3378</v>
      </c>
      <c r="H80" s="141">
        <v>9267</v>
      </c>
      <c r="I80" s="142">
        <f t="shared" ref="I80:J89" si="8">C80+E80+G80</f>
        <v>5007</v>
      </c>
      <c r="J80" s="142">
        <f t="shared" si="8"/>
        <v>14611</v>
      </c>
    </row>
    <row r="81" spans="2:12" x14ac:dyDescent="0.2">
      <c r="B81" s="140">
        <v>43132</v>
      </c>
      <c r="C81" s="141">
        <v>1165</v>
      </c>
      <c r="D81" s="141">
        <v>3878</v>
      </c>
      <c r="E81" s="141">
        <v>171</v>
      </c>
      <c r="F81" s="141">
        <v>740</v>
      </c>
      <c r="G81" s="141">
        <v>4024</v>
      </c>
      <c r="H81" s="141">
        <v>10885</v>
      </c>
      <c r="I81" s="142">
        <f t="shared" si="8"/>
        <v>5360</v>
      </c>
      <c r="J81" s="142">
        <f t="shared" si="8"/>
        <v>15503</v>
      </c>
    </row>
    <row r="82" spans="2:12" x14ac:dyDescent="0.2">
      <c r="B82" s="140">
        <v>43160</v>
      </c>
      <c r="C82" s="141">
        <v>2460</v>
      </c>
      <c r="D82" s="141">
        <v>7692</v>
      </c>
      <c r="E82" s="141">
        <v>296</v>
      </c>
      <c r="F82" s="141">
        <v>1104</v>
      </c>
      <c r="G82" s="141">
        <v>3447</v>
      </c>
      <c r="H82" s="141">
        <v>9794</v>
      </c>
      <c r="I82" s="142">
        <f t="shared" si="8"/>
        <v>6203</v>
      </c>
      <c r="J82" s="142">
        <f t="shared" si="8"/>
        <v>18590</v>
      </c>
    </row>
    <row r="83" spans="2:12" x14ac:dyDescent="0.2">
      <c r="B83" s="140">
        <v>43191</v>
      </c>
      <c r="C83" s="141">
        <v>1488</v>
      </c>
      <c r="D83" s="141">
        <v>4979</v>
      </c>
      <c r="E83" s="141">
        <v>166</v>
      </c>
      <c r="F83" s="141">
        <v>699</v>
      </c>
      <c r="G83" s="141">
        <v>3596</v>
      </c>
      <c r="H83" s="141">
        <v>10022</v>
      </c>
      <c r="I83" s="142">
        <f t="shared" si="8"/>
        <v>5250</v>
      </c>
      <c r="J83" s="142">
        <f t="shared" si="8"/>
        <v>15700</v>
      </c>
    </row>
    <row r="84" spans="2:12" x14ac:dyDescent="0.2">
      <c r="B84" s="140">
        <v>43221</v>
      </c>
      <c r="C84" s="141">
        <v>1705</v>
      </c>
      <c r="D84" s="141">
        <v>5530</v>
      </c>
      <c r="E84" s="141">
        <v>178</v>
      </c>
      <c r="F84" s="141">
        <v>714</v>
      </c>
      <c r="G84" s="141">
        <v>3536</v>
      </c>
      <c r="H84" s="141">
        <v>9898</v>
      </c>
      <c r="I84" s="142">
        <f t="shared" si="8"/>
        <v>5419</v>
      </c>
      <c r="J84" s="142">
        <f t="shared" si="8"/>
        <v>16142</v>
      </c>
    </row>
    <row r="85" spans="2:12" x14ac:dyDescent="0.2">
      <c r="B85" s="140">
        <v>43252</v>
      </c>
      <c r="C85" s="141">
        <v>1717</v>
      </c>
      <c r="D85" s="141">
        <v>5500</v>
      </c>
      <c r="E85" s="141">
        <v>211</v>
      </c>
      <c r="F85" s="141">
        <v>885</v>
      </c>
      <c r="G85" s="141">
        <v>3371</v>
      </c>
      <c r="H85" s="141">
        <v>9458</v>
      </c>
      <c r="I85" s="142">
        <f t="shared" si="8"/>
        <v>5299</v>
      </c>
      <c r="J85" s="142">
        <f t="shared" si="8"/>
        <v>15843</v>
      </c>
    </row>
    <row r="86" spans="2:12" x14ac:dyDescent="0.2">
      <c r="B86" s="140">
        <v>43282</v>
      </c>
      <c r="C86" s="141">
        <v>1574</v>
      </c>
      <c r="D86" s="141">
        <v>4981</v>
      </c>
      <c r="E86" s="141">
        <v>176</v>
      </c>
      <c r="F86" s="141">
        <v>714</v>
      </c>
      <c r="G86" s="141">
        <v>3523</v>
      </c>
      <c r="H86" s="141">
        <v>9997</v>
      </c>
      <c r="I86" s="142">
        <f t="shared" si="8"/>
        <v>5273</v>
      </c>
      <c r="J86" s="142">
        <f t="shared" si="8"/>
        <v>15692</v>
      </c>
    </row>
    <row r="87" spans="2:12" x14ac:dyDescent="0.2">
      <c r="B87" s="140">
        <v>43313</v>
      </c>
      <c r="C87" s="141">
        <v>1786</v>
      </c>
      <c r="D87" s="141">
        <v>5797</v>
      </c>
      <c r="E87" s="141">
        <v>215</v>
      </c>
      <c r="F87" s="141">
        <v>865</v>
      </c>
      <c r="G87" s="141">
        <v>3741</v>
      </c>
      <c r="H87" s="141">
        <v>10742</v>
      </c>
      <c r="I87" s="142">
        <f t="shared" si="8"/>
        <v>5742</v>
      </c>
      <c r="J87" s="142">
        <f t="shared" si="8"/>
        <v>17404</v>
      </c>
    </row>
    <row r="88" spans="2:12" x14ac:dyDescent="0.2">
      <c r="B88" s="140">
        <v>43344</v>
      </c>
      <c r="C88" s="141">
        <v>1829</v>
      </c>
      <c r="D88" s="141">
        <v>5996</v>
      </c>
      <c r="E88" s="141">
        <v>210</v>
      </c>
      <c r="F88" s="141">
        <v>796</v>
      </c>
      <c r="G88" s="141">
        <v>4016</v>
      </c>
      <c r="H88" s="141">
        <v>11063</v>
      </c>
      <c r="I88" s="142">
        <f t="shared" si="8"/>
        <v>6055</v>
      </c>
      <c r="J88" s="142">
        <f t="shared" si="8"/>
        <v>17855</v>
      </c>
    </row>
    <row r="89" spans="2:12" x14ac:dyDescent="0.2">
      <c r="B89" s="140">
        <v>43374</v>
      </c>
      <c r="C89" s="141">
        <v>1908</v>
      </c>
      <c r="D89" s="141">
        <v>5933</v>
      </c>
      <c r="E89" s="141">
        <v>221</v>
      </c>
      <c r="F89" s="141">
        <v>853</v>
      </c>
      <c r="G89" s="141">
        <v>3862</v>
      </c>
      <c r="H89" s="141">
        <v>11406</v>
      </c>
      <c r="I89" s="142">
        <f t="shared" si="8"/>
        <v>5991</v>
      </c>
      <c r="J89" s="142">
        <f t="shared" si="8"/>
        <v>18192</v>
      </c>
    </row>
    <row r="90" spans="2:12" x14ac:dyDescent="0.2">
      <c r="B90" s="140">
        <v>43405</v>
      </c>
      <c r="C90" s="141">
        <v>1951</v>
      </c>
      <c r="D90" s="141">
        <v>6310</v>
      </c>
      <c r="E90" s="141">
        <v>210</v>
      </c>
      <c r="F90" s="141">
        <v>846</v>
      </c>
      <c r="G90" s="141">
        <v>4235</v>
      </c>
      <c r="H90" s="141">
        <v>12050</v>
      </c>
      <c r="I90" s="142">
        <v>6396</v>
      </c>
      <c r="J90" s="142">
        <v>19206</v>
      </c>
    </row>
    <row r="91" spans="2:12" x14ac:dyDescent="0.2">
      <c r="B91" s="140">
        <v>43435</v>
      </c>
      <c r="C91" s="141">
        <v>1864</v>
      </c>
      <c r="D91" s="141">
        <v>6097</v>
      </c>
      <c r="E91" s="141">
        <v>206</v>
      </c>
      <c r="F91" s="141">
        <v>773</v>
      </c>
      <c r="G91" s="141">
        <v>3733</v>
      </c>
      <c r="H91" s="141">
        <v>11050</v>
      </c>
      <c r="I91" s="142">
        <v>5803</v>
      </c>
      <c r="J91" s="142">
        <v>17920</v>
      </c>
    </row>
    <row r="92" spans="2:12" x14ac:dyDescent="0.2">
      <c r="B92" s="143">
        <v>2018</v>
      </c>
      <c r="C92" s="144">
        <f t="shared" ref="C92:J92" si="9">SUM(C80:C91)</f>
        <v>20934</v>
      </c>
      <c r="D92" s="144">
        <f t="shared" si="9"/>
        <v>67470</v>
      </c>
      <c r="E92" s="144">
        <f t="shared" si="9"/>
        <v>2402</v>
      </c>
      <c r="F92" s="144">
        <f t="shared" si="9"/>
        <v>9556</v>
      </c>
      <c r="G92" s="144">
        <f t="shared" si="9"/>
        <v>44462</v>
      </c>
      <c r="H92" s="144">
        <f t="shared" si="9"/>
        <v>125632</v>
      </c>
      <c r="I92" s="144">
        <f t="shared" si="9"/>
        <v>67798</v>
      </c>
      <c r="J92" s="144">
        <f t="shared" si="9"/>
        <v>202658</v>
      </c>
      <c r="K92" s="76"/>
    </row>
    <row r="93" spans="2:12" x14ac:dyDescent="0.2">
      <c r="B93" s="140">
        <v>43466</v>
      </c>
      <c r="C93" s="141">
        <v>1644</v>
      </c>
      <c r="D93" s="141">
        <v>5240</v>
      </c>
      <c r="E93" s="141">
        <v>136</v>
      </c>
      <c r="F93" s="141">
        <v>473</v>
      </c>
      <c r="G93" s="141">
        <v>3602</v>
      </c>
      <c r="H93" s="141">
        <v>10442</v>
      </c>
      <c r="I93" s="141">
        <v>5382</v>
      </c>
      <c r="J93" s="141">
        <v>16155</v>
      </c>
      <c r="K93" s="76"/>
    </row>
    <row r="94" spans="2:12" x14ac:dyDescent="0.2">
      <c r="B94" s="140">
        <v>43497</v>
      </c>
      <c r="C94" s="141">
        <v>1660</v>
      </c>
      <c r="D94" s="141">
        <v>5440</v>
      </c>
      <c r="E94" s="141">
        <v>195</v>
      </c>
      <c r="F94" s="141">
        <v>810</v>
      </c>
      <c r="G94" s="141">
        <v>3859</v>
      </c>
      <c r="H94" s="141">
        <v>11121</v>
      </c>
      <c r="I94" s="141">
        <v>5714</v>
      </c>
      <c r="J94" s="141">
        <v>17371</v>
      </c>
    </row>
    <row r="95" spans="2:12" x14ac:dyDescent="0.2">
      <c r="B95" s="140">
        <v>43525</v>
      </c>
      <c r="C95" s="141">
        <v>1447</v>
      </c>
      <c r="D95" s="141">
        <v>4690</v>
      </c>
      <c r="E95" s="141">
        <v>166</v>
      </c>
      <c r="F95" s="141">
        <v>800</v>
      </c>
      <c r="G95" s="141">
        <v>3536</v>
      </c>
      <c r="H95" s="141">
        <v>10073</v>
      </c>
      <c r="I95" s="141">
        <v>5149</v>
      </c>
      <c r="J95" s="141">
        <v>15563</v>
      </c>
    </row>
    <row r="96" spans="2:12" s="196" customFormat="1" x14ac:dyDescent="0.2">
      <c r="B96" s="140">
        <v>43556</v>
      </c>
      <c r="C96" s="141">
        <v>1532</v>
      </c>
      <c r="D96" s="141">
        <v>5027</v>
      </c>
      <c r="E96" s="141">
        <v>191</v>
      </c>
      <c r="F96" s="141">
        <v>822</v>
      </c>
      <c r="G96" s="141">
        <v>4048</v>
      </c>
      <c r="H96" s="141">
        <v>11053</v>
      </c>
      <c r="I96" s="141">
        <v>5771</v>
      </c>
      <c r="J96" s="141">
        <v>16902</v>
      </c>
      <c r="L96" s="51"/>
    </row>
    <row r="97" spans="2:12" s="196" customFormat="1" x14ac:dyDescent="0.2">
      <c r="B97" s="140">
        <v>43586</v>
      </c>
      <c r="C97" s="141">
        <v>1595</v>
      </c>
      <c r="D97" s="141">
        <v>4923</v>
      </c>
      <c r="E97" s="141">
        <v>179</v>
      </c>
      <c r="F97" s="141">
        <v>655</v>
      </c>
      <c r="G97" s="141">
        <v>3277</v>
      </c>
      <c r="H97" s="141">
        <v>9461</v>
      </c>
      <c r="I97" s="141">
        <v>5051</v>
      </c>
      <c r="J97" s="141">
        <v>15039</v>
      </c>
      <c r="L97" s="51"/>
    </row>
    <row r="98" spans="2:12" x14ac:dyDescent="0.2">
      <c r="B98" s="140">
        <v>43617</v>
      </c>
      <c r="C98" s="141">
        <v>1566</v>
      </c>
      <c r="D98" s="141">
        <v>4922</v>
      </c>
      <c r="E98" s="141">
        <v>128</v>
      </c>
      <c r="F98" s="141">
        <v>485</v>
      </c>
      <c r="G98" s="141">
        <v>3773</v>
      </c>
      <c r="H98" s="141">
        <v>10296</v>
      </c>
      <c r="I98" s="141">
        <v>5467</v>
      </c>
      <c r="J98" s="141">
        <v>15703</v>
      </c>
    </row>
    <row r="99" spans="2:12" x14ac:dyDescent="0.2">
      <c r="B99" s="140">
        <v>43647</v>
      </c>
      <c r="C99" s="141">
        <v>1268</v>
      </c>
      <c r="D99" s="141">
        <v>4145</v>
      </c>
      <c r="E99" s="141">
        <v>119</v>
      </c>
      <c r="F99" s="141">
        <v>491</v>
      </c>
      <c r="G99" s="141">
        <v>4075</v>
      </c>
      <c r="H99" s="141">
        <v>11015</v>
      </c>
      <c r="I99" s="141">
        <v>5462</v>
      </c>
      <c r="J99" s="141">
        <v>15651</v>
      </c>
    </row>
    <row r="100" spans="2:12" s="196" customFormat="1" x14ac:dyDescent="0.2">
      <c r="B100" s="140">
        <v>43678</v>
      </c>
      <c r="C100" s="141">
        <v>1754</v>
      </c>
      <c r="D100" s="141">
        <v>5263</v>
      </c>
      <c r="E100" s="141">
        <v>194</v>
      </c>
      <c r="F100" s="141">
        <v>769</v>
      </c>
      <c r="G100" s="141">
        <v>3280</v>
      </c>
      <c r="H100" s="141">
        <v>9481</v>
      </c>
      <c r="I100" s="141">
        <v>5228</v>
      </c>
      <c r="J100" s="141">
        <v>15513</v>
      </c>
      <c r="L100" s="51"/>
    </row>
    <row r="101" spans="2:12" s="196" customFormat="1" x14ac:dyDescent="0.2">
      <c r="B101" s="140">
        <v>43709</v>
      </c>
      <c r="C101" s="141">
        <v>1699</v>
      </c>
      <c r="D101" s="141">
        <v>5345</v>
      </c>
      <c r="E101" s="141">
        <v>173</v>
      </c>
      <c r="F101" s="141">
        <v>649</v>
      </c>
      <c r="G101" s="141">
        <v>3976</v>
      </c>
      <c r="H101" s="141">
        <v>10889</v>
      </c>
      <c r="I101" s="141">
        <v>5848</v>
      </c>
      <c r="J101" s="141">
        <v>16883</v>
      </c>
      <c r="L101" s="51"/>
    </row>
    <row r="102" spans="2:12" s="196" customFormat="1" x14ac:dyDescent="0.2">
      <c r="B102" s="140">
        <v>43739</v>
      </c>
      <c r="C102" s="141">
        <v>1702</v>
      </c>
      <c r="D102" s="141">
        <v>5319</v>
      </c>
      <c r="E102" s="141">
        <v>176</v>
      </c>
      <c r="F102" s="141">
        <v>664</v>
      </c>
      <c r="G102" s="141">
        <v>4777</v>
      </c>
      <c r="H102" s="141">
        <v>13052</v>
      </c>
      <c r="I102" s="141">
        <v>6655</v>
      </c>
      <c r="J102" s="141">
        <v>19035</v>
      </c>
      <c r="L102" s="51"/>
    </row>
    <row r="103" spans="2:12" s="196" customFormat="1" x14ac:dyDescent="0.2">
      <c r="B103" s="140">
        <v>43770</v>
      </c>
      <c r="C103" s="141">
        <v>1481</v>
      </c>
      <c r="D103" s="141">
        <v>4688</v>
      </c>
      <c r="E103" s="141">
        <v>133</v>
      </c>
      <c r="F103" s="141">
        <v>524</v>
      </c>
      <c r="G103" s="141">
        <v>2191</v>
      </c>
      <c r="H103" s="141">
        <v>6559</v>
      </c>
      <c r="I103" s="141">
        <v>3805</v>
      </c>
      <c r="J103" s="141">
        <v>11771</v>
      </c>
      <c r="L103" s="51"/>
    </row>
    <row r="104" spans="2:12" x14ac:dyDescent="0.2">
      <c r="B104" s="140">
        <v>43800</v>
      </c>
      <c r="C104" s="141">
        <v>1336</v>
      </c>
      <c r="D104" s="141">
        <v>4183</v>
      </c>
      <c r="E104" s="141">
        <v>108</v>
      </c>
      <c r="F104" s="141">
        <v>440</v>
      </c>
      <c r="G104" s="141">
        <v>4914</v>
      </c>
      <c r="H104" s="141">
        <v>13478</v>
      </c>
      <c r="I104" s="141">
        <v>6358</v>
      </c>
      <c r="J104" s="141">
        <v>18101</v>
      </c>
    </row>
    <row r="105" spans="2:12" x14ac:dyDescent="0.2">
      <c r="B105" s="143" t="s">
        <v>591</v>
      </c>
      <c r="C105" s="144">
        <f>SUM(C93:C104)</f>
        <v>18684</v>
      </c>
      <c r="D105" s="144">
        <f t="shared" ref="D105:J105" si="10">SUM(D93:D104)</f>
        <v>59185</v>
      </c>
      <c r="E105" s="144">
        <f t="shared" si="10"/>
        <v>1898</v>
      </c>
      <c r="F105" s="144">
        <f t="shared" si="10"/>
        <v>7582</v>
      </c>
      <c r="G105" s="144">
        <f t="shared" si="10"/>
        <v>45308</v>
      </c>
      <c r="H105" s="144">
        <f t="shared" si="10"/>
        <v>126920</v>
      </c>
      <c r="I105" s="144">
        <f t="shared" si="10"/>
        <v>65890</v>
      </c>
      <c r="J105" s="144">
        <f t="shared" si="10"/>
        <v>193687</v>
      </c>
    </row>
    <row r="106" spans="2:12" s="196" customFormat="1" x14ac:dyDescent="0.2">
      <c r="B106" s="140">
        <v>43831</v>
      </c>
      <c r="C106" s="141">
        <v>2201</v>
      </c>
      <c r="D106" s="141">
        <v>6965</v>
      </c>
      <c r="E106" s="141">
        <v>189</v>
      </c>
      <c r="F106" s="141">
        <v>759</v>
      </c>
      <c r="G106" s="141">
        <v>4583</v>
      </c>
      <c r="H106" s="141">
        <v>12850</v>
      </c>
      <c r="I106" s="141">
        <f t="shared" ref="I106:J107" si="11">C106+E106+G106</f>
        <v>6973</v>
      </c>
      <c r="J106" s="141">
        <f t="shared" si="11"/>
        <v>20574</v>
      </c>
      <c r="L106" s="51"/>
    </row>
    <row r="107" spans="2:12" s="196" customFormat="1" x14ac:dyDescent="0.2">
      <c r="B107" s="140">
        <v>43862</v>
      </c>
      <c r="C107" s="141">
        <v>1863</v>
      </c>
      <c r="D107" s="141">
        <v>5801</v>
      </c>
      <c r="E107" s="141">
        <v>280</v>
      </c>
      <c r="F107" s="141">
        <v>1068</v>
      </c>
      <c r="G107" s="141">
        <v>4722</v>
      </c>
      <c r="H107" s="141">
        <v>13234</v>
      </c>
      <c r="I107" s="141">
        <f t="shared" si="11"/>
        <v>6865</v>
      </c>
      <c r="J107" s="141">
        <f t="shared" si="11"/>
        <v>20103</v>
      </c>
      <c r="L107" s="51"/>
    </row>
    <row r="108" spans="2:12" s="196" customFormat="1" x14ac:dyDescent="0.2">
      <c r="B108" s="140">
        <v>43891</v>
      </c>
      <c r="C108" s="141">
        <v>1546</v>
      </c>
      <c r="D108" s="141">
        <v>4795</v>
      </c>
      <c r="E108" s="141">
        <v>263</v>
      </c>
      <c r="F108" s="141">
        <v>982</v>
      </c>
      <c r="G108" s="141">
        <v>4641</v>
      </c>
      <c r="H108" s="141">
        <v>11822</v>
      </c>
      <c r="I108" s="141">
        <f t="shared" ref="I108:I111" si="12">C108+E108+G108</f>
        <v>6450</v>
      </c>
      <c r="J108" s="141">
        <f t="shared" ref="J108:J111" si="13">D108+F108+H108</f>
        <v>17599</v>
      </c>
      <c r="L108" s="51"/>
    </row>
    <row r="109" spans="2:12" s="196" customFormat="1" x14ac:dyDescent="0.2">
      <c r="B109" s="164">
        <v>43922</v>
      </c>
      <c r="C109" s="142">
        <v>1051</v>
      </c>
      <c r="D109" s="142">
        <v>3202</v>
      </c>
      <c r="E109" s="142">
        <v>187</v>
      </c>
      <c r="F109" s="142">
        <v>651</v>
      </c>
      <c r="G109" s="142">
        <v>1882</v>
      </c>
      <c r="H109" s="142">
        <v>5219</v>
      </c>
      <c r="I109" s="142">
        <f t="shared" si="12"/>
        <v>3120</v>
      </c>
      <c r="J109" s="142">
        <f t="shared" si="13"/>
        <v>9072</v>
      </c>
      <c r="L109" s="51"/>
    </row>
    <row r="110" spans="2:12" s="196" customFormat="1" x14ac:dyDescent="0.2">
      <c r="B110" s="164">
        <v>43952</v>
      </c>
      <c r="C110" s="142">
        <v>909</v>
      </c>
      <c r="D110" s="142">
        <v>2848</v>
      </c>
      <c r="E110" s="142">
        <v>78</v>
      </c>
      <c r="F110" s="142">
        <v>231</v>
      </c>
      <c r="G110" s="142">
        <v>2681</v>
      </c>
      <c r="H110" s="142">
        <v>7557</v>
      </c>
      <c r="I110" s="142">
        <f t="shared" si="12"/>
        <v>3668</v>
      </c>
      <c r="J110" s="142">
        <f t="shared" si="13"/>
        <v>10636</v>
      </c>
      <c r="L110" s="51"/>
    </row>
    <row r="111" spans="2:12" s="196" customFormat="1" x14ac:dyDescent="0.2">
      <c r="B111" s="164">
        <v>43983</v>
      </c>
      <c r="C111" s="142">
        <v>993</v>
      </c>
      <c r="D111" s="142">
        <v>3330</v>
      </c>
      <c r="E111" s="142">
        <v>84</v>
      </c>
      <c r="F111" s="142">
        <v>288</v>
      </c>
      <c r="G111" s="142">
        <v>2933</v>
      </c>
      <c r="H111" s="142">
        <v>8252</v>
      </c>
      <c r="I111" s="142">
        <f t="shared" si="12"/>
        <v>4010</v>
      </c>
      <c r="J111" s="142">
        <f t="shared" si="13"/>
        <v>11870</v>
      </c>
      <c r="L111" s="51"/>
    </row>
    <row r="112" spans="2:12" s="196" customFormat="1" x14ac:dyDescent="0.2">
      <c r="B112" s="140">
        <v>44013</v>
      </c>
      <c r="C112" s="142">
        <v>986</v>
      </c>
      <c r="D112" s="142">
        <v>3235</v>
      </c>
      <c r="E112" s="142">
        <v>89</v>
      </c>
      <c r="F112" s="142">
        <v>315</v>
      </c>
      <c r="G112" s="142">
        <v>2624</v>
      </c>
      <c r="H112" s="142">
        <v>7519</v>
      </c>
      <c r="I112" s="142">
        <f t="shared" ref="I112:I113" si="14">C112+E112+G112</f>
        <v>3699</v>
      </c>
      <c r="J112" s="142">
        <f t="shared" ref="J112:J113" si="15">D112+F112+H112</f>
        <v>11069</v>
      </c>
      <c r="L112" s="51"/>
    </row>
    <row r="113" spans="2:12" s="196" customFormat="1" x14ac:dyDescent="0.2">
      <c r="B113" s="140">
        <v>44044</v>
      </c>
      <c r="C113" s="142">
        <v>1480</v>
      </c>
      <c r="D113" s="142">
        <v>4797</v>
      </c>
      <c r="E113" s="142">
        <v>118</v>
      </c>
      <c r="F113" s="142">
        <v>473</v>
      </c>
      <c r="G113" s="142">
        <v>4002</v>
      </c>
      <c r="H113" s="142">
        <v>11251</v>
      </c>
      <c r="I113" s="142">
        <f t="shared" si="14"/>
        <v>5600</v>
      </c>
      <c r="J113" s="142">
        <f t="shared" si="15"/>
        <v>16521</v>
      </c>
      <c r="L113" s="51"/>
    </row>
    <row r="114" spans="2:12" s="196" customFormat="1" x14ac:dyDescent="0.2">
      <c r="B114" s="164">
        <v>44075</v>
      </c>
      <c r="C114" s="142">
        <v>1186</v>
      </c>
      <c r="D114" s="142">
        <v>3543</v>
      </c>
      <c r="E114" s="142">
        <v>159</v>
      </c>
      <c r="F114" s="142">
        <v>638</v>
      </c>
      <c r="G114" s="142">
        <v>4911</v>
      </c>
      <c r="H114" s="142">
        <v>13887</v>
      </c>
      <c r="I114" s="142">
        <f t="shared" ref="I114" si="16">C114+E114+G114</f>
        <v>6256</v>
      </c>
      <c r="J114" s="142">
        <f t="shared" ref="J114" si="17">D114+F114+H114</f>
        <v>18068</v>
      </c>
      <c r="L114" s="51"/>
    </row>
    <row r="115" spans="2:12" s="196" customFormat="1" x14ac:dyDescent="0.2">
      <c r="B115" s="164">
        <v>44105</v>
      </c>
      <c r="C115" s="142">
        <v>1467</v>
      </c>
      <c r="D115" s="142">
        <v>4681</v>
      </c>
      <c r="E115" s="142">
        <v>192</v>
      </c>
      <c r="F115" s="142">
        <v>699</v>
      </c>
      <c r="G115" s="142">
        <v>5018</v>
      </c>
      <c r="H115" s="142">
        <v>14011</v>
      </c>
      <c r="I115" s="142">
        <f t="shared" ref="I115:I116" si="18">C115+E115+G115</f>
        <v>6677</v>
      </c>
      <c r="J115" s="142">
        <f t="shared" ref="J115:J116" si="19">D115+F115+H115</f>
        <v>19391</v>
      </c>
      <c r="L115" s="51"/>
    </row>
    <row r="116" spans="2:12" s="196" customFormat="1" x14ac:dyDescent="0.2">
      <c r="B116" s="164">
        <v>44136</v>
      </c>
      <c r="C116" s="142">
        <v>1677</v>
      </c>
      <c r="D116" s="142">
        <v>5559</v>
      </c>
      <c r="E116" s="142">
        <v>165</v>
      </c>
      <c r="F116" s="142">
        <v>618</v>
      </c>
      <c r="G116" s="142">
        <v>5429</v>
      </c>
      <c r="H116" s="142">
        <v>14876</v>
      </c>
      <c r="I116" s="142">
        <f t="shared" si="18"/>
        <v>7271</v>
      </c>
      <c r="J116" s="142">
        <f t="shared" si="19"/>
        <v>21053</v>
      </c>
      <c r="L116" s="51"/>
    </row>
    <row r="117" spans="2:12" s="196" customFormat="1" x14ac:dyDescent="0.2">
      <c r="B117" s="143" t="s">
        <v>621</v>
      </c>
      <c r="C117" s="144">
        <f>SUM(C106:C116)</f>
        <v>15359</v>
      </c>
      <c r="D117" s="144">
        <f t="shared" ref="D117:H117" si="20">SUM(D106:D116)</f>
        <v>48756</v>
      </c>
      <c r="E117" s="144">
        <f t="shared" si="20"/>
        <v>1804</v>
      </c>
      <c r="F117" s="144">
        <f t="shared" si="20"/>
        <v>6722</v>
      </c>
      <c r="G117" s="144">
        <f t="shared" si="20"/>
        <v>43426</v>
      </c>
      <c r="H117" s="144">
        <f t="shared" si="20"/>
        <v>120478</v>
      </c>
      <c r="I117" s="144">
        <f t="shared" ref="I117" si="21">C117+E117+G117</f>
        <v>60589</v>
      </c>
      <c r="J117" s="144">
        <f t="shared" ref="J117" si="22">D117+F117+H117</f>
        <v>175956</v>
      </c>
      <c r="L117" s="51"/>
    </row>
    <row r="118" spans="2:12" s="196" customFormat="1" x14ac:dyDescent="0.2">
      <c r="B118" s="398" t="s">
        <v>28</v>
      </c>
      <c r="C118" s="398"/>
      <c r="D118" s="398"/>
      <c r="E118" s="398"/>
      <c r="F118" s="398"/>
      <c r="G118" s="398"/>
      <c r="H118" s="398"/>
      <c r="I118" s="220">
        <f>I11+I12+I13+I14+I27+I40+I53+I66+I79+I92+I105+I117</f>
        <v>714878</v>
      </c>
      <c r="J118" s="220">
        <f>J11+J12+J13+J14+J27+J40+J53+J66+J79+J92+J105+J117</f>
        <v>2395210</v>
      </c>
      <c r="L118" s="51"/>
    </row>
    <row r="119" spans="2:12" x14ac:dyDescent="0.2">
      <c r="B119" s="28" t="s">
        <v>473</v>
      </c>
    </row>
    <row r="120" spans="2:12" x14ac:dyDescent="0.2">
      <c r="B120" s="28" t="s">
        <v>474</v>
      </c>
    </row>
    <row r="121" spans="2:12" x14ac:dyDescent="0.2">
      <c r="B121" s="28" t="s">
        <v>475</v>
      </c>
    </row>
  </sheetData>
  <mergeCells count="9">
    <mergeCell ref="B118:H118"/>
    <mergeCell ref="B5:J5"/>
    <mergeCell ref="B6:J6"/>
    <mergeCell ref="B8:B10"/>
    <mergeCell ref="C8:J8"/>
    <mergeCell ref="C9:D9"/>
    <mergeCell ref="E9:F9"/>
    <mergeCell ref="G9:H9"/>
    <mergeCell ref="I9:J9"/>
  </mergeCells>
  <hyperlinks>
    <hyperlink ref="L5" location="'Índice BxH'!A1" display="Volver a Bono por Hijo" xr:uid="{00000000-0004-0000-1800-000000000000}"/>
  </hyperlinks>
  <pageMargins left="0.7" right="0.7" top="0.75" bottom="0.75" header="0.3" footer="0.3"/>
  <pageSetup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2:L108"/>
  <sheetViews>
    <sheetView showGridLines="0" zoomScaleNormal="100" workbookViewId="0">
      <pane xSplit="2" ySplit="9" topLeftCell="C95" activePane="bottomRight" state="frozen"/>
      <selection activeCell="B6" sqref="B6:J6"/>
      <selection pane="topRight" activeCell="B6" sqref="B6:J6"/>
      <selection pane="bottomLeft" activeCell="B6" sqref="B6:J6"/>
      <selection pane="bottomRight"/>
    </sheetView>
  </sheetViews>
  <sheetFormatPr baseColWidth="10" defaultRowHeight="12" x14ac:dyDescent="0.2"/>
  <cols>
    <col min="1" max="1" width="6" style="28" customWidth="1"/>
    <col min="2" max="2" width="13.85546875" style="28" customWidth="1"/>
    <col min="3" max="3" width="21.28515625" style="28" customWidth="1"/>
    <col min="4" max="4" width="19.140625" style="28" customWidth="1"/>
    <col min="5" max="5" width="16.85546875" style="28" customWidth="1"/>
    <col min="6" max="257" width="11.42578125" style="28"/>
    <col min="258" max="258" width="13.85546875" style="28" customWidth="1"/>
    <col min="259" max="259" width="21.28515625" style="28" customWidth="1"/>
    <col min="260" max="260" width="19.140625" style="28" customWidth="1"/>
    <col min="261" max="261" width="16.85546875" style="28" customWidth="1"/>
    <col min="262" max="513" width="11.42578125" style="28"/>
    <col min="514" max="514" width="13.85546875" style="28" customWidth="1"/>
    <col min="515" max="515" width="21.28515625" style="28" customWidth="1"/>
    <col min="516" max="516" width="19.140625" style="28" customWidth="1"/>
    <col min="517" max="517" width="16.85546875" style="28" customWidth="1"/>
    <col min="518" max="769" width="11.42578125" style="28"/>
    <col min="770" max="770" width="13.85546875" style="28" customWidth="1"/>
    <col min="771" max="771" width="21.28515625" style="28" customWidth="1"/>
    <col min="772" max="772" width="19.140625" style="28" customWidth="1"/>
    <col min="773" max="773" width="16.85546875" style="28" customWidth="1"/>
    <col min="774" max="1025" width="11.42578125" style="28"/>
    <col min="1026" max="1026" width="13.85546875" style="28" customWidth="1"/>
    <col min="1027" max="1027" width="21.28515625" style="28" customWidth="1"/>
    <col min="1028" max="1028" width="19.140625" style="28" customWidth="1"/>
    <col min="1029" max="1029" width="16.85546875" style="28" customWidth="1"/>
    <col min="1030" max="1281" width="11.42578125" style="28"/>
    <col min="1282" max="1282" width="13.85546875" style="28" customWidth="1"/>
    <col min="1283" max="1283" width="21.28515625" style="28" customWidth="1"/>
    <col min="1284" max="1284" width="19.140625" style="28" customWidth="1"/>
    <col min="1285" max="1285" width="16.85546875" style="28" customWidth="1"/>
    <col min="1286" max="1537" width="11.42578125" style="28"/>
    <col min="1538" max="1538" width="13.85546875" style="28" customWidth="1"/>
    <col min="1539" max="1539" width="21.28515625" style="28" customWidth="1"/>
    <col min="1540" max="1540" width="19.140625" style="28" customWidth="1"/>
    <col min="1541" max="1541" width="16.85546875" style="28" customWidth="1"/>
    <col min="1542" max="1793" width="11.42578125" style="28"/>
    <col min="1794" max="1794" width="13.85546875" style="28" customWidth="1"/>
    <col min="1795" max="1795" width="21.28515625" style="28" customWidth="1"/>
    <col min="1796" max="1796" width="19.140625" style="28" customWidth="1"/>
    <col min="1797" max="1797" width="16.85546875" style="28" customWidth="1"/>
    <col min="1798" max="2049" width="11.42578125" style="28"/>
    <col min="2050" max="2050" width="13.85546875" style="28" customWidth="1"/>
    <col min="2051" max="2051" width="21.28515625" style="28" customWidth="1"/>
    <col min="2052" max="2052" width="19.140625" style="28" customWidth="1"/>
    <col min="2053" max="2053" width="16.85546875" style="28" customWidth="1"/>
    <col min="2054" max="2305" width="11.42578125" style="28"/>
    <col min="2306" max="2306" width="13.85546875" style="28" customWidth="1"/>
    <col min="2307" max="2307" width="21.28515625" style="28" customWidth="1"/>
    <col min="2308" max="2308" width="19.140625" style="28" customWidth="1"/>
    <col min="2309" max="2309" width="16.85546875" style="28" customWidth="1"/>
    <col min="2310" max="2561" width="11.42578125" style="28"/>
    <col min="2562" max="2562" width="13.85546875" style="28" customWidth="1"/>
    <col min="2563" max="2563" width="21.28515625" style="28" customWidth="1"/>
    <col min="2564" max="2564" width="19.140625" style="28" customWidth="1"/>
    <col min="2565" max="2565" width="16.85546875" style="28" customWidth="1"/>
    <col min="2566" max="2817" width="11.42578125" style="28"/>
    <col min="2818" max="2818" width="13.85546875" style="28" customWidth="1"/>
    <col min="2819" max="2819" width="21.28515625" style="28" customWidth="1"/>
    <col min="2820" max="2820" width="19.140625" style="28" customWidth="1"/>
    <col min="2821" max="2821" width="16.85546875" style="28" customWidth="1"/>
    <col min="2822" max="3073" width="11.42578125" style="28"/>
    <col min="3074" max="3074" width="13.85546875" style="28" customWidth="1"/>
    <col min="3075" max="3075" width="21.28515625" style="28" customWidth="1"/>
    <col min="3076" max="3076" width="19.140625" style="28" customWidth="1"/>
    <col min="3077" max="3077" width="16.85546875" style="28" customWidth="1"/>
    <col min="3078" max="3329" width="11.42578125" style="28"/>
    <col min="3330" max="3330" width="13.85546875" style="28" customWidth="1"/>
    <col min="3331" max="3331" width="21.28515625" style="28" customWidth="1"/>
    <col min="3332" max="3332" width="19.140625" style="28" customWidth="1"/>
    <col min="3333" max="3333" width="16.85546875" style="28" customWidth="1"/>
    <col min="3334" max="3585" width="11.42578125" style="28"/>
    <col min="3586" max="3586" width="13.85546875" style="28" customWidth="1"/>
    <col min="3587" max="3587" width="21.28515625" style="28" customWidth="1"/>
    <col min="3588" max="3588" width="19.140625" style="28" customWidth="1"/>
    <col min="3589" max="3589" width="16.85546875" style="28" customWidth="1"/>
    <col min="3590" max="3841" width="11.42578125" style="28"/>
    <col min="3842" max="3842" width="13.85546875" style="28" customWidth="1"/>
    <col min="3843" max="3843" width="21.28515625" style="28" customWidth="1"/>
    <col min="3844" max="3844" width="19.140625" style="28" customWidth="1"/>
    <col min="3845" max="3845" width="16.85546875" style="28" customWidth="1"/>
    <col min="3846" max="4097" width="11.42578125" style="28"/>
    <col min="4098" max="4098" width="13.85546875" style="28" customWidth="1"/>
    <col min="4099" max="4099" width="21.28515625" style="28" customWidth="1"/>
    <col min="4100" max="4100" width="19.140625" style="28" customWidth="1"/>
    <col min="4101" max="4101" width="16.85546875" style="28" customWidth="1"/>
    <col min="4102" max="4353" width="11.42578125" style="28"/>
    <col min="4354" max="4354" width="13.85546875" style="28" customWidth="1"/>
    <col min="4355" max="4355" width="21.28515625" style="28" customWidth="1"/>
    <col min="4356" max="4356" width="19.140625" style="28" customWidth="1"/>
    <col min="4357" max="4357" width="16.85546875" style="28" customWidth="1"/>
    <col min="4358" max="4609" width="11.42578125" style="28"/>
    <col min="4610" max="4610" width="13.85546875" style="28" customWidth="1"/>
    <col min="4611" max="4611" width="21.28515625" style="28" customWidth="1"/>
    <col min="4612" max="4612" width="19.140625" style="28" customWidth="1"/>
    <col min="4613" max="4613" width="16.85546875" style="28" customWidth="1"/>
    <col min="4614" max="4865" width="11.42578125" style="28"/>
    <col min="4866" max="4866" width="13.85546875" style="28" customWidth="1"/>
    <col min="4867" max="4867" width="21.28515625" style="28" customWidth="1"/>
    <col min="4868" max="4868" width="19.140625" style="28" customWidth="1"/>
    <col min="4869" max="4869" width="16.85546875" style="28" customWidth="1"/>
    <col min="4870" max="5121" width="11.42578125" style="28"/>
    <col min="5122" max="5122" width="13.85546875" style="28" customWidth="1"/>
    <col min="5123" max="5123" width="21.28515625" style="28" customWidth="1"/>
    <col min="5124" max="5124" width="19.140625" style="28" customWidth="1"/>
    <col min="5125" max="5125" width="16.85546875" style="28" customWidth="1"/>
    <col min="5126" max="5377" width="11.42578125" style="28"/>
    <col min="5378" max="5378" width="13.85546875" style="28" customWidth="1"/>
    <col min="5379" max="5379" width="21.28515625" style="28" customWidth="1"/>
    <col min="5380" max="5380" width="19.140625" style="28" customWidth="1"/>
    <col min="5381" max="5381" width="16.85546875" style="28" customWidth="1"/>
    <col min="5382" max="5633" width="11.42578125" style="28"/>
    <col min="5634" max="5634" width="13.85546875" style="28" customWidth="1"/>
    <col min="5635" max="5635" width="21.28515625" style="28" customWidth="1"/>
    <col min="5636" max="5636" width="19.140625" style="28" customWidth="1"/>
    <col min="5637" max="5637" width="16.85546875" style="28" customWidth="1"/>
    <col min="5638" max="5889" width="11.42578125" style="28"/>
    <col min="5890" max="5890" width="13.85546875" style="28" customWidth="1"/>
    <col min="5891" max="5891" width="21.28515625" style="28" customWidth="1"/>
    <col min="5892" max="5892" width="19.140625" style="28" customWidth="1"/>
    <col min="5893" max="5893" width="16.85546875" style="28" customWidth="1"/>
    <col min="5894" max="6145" width="11.42578125" style="28"/>
    <col min="6146" max="6146" width="13.85546875" style="28" customWidth="1"/>
    <col min="6147" max="6147" width="21.28515625" style="28" customWidth="1"/>
    <col min="6148" max="6148" width="19.140625" style="28" customWidth="1"/>
    <col min="6149" max="6149" width="16.85546875" style="28" customWidth="1"/>
    <col min="6150" max="6401" width="11.42578125" style="28"/>
    <col min="6402" max="6402" width="13.85546875" style="28" customWidth="1"/>
    <col min="6403" max="6403" width="21.28515625" style="28" customWidth="1"/>
    <col min="6404" max="6404" width="19.140625" style="28" customWidth="1"/>
    <col min="6405" max="6405" width="16.85546875" style="28" customWidth="1"/>
    <col min="6406" max="6657" width="11.42578125" style="28"/>
    <col min="6658" max="6658" width="13.85546875" style="28" customWidth="1"/>
    <col min="6659" max="6659" width="21.28515625" style="28" customWidth="1"/>
    <col min="6660" max="6660" width="19.140625" style="28" customWidth="1"/>
    <col min="6661" max="6661" width="16.85546875" style="28" customWidth="1"/>
    <col min="6662" max="6913" width="11.42578125" style="28"/>
    <col min="6914" max="6914" width="13.85546875" style="28" customWidth="1"/>
    <col min="6915" max="6915" width="21.28515625" style="28" customWidth="1"/>
    <col min="6916" max="6916" width="19.140625" style="28" customWidth="1"/>
    <col min="6917" max="6917" width="16.85546875" style="28" customWidth="1"/>
    <col min="6918" max="7169" width="11.42578125" style="28"/>
    <col min="7170" max="7170" width="13.85546875" style="28" customWidth="1"/>
    <col min="7171" max="7171" width="21.28515625" style="28" customWidth="1"/>
    <col min="7172" max="7172" width="19.140625" style="28" customWidth="1"/>
    <col min="7173" max="7173" width="16.85546875" style="28" customWidth="1"/>
    <col min="7174" max="7425" width="11.42578125" style="28"/>
    <col min="7426" max="7426" width="13.85546875" style="28" customWidth="1"/>
    <col min="7427" max="7427" width="21.28515625" style="28" customWidth="1"/>
    <col min="7428" max="7428" width="19.140625" style="28" customWidth="1"/>
    <col min="7429" max="7429" width="16.85546875" style="28" customWidth="1"/>
    <col min="7430" max="7681" width="11.42578125" style="28"/>
    <col min="7682" max="7682" width="13.85546875" style="28" customWidth="1"/>
    <col min="7683" max="7683" width="21.28515625" style="28" customWidth="1"/>
    <col min="7684" max="7684" width="19.140625" style="28" customWidth="1"/>
    <col min="7685" max="7685" width="16.85546875" style="28" customWidth="1"/>
    <col min="7686" max="7937" width="11.42578125" style="28"/>
    <col min="7938" max="7938" width="13.85546875" style="28" customWidth="1"/>
    <col min="7939" max="7939" width="21.28515625" style="28" customWidth="1"/>
    <col min="7940" max="7940" width="19.140625" style="28" customWidth="1"/>
    <col min="7941" max="7941" width="16.85546875" style="28" customWidth="1"/>
    <col min="7942" max="8193" width="11.42578125" style="28"/>
    <col min="8194" max="8194" width="13.85546875" style="28" customWidth="1"/>
    <col min="8195" max="8195" width="21.28515625" style="28" customWidth="1"/>
    <col min="8196" max="8196" width="19.140625" style="28" customWidth="1"/>
    <col min="8197" max="8197" width="16.85546875" style="28" customWidth="1"/>
    <col min="8198" max="8449" width="11.42578125" style="28"/>
    <col min="8450" max="8450" width="13.85546875" style="28" customWidth="1"/>
    <col min="8451" max="8451" width="21.28515625" style="28" customWidth="1"/>
    <col min="8452" max="8452" width="19.140625" style="28" customWidth="1"/>
    <col min="8453" max="8453" width="16.85546875" style="28" customWidth="1"/>
    <col min="8454" max="8705" width="11.42578125" style="28"/>
    <col min="8706" max="8706" width="13.85546875" style="28" customWidth="1"/>
    <col min="8707" max="8707" width="21.28515625" style="28" customWidth="1"/>
    <col min="8708" max="8708" width="19.140625" style="28" customWidth="1"/>
    <col min="8709" max="8709" width="16.85546875" style="28" customWidth="1"/>
    <col min="8710" max="8961" width="11.42578125" style="28"/>
    <col min="8962" max="8962" width="13.85546875" style="28" customWidth="1"/>
    <col min="8963" max="8963" width="21.28515625" style="28" customWidth="1"/>
    <col min="8964" max="8964" width="19.140625" style="28" customWidth="1"/>
    <col min="8965" max="8965" width="16.85546875" style="28" customWidth="1"/>
    <col min="8966" max="9217" width="11.42578125" style="28"/>
    <col min="9218" max="9218" width="13.85546875" style="28" customWidth="1"/>
    <col min="9219" max="9219" width="21.28515625" style="28" customWidth="1"/>
    <col min="9220" max="9220" width="19.140625" style="28" customWidth="1"/>
    <col min="9221" max="9221" width="16.85546875" style="28" customWidth="1"/>
    <col min="9222" max="9473" width="11.42578125" style="28"/>
    <col min="9474" max="9474" width="13.85546875" style="28" customWidth="1"/>
    <col min="9475" max="9475" width="21.28515625" style="28" customWidth="1"/>
    <col min="9476" max="9476" width="19.140625" style="28" customWidth="1"/>
    <col min="9477" max="9477" width="16.85546875" style="28" customWidth="1"/>
    <col min="9478" max="9729" width="11.42578125" style="28"/>
    <col min="9730" max="9730" width="13.85546875" style="28" customWidth="1"/>
    <col min="9731" max="9731" width="21.28515625" style="28" customWidth="1"/>
    <col min="9732" max="9732" width="19.140625" style="28" customWidth="1"/>
    <col min="9733" max="9733" width="16.85546875" style="28" customWidth="1"/>
    <col min="9734" max="9985" width="11.42578125" style="28"/>
    <col min="9986" max="9986" width="13.85546875" style="28" customWidth="1"/>
    <col min="9987" max="9987" width="21.28515625" style="28" customWidth="1"/>
    <col min="9988" max="9988" width="19.140625" style="28" customWidth="1"/>
    <col min="9989" max="9989" width="16.85546875" style="28" customWidth="1"/>
    <col min="9990" max="10241" width="11.42578125" style="28"/>
    <col min="10242" max="10242" width="13.85546875" style="28" customWidth="1"/>
    <col min="10243" max="10243" width="21.28515625" style="28" customWidth="1"/>
    <col min="10244" max="10244" width="19.140625" style="28" customWidth="1"/>
    <col min="10245" max="10245" width="16.85546875" style="28" customWidth="1"/>
    <col min="10246" max="10497" width="11.42578125" style="28"/>
    <col min="10498" max="10498" width="13.85546875" style="28" customWidth="1"/>
    <col min="10499" max="10499" width="21.28515625" style="28" customWidth="1"/>
    <col min="10500" max="10500" width="19.140625" style="28" customWidth="1"/>
    <col min="10501" max="10501" width="16.85546875" style="28" customWidth="1"/>
    <col min="10502" max="10753" width="11.42578125" style="28"/>
    <col min="10754" max="10754" width="13.85546875" style="28" customWidth="1"/>
    <col min="10755" max="10755" width="21.28515625" style="28" customWidth="1"/>
    <col min="10756" max="10756" width="19.140625" style="28" customWidth="1"/>
    <col min="10757" max="10757" width="16.85546875" style="28" customWidth="1"/>
    <col min="10758" max="11009" width="11.42578125" style="28"/>
    <col min="11010" max="11010" width="13.85546875" style="28" customWidth="1"/>
    <col min="11011" max="11011" width="21.28515625" style="28" customWidth="1"/>
    <col min="11012" max="11012" width="19.140625" style="28" customWidth="1"/>
    <col min="11013" max="11013" width="16.85546875" style="28" customWidth="1"/>
    <col min="11014" max="11265" width="11.42578125" style="28"/>
    <col min="11266" max="11266" width="13.85546875" style="28" customWidth="1"/>
    <col min="11267" max="11267" width="21.28515625" style="28" customWidth="1"/>
    <col min="11268" max="11268" width="19.140625" style="28" customWidth="1"/>
    <col min="11269" max="11269" width="16.85546875" style="28" customWidth="1"/>
    <col min="11270" max="11521" width="11.42578125" style="28"/>
    <col min="11522" max="11522" width="13.85546875" style="28" customWidth="1"/>
    <col min="11523" max="11523" width="21.28515625" style="28" customWidth="1"/>
    <col min="11524" max="11524" width="19.140625" style="28" customWidth="1"/>
    <col min="11525" max="11525" width="16.85546875" style="28" customWidth="1"/>
    <col min="11526" max="11777" width="11.42578125" style="28"/>
    <col min="11778" max="11778" width="13.85546875" style="28" customWidth="1"/>
    <col min="11779" max="11779" width="21.28515625" style="28" customWidth="1"/>
    <col min="11780" max="11780" width="19.140625" style="28" customWidth="1"/>
    <col min="11781" max="11781" width="16.85546875" style="28" customWidth="1"/>
    <col min="11782" max="12033" width="11.42578125" style="28"/>
    <col min="12034" max="12034" width="13.85546875" style="28" customWidth="1"/>
    <col min="12035" max="12035" width="21.28515625" style="28" customWidth="1"/>
    <col min="12036" max="12036" width="19.140625" style="28" customWidth="1"/>
    <col min="12037" max="12037" width="16.85546875" style="28" customWidth="1"/>
    <col min="12038" max="12289" width="11.42578125" style="28"/>
    <col min="12290" max="12290" width="13.85546875" style="28" customWidth="1"/>
    <col min="12291" max="12291" width="21.28515625" style="28" customWidth="1"/>
    <col min="12292" max="12292" width="19.140625" style="28" customWidth="1"/>
    <col min="12293" max="12293" width="16.85546875" style="28" customWidth="1"/>
    <col min="12294" max="12545" width="11.42578125" style="28"/>
    <col min="12546" max="12546" width="13.85546875" style="28" customWidth="1"/>
    <col min="12547" max="12547" width="21.28515625" style="28" customWidth="1"/>
    <col min="12548" max="12548" width="19.140625" style="28" customWidth="1"/>
    <col min="12549" max="12549" width="16.85546875" style="28" customWidth="1"/>
    <col min="12550" max="12801" width="11.42578125" style="28"/>
    <col min="12802" max="12802" width="13.85546875" style="28" customWidth="1"/>
    <col min="12803" max="12803" width="21.28515625" style="28" customWidth="1"/>
    <col min="12804" max="12804" width="19.140625" style="28" customWidth="1"/>
    <col min="12805" max="12805" width="16.85546875" style="28" customWidth="1"/>
    <col min="12806" max="13057" width="11.42578125" style="28"/>
    <col min="13058" max="13058" width="13.85546875" style="28" customWidth="1"/>
    <col min="13059" max="13059" width="21.28515625" style="28" customWidth="1"/>
    <col min="13060" max="13060" width="19.140625" style="28" customWidth="1"/>
    <col min="13061" max="13061" width="16.85546875" style="28" customWidth="1"/>
    <col min="13062" max="13313" width="11.42578125" style="28"/>
    <col min="13314" max="13314" width="13.85546875" style="28" customWidth="1"/>
    <col min="13315" max="13315" width="21.28515625" style="28" customWidth="1"/>
    <col min="13316" max="13316" width="19.140625" style="28" customWidth="1"/>
    <col min="13317" max="13317" width="16.85546875" style="28" customWidth="1"/>
    <col min="13318" max="13569" width="11.42578125" style="28"/>
    <col min="13570" max="13570" width="13.85546875" style="28" customWidth="1"/>
    <col min="13571" max="13571" width="21.28515625" style="28" customWidth="1"/>
    <col min="13572" max="13572" width="19.140625" style="28" customWidth="1"/>
    <col min="13573" max="13573" width="16.85546875" style="28" customWidth="1"/>
    <col min="13574" max="13825" width="11.42578125" style="28"/>
    <col min="13826" max="13826" width="13.85546875" style="28" customWidth="1"/>
    <col min="13827" max="13827" width="21.28515625" style="28" customWidth="1"/>
    <col min="13828" max="13828" width="19.140625" style="28" customWidth="1"/>
    <col min="13829" max="13829" width="16.85546875" style="28" customWidth="1"/>
    <col min="13830" max="14081" width="11.42578125" style="28"/>
    <col min="14082" max="14082" width="13.85546875" style="28" customWidth="1"/>
    <col min="14083" max="14083" width="21.28515625" style="28" customWidth="1"/>
    <col min="14084" max="14084" width="19.140625" style="28" customWidth="1"/>
    <col min="14085" max="14085" width="16.85546875" style="28" customWidth="1"/>
    <col min="14086" max="14337" width="11.42578125" style="28"/>
    <col min="14338" max="14338" width="13.85546875" style="28" customWidth="1"/>
    <col min="14339" max="14339" width="21.28515625" style="28" customWidth="1"/>
    <col min="14340" max="14340" width="19.140625" style="28" customWidth="1"/>
    <col min="14341" max="14341" width="16.85546875" style="28" customWidth="1"/>
    <col min="14342" max="14593" width="11.42578125" style="28"/>
    <col min="14594" max="14594" width="13.85546875" style="28" customWidth="1"/>
    <col min="14595" max="14595" width="21.28515625" style="28" customWidth="1"/>
    <col min="14596" max="14596" width="19.140625" style="28" customWidth="1"/>
    <col min="14597" max="14597" width="16.85546875" style="28" customWidth="1"/>
    <col min="14598" max="14849" width="11.42578125" style="28"/>
    <col min="14850" max="14850" width="13.85546875" style="28" customWidth="1"/>
    <col min="14851" max="14851" width="21.28515625" style="28" customWidth="1"/>
    <col min="14852" max="14852" width="19.140625" style="28" customWidth="1"/>
    <col min="14853" max="14853" width="16.85546875" style="28" customWidth="1"/>
    <col min="14854" max="15105" width="11.42578125" style="28"/>
    <col min="15106" max="15106" width="13.85546875" style="28" customWidth="1"/>
    <col min="15107" max="15107" width="21.28515625" style="28" customWidth="1"/>
    <col min="15108" max="15108" width="19.140625" style="28" customWidth="1"/>
    <col min="15109" max="15109" width="16.85546875" style="28" customWidth="1"/>
    <col min="15110" max="15361" width="11.42578125" style="28"/>
    <col min="15362" max="15362" width="13.85546875" style="28" customWidth="1"/>
    <col min="15363" max="15363" width="21.28515625" style="28" customWidth="1"/>
    <col min="15364" max="15364" width="19.140625" style="28" customWidth="1"/>
    <col min="15365" max="15365" width="16.85546875" style="28" customWidth="1"/>
    <col min="15366" max="15617" width="11.42578125" style="28"/>
    <col min="15618" max="15618" width="13.85546875" style="28" customWidth="1"/>
    <col min="15619" max="15619" width="21.28515625" style="28" customWidth="1"/>
    <col min="15620" max="15620" width="19.140625" style="28" customWidth="1"/>
    <col min="15621" max="15621" width="16.85546875" style="28" customWidth="1"/>
    <col min="15622" max="15873" width="11.42578125" style="28"/>
    <col min="15874" max="15874" width="13.85546875" style="28" customWidth="1"/>
    <col min="15875" max="15875" width="21.28515625" style="28" customWidth="1"/>
    <col min="15876" max="15876" width="19.140625" style="28" customWidth="1"/>
    <col min="15877" max="15877" width="16.85546875" style="28" customWidth="1"/>
    <col min="15878" max="16129" width="11.42578125" style="28"/>
    <col min="16130" max="16130" width="13.85546875" style="28" customWidth="1"/>
    <col min="16131" max="16131" width="21.28515625" style="28" customWidth="1"/>
    <col min="16132" max="16132" width="19.140625" style="28" customWidth="1"/>
    <col min="16133" max="16133" width="16.85546875" style="28" customWidth="1"/>
    <col min="16134" max="16384" width="11.42578125" style="28"/>
  </cols>
  <sheetData>
    <row r="2" spans="1:12" x14ac:dyDescent="0.2">
      <c r="A2" s="50" t="s">
        <v>101</v>
      </c>
    </row>
    <row r="3" spans="1:12" ht="15" x14ac:dyDescent="0.25">
      <c r="A3" s="50" t="s">
        <v>102</v>
      </c>
      <c r="E3" s="107"/>
    </row>
    <row r="5" spans="1:12" ht="15" x14ac:dyDescent="0.25">
      <c r="B5" s="360" t="s">
        <v>476</v>
      </c>
      <c r="C5" s="360"/>
      <c r="D5" s="360"/>
      <c r="E5" s="360"/>
      <c r="G5" s="125" t="s">
        <v>573</v>
      </c>
      <c r="L5" s="107"/>
    </row>
    <row r="6" spans="1:12" ht="12.75" x14ac:dyDescent="0.2">
      <c r="B6" s="360" t="str">
        <f>'Concesiones Mensuales BxH'!B6:J6</f>
        <v>Agosto 2009 a noviembre 2020</v>
      </c>
      <c r="C6" s="360"/>
      <c r="D6" s="360"/>
      <c r="E6" s="360"/>
    </row>
    <row r="8" spans="1:12" x14ac:dyDescent="0.2">
      <c r="B8" s="405" t="s">
        <v>477</v>
      </c>
      <c r="C8" s="405"/>
      <c r="D8" s="405"/>
      <c r="E8" s="405"/>
    </row>
    <row r="9" spans="1:12" ht="24" x14ac:dyDescent="0.2">
      <c r="B9" s="204" t="s">
        <v>463</v>
      </c>
      <c r="C9" s="205" t="s">
        <v>478</v>
      </c>
      <c r="D9" s="205" t="s">
        <v>479</v>
      </c>
      <c r="E9" s="205" t="s">
        <v>480</v>
      </c>
    </row>
    <row r="10" spans="1:12" x14ac:dyDescent="0.2">
      <c r="B10" s="263" t="s">
        <v>472</v>
      </c>
      <c r="C10" s="264">
        <v>23671</v>
      </c>
      <c r="D10" s="264" t="s">
        <v>481</v>
      </c>
      <c r="E10" s="264">
        <f>C10</f>
        <v>23671</v>
      </c>
    </row>
    <row r="11" spans="1:12" x14ac:dyDescent="0.2">
      <c r="B11" s="265" t="s">
        <v>20</v>
      </c>
      <c r="C11" s="264">
        <v>90591</v>
      </c>
      <c r="D11" s="264" t="s">
        <v>481</v>
      </c>
      <c r="E11" s="264">
        <f>C11</f>
        <v>90591</v>
      </c>
    </row>
    <row r="12" spans="1:12" x14ac:dyDescent="0.2">
      <c r="B12" s="265" t="s">
        <v>21</v>
      </c>
      <c r="C12" s="264">
        <v>105822</v>
      </c>
      <c r="D12" s="264" t="s">
        <v>481</v>
      </c>
      <c r="E12" s="264">
        <f>C12</f>
        <v>105822</v>
      </c>
    </row>
    <row r="13" spans="1:12" x14ac:dyDescent="0.2">
      <c r="B13" s="265" t="s">
        <v>22</v>
      </c>
      <c r="C13" s="264">
        <v>54727</v>
      </c>
      <c r="D13" s="264" t="s">
        <v>481</v>
      </c>
      <c r="E13" s="264">
        <f>C13</f>
        <v>54727</v>
      </c>
    </row>
    <row r="14" spans="1:12" x14ac:dyDescent="0.2">
      <c r="B14" s="265" t="s">
        <v>23</v>
      </c>
      <c r="C14" s="264">
        <v>38385</v>
      </c>
      <c r="D14" s="264" t="s">
        <v>481</v>
      </c>
      <c r="E14" s="264">
        <f>C14</f>
        <v>38385</v>
      </c>
    </row>
    <row r="15" spans="1:12" x14ac:dyDescent="0.2">
      <c r="B15" s="223">
        <v>41640</v>
      </c>
      <c r="C15" s="266">
        <v>3012</v>
      </c>
      <c r="D15" s="267">
        <v>385</v>
      </c>
      <c r="E15" s="266">
        <v>3397</v>
      </c>
    </row>
    <row r="16" spans="1:12" x14ac:dyDescent="0.2">
      <c r="B16" s="223">
        <v>41671</v>
      </c>
      <c r="C16" s="266">
        <v>3146</v>
      </c>
      <c r="D16" s="267">
        <v>307</v>
      </c>
      <c r="E16" s="266">
        <v>3453</v>
      </c>
    </row>
    <row r="17" spans="2:5" x14ac:dyDescent="0.2">
      <c r="B17" s="223">
        <v>41699</v>
      </c>
      <c r="C17" s="266">
        <v>2820</v>
      </c>
      <c r="D17" s="267">
        <v>401</v>
      </c>
      <c r="E17" s="266">
        <v>3221</v>
      </c>
    </row>
    <row r="18" spans="2:5" x14ac:dyDescent="0.2">
      <c r="B18" s="223">
        <v>41730</v>
      </c>
      <c r="C18" s="266">
        <v>3671</v>
      </c>
      <c r="D18" s="267">
        <v>837</v>
      </c>
      <c r="E18" s="266">
        <v>4508</v>
      </c>
    </row>
    <row r="19" spans="2:5" x14ac:dyDescent="0.2">
      <c r="B19" s="223">
        <v>41760</v>
      </c>
      <c r="C19" s="266">
        <v>3405</v>
      </c>
      <c r="D19" s="267">
        <v>637</v>
      </c>
      <c r="E19" s="266">
        <v>4042</v>
      </c>
    </row>
    <row r="20" spans="2:5" x14ac:dyDescent="0.2">
      <c r="B20" s="223">
        <v>41791</v>
      </c>
      <c r="C20" s="266">
        <v>3448</v>
      </c>
      <c r="D20" s="267">
        <v>551</v>
      </c>
      <c r="E20" s="266">
        <v>3999</v>
      </c>
    </row>
    <row r="21" spans="2:5" x14ac:dyDescent="0.2">
      <c r="B21" s="223">
        <v>41821</v>
      </c>
      <c r="C21" s="266">
        <v>3132</v>
      </c>
      <c r="D21" s="267">
        <v>431</v>
      </c>
      <c r="E21" s="266">
        <v>3563</v>
      </c>
    </row>
    <row r="22" spans="2:5" x14ac:dyDescent="0.2">
      <c r="B22" s="223">
        <v>41852</v>
      </c>
      <c r="C22" s="266">
        <v>3702</v>
      </c>
      <c r="D22" s="267">
        <v>437</v>
      </c>
      <c r="E22" s="266">
        <v>4139</v>
      </c>
    </row>
    <row r="23" spans="2:5" x14ac:dyDescent="0.2">
      <c r="B23" s="223">
        <v>41883</v>
      </c>
      <c r="C23" s="266">
        <v>4118</v>
      </c>
      <c r="D23" s="267">
        <v>391</v>
      </c>
      <c r="E23" s="266">
        <v>4509</v>
      </c>
    </row>
    <row r="24" spans="2:5" x14ac:dyDescent="0.2">
      <c r="B24" s="223">
        <v>41913</v>
      </c>
      <c r="C24" s="266">
        <v>4714</v>
      </c>
      <c r="D24" s="267">
        <v>491</v>
      </c>
      <c r="E24" s="266">
        <v>5205</v>
      </c>
    </row>
    <row r="25" spans="2:5" x14ac:dyDescent="0.2">
      <c r="B25" s="223">
        <v>41944</v>
      </c>
      <c r="C25" s="266">
        <v>4499</v>
      </c>
      <c r="D25" s="267">
        <v>402</v>
      </c>
      <c r="E25" s="266">
        <v>4901</v>
      </c>
    </row>
    <row r="26" spans="2:5" x14ac:dyDescent="0.2">
      <c r="B26" s="223">
        <v>41974</v>
      </c>
      <c r="C26" s="266">
        <v>4587</v>
      </c>
      <c r="D26" s="267">
        <v>501</v>
      </c>
      <c r="E26" s="266">
        <v>5088</v>
      </c>
    </row>
    <row r="27" spans="2:5" x14ac:dyDescent="0.2">
      <c r="B27" s="265" t="s">
        <v>24</v>
      </c>
      <c r="C27" s="264">
        <f>SUM(C15:C26)</f>
        <v>44254</v>
      </c>
      <c r="D27" s="264">
        <f>SUM(D15:D26)</f>
        <v>5771</v>
      </c>
      <c r="E27" s="264">
        <f>SUM(E15:E26)</f>
        <v>50025</v>
      </c>
    </row>
    <row r="28" spans="2:5" x14ac:dyDescent="0.2">
      <c r="B28" s="223">
        <v>42005</v>
      </c>
      <c r="C28" s="266">
        <v>3692</v>
      </c>
      <c r="D28" s="267">
        <v>452</v>
      </c>
      <c r="E28" s="266">
        <f>C28+D28</f>
        <v>4144</v>
      </c>
    </row>
    <row r="29" spans="2:5" x14ac:dyDescent="0.2">
      <c r="B29" s="223">
        <v>42036</v>
      </c>
      <c r="C29" s="266">
        <v>3089</v>
      </c>
      <c r="D29" s="267">
        <v>314</v>
      </c>
      <c r="E29" s="266">
        <f t="shared" ref="E29:E52" si="0">C29+D29</f>
        <v>3403</v>
      </c>
    </row>
    <row r="30" spans="2:5" x14ac:dyDescent="0.2">
      <c r="B30" s="223">
        <v>42064</v>
      </c>
      <c r="C30" s="266">
        <v>3959</v>
      </c>
      <c r="D30" s="267">
        <v>437</v>
      </c>
      <c r="E30" s="266">
        <f t="shared" si="0"/>
        <v>4396</v>
      </c>
    </row>
    <row r="31" spans="2:5" x14ac:dyDescent="0.2">
      <c r="B31" s="223">
        <v>42095</v>
      </c>
      <c r="C31" s="266">
        <v>4199</v>
      </c>
      <c r="D31" s="267">
        <v>418</v>
      </c>
      <c r="E31" s="266">
        <f t="shared" si="0"/>
        <v>4617</v>
      </c>
    </row>
    <row r="32" spans="2:5" x14ac:dyDescent="0.2">
      <c r="B32" s="223">
        <v>42125</v>
      </c>
      <c r="C32" s="266">
        <v>3877</v>
      </c>
      <c r="D32" s="267">
        <v>527</v>
      </c>
      <c r="E32" s="266">
        <f t="shared" si="0"/>
        <v>4404</v>
      </c>
    </row>
    <row r="33" spans="2:5" x14ac:dyDescent="0.2">
      <c r="B33" s="223">
        <v>42156</v>
      </c>
      <c r="C33" s="266">
        <v>4140</v>
      </c>
      <c r="D33" s="267">
        <v>642</v>
      </c>
      <c r="E33" s="266">
        <f t="shared" si="0"/>
        <v>4782</v>
      </c>
    </row>
    <row r="34" spans="2:5" x14ac:dyDescent="0.2">
      <c r="B34" s="223">
        <v>42186</v>
      </c>
      <c r="C34" s="266">
        <v>3415</v>
      </c>
      <c r="D34" s="267">
        <v>391</v>
      </c>
      <c r="E34" s="266">
        <f t="shared" si="0"/>
        <v>3806</v>
      </c>
    </row>
    <row r="35" spans="2:5" x14ac:dyDescent="0.2">
      <c r="B35" s="223">
        <v>42217</v>
      </c>
      <c r="C35" s="266">
        <v>6058</v>
      </c>
      <c r="D35" s="267">
        <v>393</v>
      </c>
      <c r="E35" s="266">
        <f t="shared" si="0"/>
        <v>6451</v>
      </c>
    </row>
    <row r="36" spans="2:5" x14ac:dyDescent="0.2">
      <c r="B36" s="223">
        <v>42248</v>
      </c>
      <c r="C36" s="266">
        <v>5036</v>
      </c>
      <c r="D36" s="267">
        <v>579</v>
      </c>
      <c r="E36" s="266">
        <f t="shared" si="0"/>
        <v>5615</v>
      </c>
    </row>
    <row r="37" spans="2:5" x14ac:dyDescent="0.2">
      <c r="B37" s="223">
        <v>42278</v>
      </c>
      <c r="C37" s="266">
        <v>4175</v>
      </c>
      <c r="D37" s="267">
        <v>552</v>
      </c>
      <c r="E37" s="266">
        <f t="shared" si="0"/>
        <v>4727</v>
      </c>
    </row>
    <row r="38" spans="2:5" x14ac:dyDescent="0.2">
      <c r="B38" s="223">
        <v>42309</v>
      </c>
      <c r="C38" s="266">
        <v>5394</v>
      </c>
      <c r="D38" s="267">
        <v>555</v>
      </c>
      <c r="E38" s="266">
        <f t="shared" si="0"/>
        <v>5949</v>
      </c>
    </row>
    <row r="39" spans="2:5" x14ac:dyDescent="0.2">
      <c r="B39" s="223">
        <v>42339</v>
      </c>
      <c r="C39" s="266">
        <v>4616</v>
      </c>
      <c r="D39" s="267">
        <v>704</v>
      </c>
      <c r="E39" s="266">
        <f t="shared" si="0"/>
        <v>5320</v>
      </c>
    </row>
    <row r="40" spans="2:5" x14ac:dyDescent="0.2">
      <c r="B40" s="265" t="s">
        <v>482</v>
      </c>
      <c r="C40" s="264">
        <f>SUM(C28:C39)</f>
        <v>51650</v>
      </c>
      <c r="D40" s="264">
        <f>SUM(D28:D39)</f>
        <v>5964</v>
      </c>
      <c r="E40" s="264">
        <f>SUM(E28:E39)</f>
        <v>57614</v>
      </c>
    </row>
    <row r="41" spans="2:5" x14ac:dyDescent="0.2">
      <c r="B41" s="223">
        <v>42370</v>
      </c>
      <c r="C41" s="266">
        <v>4090</v>
      </c>
      <c r="D41" s="267">
        <v>834</v>
      </c>
      <c r="E41" s="266">
        <f t="shared" si="0"/>
        <v>4924</v>
      </c>
    </row>
    <row r="42" spans="2:5" x14ac:dyDescent="0.2">
      <c r="B42" s="223">
        <v>42401</v>
      </c>
      <c r="C42" s="266">
        <v>3843</v>
      </c>
      <c r="D42" s="267">
        <v>401</v>
      </c>
      <c r="E42" s="266">
        <f t="shared" si="0"/>
        <v>4244</v>
      </c>
    </row>
    <row r="43" spans="2:5" x14ac:dyDescent="0.2">
      <c r="B43" s="223">
        <v>42430</v>
      </c>
      <c r="C43" s="266">
        <v>5145</v>
      </c>
      <c r="D43" s="267">
        <v>878</v>
      </c>
      <c r="E43" s="266">
        <f t="shared" si="0"/>
        <v>6023</v>
      </c>
    </row>
    <row r="44" spans="2:5" x14ac:dyDescent="0.2">
      <c r="B44" s="223">
        <v>42461</v>
      </c>
      <c r="C44" s="266">
        <v>4415</v>
      </c>
      <c r="D44" s="267">
        <v>636</v>
      </c>
      <c r="E44" s="266">
        <f t="shared" si="0"/>
        <v>5051</v>
      </c>
    </row>
    <row r="45" spans="2:5" x14ac:dyDescent="0.2">
      <c r="B45" s="223">
        <v>42491</v>
      </c>
      <c r="C45" s="266">
        <v>4663</v>
      </c>
      <c r="D45" s="267">
        <v>700</v>
      </c>
      <c r="E45" s="266">
        <f t="shared" si="0"/>
        <v>5363</v>
      </c>
    </row>
    <row r="46" spans="2:5" x14ac:dyDescent="0.2">
      <c r="B46" s="223">
        <v>42522</v>
      </c>
      <c r="C46" s="266">
        <v>3794</v>
      </c>
      <c r="D46" s="267">
        <v>507</v>
      </c>
      <c r="E46" s="266">
        <f t="shared" si="0"/>
        <v>4301</v>
      </c>
    </row>
    <row r="47" spans="2:5" x14ac:dyDescent="0.2">
      <c r="B47" s="223">
        <v>42552</v>
      </c>
      <c r="C47" s="266">
        <v>4438</v>
      </c>
      <c r="D47" s="267">
        <v>635</v>
      </c>
      <c r="E47" s="266">
        <f t="shared" si="0"/>
        <v>5073</v>
      </c>
    </row>
    <row r="48" spans="2:5" x14ac:dyDescent="0.2">
      <c r="B48" s="223">
        <v>42583</v>
      </c>
      <c r="C48" s="266">
        <v>4694</v>
      </c>
      <c r="D48" s="267">
        <v>856</v>
      </c>
      <c r="E48" s="266">
        <f t="shared" si="0"/>
        <v>5550</v>
      </c>
    </row>
    <row r="49" spans="2:6" x14ac:dyDescent="0.2">
      <c r="B49" s="223">
        <v>42614</v>
      </c>
      <c r="C49" s="266">
        <v>4579</v>
      </c>
      <c r="D49" s="267">
        <v>914</v>
      </c>
      <c r="E49" s="266">
        <f t="shared" si="0"/>
        <v>5493</v>
      </c>
    </row>
    <row r="50" spans="2:6" x14ac:dyDescent="0.2">
      <c r="B50" s="223">
        <v>42644</v>
      </c>
      <c r="C50" s="266">
        <v>4407</v>
      </c>
      <c r="D50" s="267">
        <v>866</v>
      </c>
      <c r="E50" s="266">
        <f t="shared" si="0"/>
        <v>5273</v>
      </c>
    </row>
    <row r="51" spans="2:6" x14ac:dyDescent="0.2">
      <c r="B51" s="223">
        <v>42675</v>
      </c>
      <c r="C51" s="268">
        <v>3689</v>
      </c>
      <c r="D51" s="268">
        <v>1064</v>
      </c>
      <c r="E51" s="268">
        <f t="shared" si="0"/>
        <v>4753</v>
      </c>
    </row>
    <row r="52" spans="2:6" x14ac:dyDescent="0.2">
      <c r="B52" s="223">
        <v>42705</v>
      </c>
      <c r="C52" s="268">
        <v>5295</v>
      </c>
      <c r="D52" s="268">
        <v>451</v>
      </c>
      <c r="E52" s="268">
        <f t="shared" si="0"/>
        <v>5746</v>
      </c>
    </row>
    <row r="53" spans="2:6" x14ac:dyDescent="0.2">
      <c r="B53" s="225" t="s">
        <v>26</v>
      </c>
      <c r="C53" s="264">
        <f>SUM(C41:C52)</f>
        <v>53052</v>
      </c>
      <c r="D53" s="264">
        <f>SUM(D41:D52)</f>
        <v>8742</v>
      </c>
      <c r="E53" s="264">
        <f>SUM(E41:E52)</f>
        <v>61794</v>
      </c>
    </row>
    <row r="54" spans="2:6" x14ac:dyDescent="0.2">
      <c r="B54" s="223">
        <v>42736</v>
      </c>
      <c r="C54" s="268">
        <v>4977</v>
      </c>
      <c r="D54" s="268">
        <v>661</v>
      </c>
      <c r="E54" s="268">
        <f t="shared" ref="E54:E65" si="1">C54+D54</f>
        <v>5638</v>
      </c>
      <c r="F54" s="77"/>
    </row>
    <row r="55" spans="2:6" x14ac:dyDescent="0.2">
      <c r="B55" s="223">
        <v>42767</v>
      </c>
      <c r="C55" s="268">
        <v>4428</v>
      </c>
      <c r="D55" s="268">
        <v>663</v>
      </c>
      <c r="E55" s="268">
        <f t="shared" si="1"/>
        <v>5091</v>
      </c>
      <c r="F55" s="77"/>
    </row>
    <row r="56" spans="2:6" x14ac:dyDescent="0.2">
      <c r="B56" s="223">
        <v>42795</v>
      </c>
      <c r="C56" s="268">
        <v>4154</v>
      </c>
      <c r="D56" s="268">
        <v>749</v>
      </c>
      <c r="E56" s="268">
        <f t="shared" si="1"/>
        <v>4903</v>
      </c>
      <c r="F56" s="77"/>
    </row>
    <row r="57" spans="2:6" x14ac:dyDescent="0.2">
      <c r="B57" s="223">
        <v>42826</v>
      </c>
      <c r="C57" s="268">
        <v>4708</v>
      </c>
      <c r="D57" s="268">
        <v>760</v>
      </c>
      <c r="E57" s="268">
        <f t="shared" si="1"/>
        <v>5468</v>
      </c>
      <c r="F57" s="77"/>
    </row>
    <row r="58" spans="2:6" x14ac:dyDescent="0.2">
      <c r="B58" s="223">
        <v>42856</v>
      </c>
      <c r="C58" s="268">
        <v>4913</v>
      </c>
      <c r="D58" s="268">
        <v>812</v>
      </c>
      <c r="E58" s="268">
        <f t="shared" si="1"/>
        <v>5725</v>
      </c>
      <c r="F58" s="77"/>
    </row>
    <row r="59" spans="2:6" x14ac:dyDescent="0.2">
      <c r="B59" s="223">
        <v>42887</v>
      </c>
      <c r="C59" s="268">
        <v>4045</v>
      </c>
      <c r="D59" s="268">
        <v>1056</v>
      </c>
      <c r="E59" s="268">
        <f t="shared" si="1"/>
        <v>5101</v>
      </c>
      <c r="F59" s="77"/>
    </row>
    <row r="60" spans="2:6" x14ac:dyDescent="0.2">
      <c r="B60" s="223">
        <v>42917</v>
      </c>
      <c r="C60" s="268">
        <v>4769</v>
      </c>
      <c r="D60" s="268">
        <v>753</v>
      </c>
      <c r="E60" s="268">
        <f t="shared" si="1"/>
        <v>5522</v>
      </c>
      <c r="F60" s="77"/>
    </row>
    <row r="61" spans="2:6" x14ac:dyDescent="0.2">
      <c r="B61" s="223">
        <v>42948</v>
      </c>
      <c r="C61" s="268">
        <v>5278</v>
      </c>
      <c r="D61" s="268">
        <v>817</v>
      </c>
      <c r="E61" s="268">
        <f t="shared" si="1"/>
        <v>6095</v>
      </c>
      <c r="F61" s="77"/>
    </row>
    <row r="62" spans="2:6" x14ac:dyDescent="0.2">
      <c r="B62" s="223">
        <v>42979</v>
      </c>
      <c r="C62" s="268">
        <v>3974</v>
      </c>
      <c r="D62" s="268">
        <v>593</v>
      </c>
      <c r="E62" s="268">
        <f t="shared" si="1"/>
        <v>4567</v>
      </c>
      <c r="F62" s="77"/>
    </row>
    <row r="63" spans="2:6" x14ac:dyDescent="0.2">
      <c r="B63" s="223">
        <v>43009</v>
      </c>
      <c r="C63" s="268">
        <v>6946</v>
      </c>
      <c r="D63" s="268">
        <v>1191</v>
      </c>
      <c r="E63" s="268">
        <f t="shared" si="1"/>
        <v>8137</v>
      </c>
      <c r="F63" s="77"/>
    </row>
    <row r="64" spans="2:6" x14ac:dyDescent="0.2">
      <c r="B64" s="223">
        <v>43040</v>
      </c>
      <c r="C64" s="268">
        <v>5299</v>
      </c>
      <c r="D64" s="268">
        <v>833</v>
      </c>
      <c r="E64" s="268">
        <f t="shared" si="1"/>
        <v>6132</v>
      </c>
      <c r="F64" s="77"/>
    </row>
    <row r="65" spans="2:6" x14ac:dyDescent="0.2">
      <c r="B65" s="223">
        <v>43070</v>
      </c>
      <c r="C65" s="268">
        <v>4958</v>
      </c>
      <c r="D65" s="268">
        <v>795</v>
      </c>
      <c r="E65" s="268">
        <f t="shared" si="1"/>
        <v>5753</v>
      </c>
      <c r="F65" s="77"/>
    </row>
    <row r="66" spans="2:6" x14ac:dyDescent="0.2">
      <c r="B66" s="225" t="s">
        <v>27</v>
      </c>
      <c r="C66" s="226">
        <f>SUM(C54:C65)</f>
        <v>58449</v>
      </c>
      <c r="D66" s="226">
        <f>SUM(D54:D65)</f>
        <v>9683</v>
      </c>
      <c r="E66" s="226">
        <f>SUM(E54:E65)</f>
        <v>68132</v>
      </c>
      <c r="F66" s="77"/>
    </row>
    <row r="67" spans="2:6" x14ac:dyDescent="0.2">
      <c r="B67" s="223">
        <v>43101</v>
      </c>
      <c r="C67" s="268">
        <v>5007</v>
      </c>
      <c r="D67" s="268">
        <v>965</v>
      </c>
      <c r="E67" s="268">
        <f>C67+D67</f>
        <v>5972</v>
      </c>
      <c r="F67" s="77"/>
    </row>
    <row r="68" spans="2:6" x14ac:dyDescent="0.2">
      <c r="B68" s="223">
        <v>43132</v>
      </c>
      <c r="C68" s="268">
        <v>5360</v>
      </c>
      <c r="D68" s="268">
        <v>944</v>
      </c>
      <c r="E68" s="268">
        <f>C68+D68</f>
        <v>6304</v>
      </c>
      <c r="F68" s="77"/>
    </row>
    <row r="69" spans="2:6" x14ac:dyDescent="0.2">
      <c r="B69" s="223">
        <v>43160</v>
      </c>
      <c r="C69" s="268">
        <v>6203</v>
      </c>
      <c r="D69" s="268">
        <v>1124</v>
      </c>
      <c r="E69" s="268">
        <v>7327</v>
      </c>
      <c r="F69" s="77"/>
    </row>
    <row r="70" spans="2:6" x14ac:dyDescent="0.2">
      <c r="B70" s="223">
        <v>43191</v>
      </c>
      <c r="C70" s="268">
        <v>5250</v>
      </c>
      <c r="D70" s="268">
        <v>775</v>
      </c>
      <c r="E70" s="268">
        <f t="shared" ref="E70:E76" si="2">+C70+D70</f>
        <v>6025</v>
      </c>
      <c r="F70" s="77"/>
    </row>
    <row r="71" spans="2:6" x14ac:dyDescent="0.2">
      <c r="B71" s="223">
        <v>43221</v>
      </c>
      <c r="C71" s="206">
        <v>5419</v>
      </c>
      <c r="D71" s="206">
        <v>628</v>
      </c>
      <c r="E71" s="268">
        <f t="shared" si="2"/>
        <v>6047</v>
      </c>
      <c r="F71" s="77"/>
    </row>
    <row r="72" spans="2:6" x14ac:dyDescent="0.2">
      <c r="B72" s="223">
        <v>43252</v>
      </c>
      <c r="C72" s="206">
        <v>5299</v>
      </c>
      <c r="D72" s="206">
        <v>848</v>
      </c>
      <c r="E72" s="268">
        <f t="shared" si="2"/>
        <v>6147</v>
      </c>
      <c r="F72" s="77"/>
    </row>
    <row r="73" spans="2:6" x14ac:dyDescent="0.2">
      <c r="B73" s="223">
        <v>43282</v>
      </c>
      <c r="C73" s="206">
        <v>5273</v>
      </c>
      <c r="D73" s="206">
        <v>633</v>
      </c>
      <c r="E73" s="268">
        <f t="shared" si="2"/>
        <v>5906</v>
      </c>
      <c r="F73" s="77"/>
    </row>
    <row r="74" spans="2:6" x14ac:dyDescent="0.2">
      <c r="B74" s="223">
        <v>43313</v>
      </c>
      <c r="C74" s="206">
        <v>5742</v>
      </c>
      <c r="D74" s="206">
        <v>364</v>
      </c>
      <c r="E74" s="268">
        <f t="shared" si="2"/>
        <v>6106</v>
      </c>
      <c r="F74" s="77"/>
    </row>
    <row r="75" spans="2:6" x14ac:dyDescent="0.2">
      <c r="B75" s="223">
        <v>43344</v>
      </c>
      <c r="C75" s="206">
        <v>6055</v>
      </c>
      <c r="D75" s="206">
        <v>488</v>
      </c>
      <c r="E75" s="268">
        <f t="shared" si="2"/>
        <v>6543</v>
      </c>
      <c r="F75" s="77"/>
    </row>
    <row r="76" spans="2:6" x14ac:dyDescent="0.2">
      <c r="B76" s="223">
        <v>43374</v>
      </c>
      <c r="C76" s="206">
        <v>5991</v>
      </c>
      <c r="D76" s="206">
        <v>513</v>
      </c>
      <c r="E76" s="268">
        <f t="shared" si="2"/>
        <v>6504</v>
      </c>
      <c r="F76" s="77"/>
    </row>
    <row r="77" spans="2:6" x14ac:dyDescent="0.2">
      <c r="B77" s="223">
        <v>43405</v>
      </c>
      <c r="C77" s="206">
        <v>6396</v>
      </c>
      <c r="D77" s="206">
        <v>416</v>
      </c>
      <c r="E77" s="268">
        <v>6812</v>
      </c>
      <c r="F77" s="77"/>
    </row>
    <row r="78" spans="2:6" x14ac:dyDescent="0.2">
      <c r="B78" s="223">
        <v>43435</v>
      </c>
      <c r="C78" s="206">
        <v>5803</v>
      </c>
      <c r="D78" s="206">
        <v>345</v>
      </c>
      <c r="E78" s="268">
        <v>6148</v>
      </c>
      <c r="F78" s="77"/>
    </row>
    <row r="79" spans="2:6" x14ac:dyDescent="0.2">
      <c r="B79" s="225" t="s">
        <v>587</v>
      </c>
      <c r="C79" s="226">
        <f>SUM(C67:C78)</f>
        <v>67798</v>
      </c>
      <c r="D79" s="226">
        <f t="shared" ref="D79:E79" si="3">SUM(D67:D78)</f>
        <v>8043</v>
      </c>
      <c r="E79" s="226">
        <f t="shared" si="3"/>
        <v>75841</v>
      </c>
      <c r="F79" s="77"/>
    </row>
    <row r="80" spans="2:6" ht="11.25" customHeight="1" x14ac:dyDescent="0.2">
      <c r="B80" s="223">
        <v>43466</v>
      </c>
      <c r="C80" s="206">
        <v>5382</v>
      </c>
      <c r="D80" s="206">
        <v>271</v>
      </c>
      <c r="E80" s="268">
        <v>5653</v>
      </c>
      <c r="F80" s="77"/>
    </row>
    <row r="81" spans="2:6" x14ac:dyDescent="0.2">
      <c r="B81" s="223">
        <v>43497</v>
      </c>
      <c r="C81" s="207">
        <v>5714</v>
      </c>
      <c r="D81" s="208">
        <v>250</v>
      </c>
      <c r="E81" s="208">
        <v>5964</v>
      </c>
      <c r="F81" s="77"/>
    </row>
    <row r="82" spans="2:6" x14ac:dyDescent="0.2">
      <c r="B82" s="223">
        <v>43525</v>
      </c>
      <c r="C82" s="209">
        <v>5149</v>
      </c>
      <c r="D82" s="209">
        <v>433</v>
      </c>
      <c r="E82" s="209">
        <v>5582</v>
      </c>
      <c r="F82" s="77"/>
    </row>
    <row r="83" spans="2:6" s="196" customFormat="1" x14ac:dyDescent="0.2">
      <c r="B83" s="223">
        <v>43556</v>
      </c>
      <c r="C83" s="209">
        <v>5771</v>
      </c>
      <c r="D83" s="209">
        <v>547</v>
      </c>
      <c r="E83" s="209">
        <v>6318</v>
      </c>
      <c r="F83" s="77"/>
    </row>
    <row r="84" spans="2:6" s="196" customFormat="1" x14ac:dyDescent="0.2">
      <c r="B84" s="223">
        <v>43586</v>
      </c>
      <c r="C84" s="209">
        <v>5051</v>
      </c>
      <c r="D84" s="209">
        <v>312</v>
      </c>
      <c r="E84" s="209">
        <v>5363</v>
      </c>
      <c r="F84" s="77"/>
    </row>
    <row r="85" spans="2:6" x14ac:dyDescent="0.2">
      <c r="B85" s="223">
        <v>43617</v>
      </c>
      <c r="C85" s="224">
        <v>5467</v>
      </c>
      <c r="D85" s="224">
        <v>166</v>
      </c>
      <c r="E85" s="224">
        <v>5633</v>
      </c>
    </row>
    <row r="86" spans="2:6" x14ac:dyDescent="0.2">
      <c r="B86" s="223">
        <v>43647</v>
      </c>
      <c r="C86" s="224">
        <v>5462</v>
      </c>
      <c r="D86" s="224">
        <v>423</v>
      </c>
      <c r="E86" s="224">
        <v>5885</v>
      </c>
    </row>
    <row r="87" spans="2:6" s="196" customFormat="1" x14ac:dyDescent="0.2">
      <c r="B87" s="223">
        <v>43678</v>
      </c>
      <c r="C87" s="224">
        <v>5228</v>
      </c>
      <c r="D87" s="224">
        <v>334</v>
      </c>
      <c r="E87" s="224">
        <v>5562</v>
      </c>
    </row>
    <row r="88" spans="2:6" s="196" customFormat="1" x14ac:dyDescent="0.2">
      <c r="B88" s="223">
        <v>43709</v>
      </c>
      <c r="C88" s="224">
        <v>5848</v>
      </c>
      <c r="D88" s="224">
        <v>349</v>
      </c>
      <c r="E88" s="224">
        <v>6197</v>
      </c>
    </row>
    <row r="89" spans="2:6" s="196" customFormat="1" x14ac:dyDescent="0.2">
      <c r="B89" s="223">
        <v>43739</v>
      </c>
      <c r="C89" s="224">
        <v>6655</v>
      </c>
      <c r="D89" s="224">
        <v>526</v>
      </c>
      <c r="E89" s="224">
        <v>7181</v>
      </c>
    </row>
    <row r="90" spans="2:6" s="196" customFormat="1" x14ac:dyDescent="0.2">
      <c r="B90" s="223">
        <v>43770</v>
      </c>
      <c r="C90" s="224">
        <v>3805</v>
      </c>
      <c r="D90" s="224">
        <v>128</v>
      </c>
      <c r="E90" s="224">
        <v>3933</v>
      </c>
    </row>
    <row r="91" spans="2:6" x14ac:dyDescent="0.2">
      <c r="B91" s="223">
        <v>43800</v>
      </c>
      <c r="C91" s="224">
        <v>6358</v>
      </c>
      <c r="D91" s="224">
        <v>299</v>
      </c>
      <c r="E91" s="224">
        <v>6657</v>
      </c>
    </row>
    <row r="92" spans="2:6" s="196" customFormat="1" x14ac:dyDescent="0.2">
      <c r="B92" s="225" t="s">
        <v>591</v>
      </c>
      <c r="C92" s="226">
        <f>SUM(C80:C91)</f>
        <v>65890</v>
      </c>
      <c r="D92" s="226">
        <f t="shared" ref="D92:E92" si="4">SUM(D80:D91)</f>
        <v>4038</v>
      </c>
      <c r="E92" s="226">
        <f t="shared" si="4"/>
        <v>69928</v>
      </c>
    </row>
    <row r="93" spans="2:6" s="196" customFormat="1" x14ac:dyDescent="0.2">
      <c r="B93" s="223">
        <v>43831</v>
      </c>
      <c r="C93" s="224">
        <v>6973</v>
      </c>
      <c r="D93" s="224">
        <v>334</v>
      </c>
      <c r="E93" s="224">
        <f>SUM(C93:D93)</f>
        <v>7307</v>
      </c>
    </row>
    <row r="94" spans="2:6" s="196" customFormat="1" x14ac:dyDescent="0.2">
      <c r="B94" s="223">
        <v>43862</v>
      </c>
      <c r="C94" s="224">
        <v>6865</v>
      </c>
      <c r="D94" s="224">
        <v>510</v>
      </c>
      <c r="E94" s="224">
        <f t="shared" ref="E94:E95" si="5">SUM(C94:D94)</f>
        <v>7375</v>
      </c>
    </row>
    <row r="95" spans="2:6" s="196" customFormat="1" x14ac:dyDescent="0.2">
      <c r="B95" s="223">
        <v>43891</v>
      </c>
      <c r="C95" s="224">
        <v>6450</v>
      </c>
      <c r="D95" s="224">
        <v>524</v>
      </c>
      <c r="E95" s="224">
        <f t="shared" si="5"/>
        <v>6974</v>
      </c>
    </row>
    <row r="96" spans="2:6" s="196" customFormat="1" x14ac:dyDescent="0.2">
      <c r="B96" s="223">
        <v>43922</v>
      </c>
      <c r="C96" s="224">
        <v>3120</v>
      </c>
      <c r="D96" s="224">
        <v>427</v>
      </c>
      <c r="E96" s="224">
        <f t="shared" ref="E96" si="6">SUM(C96:D96)</f>
        <v>3547</v>
      </c>
    </row>
    <row r="97" spans="2:5" s="196" customFormat="1" x14ac:dyDescent="0.2">
      <c r="B97" s="223">
        <v>43952</v>
      </c>
      <c r="C97" s="224">
        <v>3668</v>
      </c>
      <c r="D97" s="224">
        <v>336</v>
      </c>
      <c r="E97" s="224">
        <f t="shared" ref="E97" si="7">SUM(C97:D97)</f>
        <v>4004</v>
      </c>
    </row>
    <row r="98" spans="2:5" s="196" customFormat="1" x14ac:dyDescent="0.2">
      <c r="B98" s="223">
        <v>43983</v>
      </c>
      <c r="C98" s="224">
        <v>4010</v>
      </c>
      <c r="D98" s="224">
        <v>620</v>
      </c>
      <c r="E98" s="224">
        <f t="shared" ref="E98:E104" si="8">SUM(C98:D98)</f>
        <v>4630</v>
      </c>
    </row>
    <row r="99" spans="2:5" s="196" customFormat="1" x14ac:dyDescent="0.2">
      <c r="B99" s="223">
        <v>44013</v>
      </c>
      <c r="C99" s="224">
        <v>3699</v>
      </c>
      <c r="D99" s="224">
        <v>751</v>
      </c>
      <c r="E99" s="224">
        <f t="shared" ref="E99" si="9">SUM(C99:D99)</f>
        <v>4450</v>
      </c>
    </row>
    <row r="100" spans="2:5" s="196" customFormat="1" x14ac:dyDescent="0.2">
      <c r="B100" s="223">
        <v>44044</v>
      </c>
      <c r="C100" s="224">
        <v>5600</v>
      </c>
      <c r="D100" s="224">
        <v>304</v>
      </c>
      <c r="E100" s="224">
        <f t="shared" ref="E100:E102" si="10">SUM(C100:D100)</f>
        <v>5904</v>
      </c>
    </row>
    <row r="101" spans="2:5" s="196" customFormat="1" x14ac:dyDescent="0.2">
      <c r="B101" s="223">
        <v>44075</v>
      </c>
      <c r="C101" s="224">
        <v>6256</v>
      </c>
      <c r="D101" s="224">
        <v>329</v>
      </c>
      <c r="E101" s="224">
        <f t="shared" si="10"/>
        <v>6585</v>
      </c>
    </row>
    <row r="102" spans="2:5" s="196" customFormat="1" x14ac:dyDescent="0.2">
      <c r="B102" s="223">
        <v>44105</v>
      </c>
      <c r="C102" s="224">
        <v>6677</v>
      </c>
      <c r="D102" s="224">
        <v>356</v>
      </c>
      <c r="E102" s="224">
        <f t="shared" si="10"/>
        <v>7033</v>
      </c>
    </row>
    <row r="103" spans="2:5" s="196" customFormat="1" x14ac:dyDescent="0.2">
      <c r="B103" s="223">
        <v>44136</v>
      </c>
      <c r="C103" s="224">
        <v>7271</v>
      </c>
      <c r="D103" s="224">
        <v>364</v>
      </c>
      <c r="E103" s="224">
        <f t="shared" ref="E103" si="11">SUM(C103:D103)</f>
        <v>7635</v>
      </c>
    </row>
    <row r="104" spans="2:5" s="196" customFormat="1" x14ac:dyDescent="0.2">
      <c r="B104" s="225" t="str">
        <f>'Concesiones Mensuales BxH'!B117</f>
        <v>a nov-20</v>
      </c>
      <c r="C104" s="226">
        <f>SUM(C93:C103)</f>
        <v>60589</v>
      </c>
      <c r="D104" s="226">
        <f>SUM(D93:D103)</f>
        <v>4855</v>
      </c>
      <c r="E104" s="226">
        <f t="shared" si="8"/>
        <v>65444</v>
      </c>
    </row>
    <row r="105" spans="2:5" s="196" customFormat="1" x14ac:dyDescent="0.2">
      <c r="B105" s="227" t="s">
        <v>28</v>
      </c>
      <c r="C105" s="228">
        <f>C27+C40+C53+C66+C79+SUM(C10:C14)+C92+C104</f>
        <v>714878</v>
      </c>
      <c r="D105" s="228">
        <f t="shared" ref="D105:E105" si="12">D27+D40+D53+D66+D79+SUM(D10:D14)+D92+D104</f>
        <v>47096</v>
      </c>
      <c r="E105" s="228">
        <f t="shared" si="12"/>
        <v>761974</v>
      </c>
    </row>
    <row r="106" spans="2:5" x14ac:dyDescent="0.2">
      <c r="B106" s="28" t="s">
        <v>473</v>
      </c>
    </row>
    <row r="107" spans="2:5" x14ac:dyDescent="0.2">
      <c r="B107" s="28" t="s">
        <v>483</v>
      </c>
    </row>
    <row r="108" spans="2:5" x14ac:dyDescent="0.2">
      <c r="B108" s="28" t="s">
        <v>484</v>
      </c>
    </row>
  </sheetData>
  <mergeCells count="3">
    <mergeCell ref="B5:E5"/>
    <mergeCell ref="B6:E6"/>
    <mergeCell ref="B8:E8"/>
  </mergeCells>
  <hyperlinks>
    <hyperlink ref="G5" location="'Índice BxH'!A1" display="Volver a Bono por Hijo" xr:uid="{00000000-0004-0000-1900-000000000000}"/>
  </hyperlinks>
  <pageMargins left="0.7" right="0.7" top="0.75" bottom="0.75" header="0.3" footer="0.3"/>
  <pageSetup orientation="portrait" verticalDpi="0" r:id="rId1"/>
  <ignoredErrors>
    <ignoredError sqref="E93:E96 E97:E99 E101" formulaRange="1"/>
    <ignoredError sqref="E100" formula="1" formulaRange="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2:K43"/>
  <sheetViews>
    <sheetView showGridLines="0" zoomScaleNormal="100" workbookViewId="0"/>
  </sheetViews>
  <sheetFormatPr baseColWidth="10" defaultColWidth="11.42578125" defaultRowHeight="12" x14ac:dyDescent="0.2"/>
  <cols>
    <col min="1" max="1" width="6" style="28" customWidth="1"/>
    <col min="2" max="2" width="13.7109375" style="28" bestFit="1" customWidth="1"/>
    <col min="3" max="3" width="4" style="28" bestFit="1" customWidth="1"/>
    <col min="4" max="4" width="19.42578125" style="28" bestFit="1" customWidth="1"/>
    <col min="5" max="16384" width="11.42578125" style="28"/>
  </cols>
  <sheetData>
    <row r="2" spans="1:11" x14ac:dyDescent="0.2">
      <c r="A2" s="50" t="s">
        <v>101</v>
      </c>
    </row>
    <row r="3" spans="1:11" ht="15" x14ac:dyDescent="0.25">
      <c r="A3" s="50" t="s">
        <v>102</v>
      </c>
      <c r="I3" s="107"/>
    </row>
    <row r="5" spans="1:11" ht="12.75" x14ac:dyDescent="0.2">
      <c r="B5" s="360" t="s">
        <v>485</v>
      </c>
      <c r="C5" s="360"/>
      <c r="D5" s="360"/>
      <c r="E5" s="360"/>
      <c r="F5" s="360"/>
      <c r="G5" s="360"/>
      <c r="H5" s="360"/>
      <c r="I5" s="360"/>
      <c r="K5" s="125" t="s">
        <v>573</v>
      </c>
    </row>
    <row r="6" spans="1:11" ht="12.75" x14ac:dyDescent="0.2">
      <c r="B6" s="406" t="s">
        <v>622</v>
      </c>
      <c r="C6" s="407"/>
      <c r="D6" s="407"/>
      <c r="E6" s="407"/>
      <c r="F6" s="407"/>
      <c r="G6" s="407"/>
      <c r="H6" s="407"/>
      <c r="I6" s="407"/>
    </row>
    <row r="7" spans="1:11" ht="15" x14ac:dyDescent="0.25">
      <c r="B7"/>
      <c r="C7"/>
      <c r="D7"/>
      <c r="E7"/>
      <c r="F7"/>
      <c r="G7"/>
      <c r="H7"/>
      <c r="I7"/>
    </row>
    <row r="8" spans="1:11" x14ac:dyDescent="0.2">
      <c r="B8" s="408" t="s">
        <v>486</v>
      </c>
      <c r="C8" s="408"/>
      <c r="D8" s="409"/>
      <c r="E8" s="408" t="s">
        <v>589</v>
      </c>
      <c r="F8" s="408"/>
      <c r="G8" s="408" t="s">
        <v>590</v>
      </c>
      <c r="H8" s="408"/>
      <c r="I8" s="408" t="s">
        <v>487</v>
      </c>
    </row>
    <row r="9" spans="1:11" ht="20.25" customHeight="1" x14ac:dyDescent="0.2">
      <c r="B9" s="408"/>
      <c r="C9" s="408"/>
      <c r="D9" s="409"/>
      <c r="E9" s="349" t="s">
        <v>488</v>
      </c>
      <c r="F9" s="349" t="s">
        <v>489</v>
      </c>
      <c r="G9" s="349" t="s">
        <v>489</v>
      </c>
      <c r="H9" s="349" t="s">
        <v>581</v>
      </c>
      <c r="I9" s="408"/>
    </row>
    <row r="10" spans="1:11" x14ac:dyDescent="0.2">
      <c r="B10" s="410" t="s">
        <v>490</v>
      </c>
      <c r="C10" s="410" t="s">
        <v>492</v>
      </c>
      <c r="D10" s="271" t="s">
        <v>491</v>
      </c>
      <c r="E10" s="272">
        <v>8</v>
      </c>
      <c r="F10" s="272">
        <v>1</v>
      </c>
      <c r="G10" s="272">
        <v>0</v>
      </c>
      <c r="H10" s="272">
        <v>59</v>
      </c>
      <c r="I10" s="272">
        <f>SUM(E10:H10)</f>
        <v>68</v>
      </c>
    </row>
    <row r="11" spans="1:11" x14ac:dyDescent="0.2">
      <c r="B11" s="410"/>
      <c r="C11" s="410"/>
      <c r="D11" s="273" t="s">
        <v>493</v>
      </c>
      <c r="E11" s="272">
        <v>27</v>
      </c>
      <c r="F11" s="272">
        <v>7</v>
      </c>
      <c r="G11" s="272">
        <v>0</v>
      </c>
      <c r="H11" s="272">
        <v>151</v>
      </c>
      <c r="I11" s="272">
        <f t="shared" ref="I11:I43" si="0">SUM(E11:H11)</f>
        <v>185</v>
      </c>
    </row>
    <row r="12" spans="1:11" x14ac:dyDescent="0.2">
      <c r="B12" s="410" t="s">
        <v>494</v>
      </c>
      <c r="C12" s="410" t="s">
        <v>495</v>
      </c>
      <c r="D12" s="271" t="s">
        <v>491</v>
      </c>
      <c r="E12" s="272">
        <v>22</v>
      </c>
      <c r="F12" s="272">
        <v>1</v>
      </c>
      <c r="G12" s="272">
        <v>1</v>
      </c>
      <c r="H12" s="272">
        <v>102</v>
      </c>
      <c r="I12" s="272">
        <f t="shared" si="0"/>
        <v>126</v>
      </c>
    </row>
    <row r="13" spans="1:11" x14ac:dyDescent="0.2">
      <c r="B13" s="410"/>
      <c r="C13" s="410"/>
      <c r="D13" s="273" t="s">
        <v>493</v>
      </c>
      <c r="E13" s="272">
        <v>72</v>
      </c>
      <c r="F13" s="272">
        <v>5</v>
      </c>
      <c r="G13" s="272">
        <v>4</v>
      </c>
      <c r="H13" s="272">
        <v>254</v>
      </c>
      <c r="I13" s="272">
        <f t="shared" si="0"/>
        <v>335</v>
      </c>
    </row>
    <row r="14" spans="1:11" x14ac:dyDescent="0.2">
      <c r="B14" s="410" t="s">
        <v>496</v>
      </c>
      <c r="C14" s="410" t="s">
        <v>497</v>
      </c>
      <c r="D14" s="271" t="s">
        <v>491</v>
      </c>
      <c r="E14" s="272">
        <v>40</v>
      </c>
      <c r="F14" s="272">
        <v>1</v>
      </c>
      <c r="G14" s="272">
        <v>3</v>
      </c>
      <c r="H14" s="272">
        <v>130</v>
      </c>
      <c r="I14" s="272">
        <f t="shared" si="0"/>
        <v>174</v>
      </c>
    </row>
    <row r="15" spans="1:11" x14ac:dyDescent="0.2">
      <c r="B15" s="410"/>
      <c r="C15" s="410"/>
      <c r="D15" s="273" t="s">
        <v>493</v>
      </c>
      <c r="E15" s="272">
        <v>129</v>
      </c>
      <c r="F15" s="272">
        <v>3</v>
      </c>
      <c r="G15" s="272">
        <v>7</v>
      </c>
      <c r="H15" s="272">
        <v>389</v>
      </c>
      <c r="I15" s="272">
        <f t="shared" si="0"/>
        <v>528</v>
      </c>
    </row>
    <row r="16" spans="1:11" x14ac:dyDescent="0.2">
      <c r="B16" s="410" t="s">
        <v>498</v>
      </c>
      <c r="C16" s="410" t="s">
        <v>499</v>
      </c>
      <c r="D16" s="271" t="s">
        <v>491</v>
      </c>
      <c r="E16" s="272">
        <v>17</v>
      </c>
      <c r="F16" s="272">
        <v>1</v>
      </c>
      <c r="G16" s="272">
        <v>1</v>
      </c>
      <c r="H16" s="272">
        <v>82</v>
      </c>
      <c r="I16" s="272">
        <f t="shared" si="0"/>
        <v>101</v>
      </c>
    </row>
    <row r="17" spans="2:9" x14ac:dyDescent="0.2">
      <c r="B17" s="410"/>
      <c r="C17" s="410"/>
      <c r="D17" s="273" t="s">
        <v>493</v>
      </c>
      <c r="E17" s="272">
        <v>59</v>
      </c>
      <c r="F17" s="272">
        <v>2</v>
      </c>
      <c r="G17" s="272">
        <v>4</v>
      </c>
      <c r="H17" s="272">
        <v>229</v>
      </c>
      <c r="I17" s="272">
        <f t="shared" si="0"/>
        <v>294</v>
      </c>
    </row>
    <row r="18" spans="2:9" x14ac:dyDescent="0.2">
      <c r="B18" s="410" t="s">
        <v>500</v>
      </c>
      <c r="C18" s="410" t="s">
        <v>501</v>
      </c>
      <c r="D18" s="271" t="s">
        <v>491</v>
      </c>
      <c r="E18" s="272">
        <v>94</v>
      </c>
      <c r="F18" s="272">
        <v>2</v>
      </c>
      <c r="G18" s="272">
        <v>3</v>
      </c>
      <c r="H18" s="272">
        <v>258</v>
      </c>
      <c r="I18" s="272">
        <f t="shared" si="0"/>
        <v>357</v>
      </c>
    </row>
    <row r="19" spans="2:9" x14ac:dyDescent="0.2">
      <c r="B19" s="410"/>
      <c r="C19" s="410"/>
      <c r="D19" s="273" t="s">
        <v>493</v>
      </c>
      <c r="E19" s="272">
        <v>341</v>
      </c>
      <c r="F19" s="272">
        <v>8</v>
      </c>
      <c r="G19" s="272">
        <v>17</v>
      </c>
      <c r="H19" s="272">
        <v>706</v>
      </c>
      <c r="I19" s="272">
        <f t="shared" si="0"/>
        <v>1072</v>
      </c>
    </row>
    <row r="20" spans="2:9" x14ac:dyDescent="0.2">
      <c r="B20" s="410" t="s">
        <v>502</v>
      </c>
      <c r="C20" s="410" t="s">
        <v>503</v>
      </c>
      <c r="D20" s="271" t="s">
        <v>491</v>
      </c>
      <c r="E20" s="272">
        <v>178</v>
      </c>
      <c r="F20" s="272">
        <v>11</v>
      </c>
      <c r="G20" s="272">
        <v>7</v>
      </c>
      <c r="H20" s="272">
        <v>687</v>
      </c>
      <c r="I20" s="272">
        <f t="shared" si="0"/>
        <v>883</v>
      </c>
    </row>
    <row r="21" spans="2:9" x14ac:dyDescent="0.2">
      <c r="B21" s="410"/>
      <c r="C21" s="410"/>
      <c r="D21" s="273" t="s">
        <v>493</v>
      </c>
      <c r="E21" s="272">
        <v>536</v>
      </c>
      <c r="F21" s="272">
        <v>38</v>
      </c>
      <c r="G21" s="272">
        <v>36</v>
      </c>
      <c r="H21" s="272">
        <v>1862</v>
      </c>
      <c r="I21" s="272">
        <f t="shared" si="0"/>
        <v>2472</v>
      </c>
    </row>
    <row r="22" spans="2:9" x14ac:dyDescent="0.2">
      <c r="B22" s="410" t="s">
        <v>504</v>
      </c>
      <c r="C22" s="410" t="s">
        <v>505</v>
      </c>
      <c r="D22" s="271" t="s">
        <v>491</v>
      </c>
      <c r="E22" s="272">
        <v>91</v>
      </c>
      <c r="F22" s="272">
        <v>3</v>
      </c>
      <c r="G22" s="272">
        <v>6</v>
      </c>
      <c r="H22" s="272">
        <v>356</v>
      </c>
      <c r="I22" s="272">
        <f t="shared" si="0"/>
        <v>456</v>
      </c>
    </row>
    <row r="23" spans="2:9" x14ac:dyDescent="0.2">
      <c r="B23" s="410"/>
      <c r="C23" s="410"/>
      <c r="D23" s="273" t="s">
        <v>493</v>
      </c>
      <c r="E23" s="272">
        <v>264</v>
      </c>
      <c r="F23" s="272">
        <v>7</v>
      </c>
      <c r="G23" s="272">
        <v>20</v>
      </c>
      <c r="H23" s="272">
        <v>1025</v>
      </c>
      <c r="I23" s="272">
        <f t="shared" si="0"/>
        <v>1316</v>
      </c>
    </row>
    <row r="24" spans="2:9" x14ac:dyDescent="0.2">
      <c r="B24" s="410" t="s">
        <v>506</v>
      </c>
      <c r="C24" s="410" t="s">
        <v>507</v>
      </c>
      <c r="D24" s="271" t="s">
        <v>491</v>
      </c>
      <c r="E24" s="272">
        <v>125</v>
      </c>
      <c r="F24" s="272">
        <v>5</v>
      </c>
      <c r="G24" s="272">
        <v>5</v>
      </c>
      <c r="H24" s="272">
        <v>401</v>
      </c>
      <c r="I24" s="272">
        <f t="shared" si="0"/>
        <v>536</v>
      </c>
    </row>
    <row r="25" spans="2:9" x14ac:dyDescent="0.2">
      <c r="B25" s="410"/>
      <c r="C25" s="410"/>
      <c r="D25" s="273" t="s">
        <v>493</v>
      </c>
      <c r="E25" s="272">
        <v>475</v>
      </c>
      <c r="F25" s="272">
        <v>13</v>
      </c>
      <c r="G25" s="272">
        <v>15</v>
      </c>
      <c r="H25" s="272">
        <v>1166</v>
      </c>
      <c r="I25" s="272">
        <f t="shared" si="0"/>
        <v>1669</v>
      </c>
    </row>
    <row r="26" spans="2:9" x14ac:dyDescent="0.2">
      <c r="B26" s="410" t="s">
        <v>508</v>
      </c>
      <c r="C26" s="410" t="s">
        <v>509</v>
      </c>
      <c r="D26" s="271" t="s">
        <v>491</v>
      </c>
      <c r="E26" s="272">
        <v>170</v>
      </c>
      <c r="F26" s="272">
        <v>7</v>
      </c>
      <c r="G26" s="272">
        <v>16</v>
      </c>
      <c r="H26" s="272">
        <v>458</v>
      </c>
      <c r="I26" s="272">
        <f t="shared" si="0"/>
        <v>651</v>
      </c>
    </row>
    <row r="27" spans="2:9" x14ac:dyDescent="0.2">
      <c r="B27" s="410"/>
      <c r="C27" s="410"/>
      <c r="D27" s="273" t="s">
        <v>493</v>
      </c>
      <c r="E27" s="272">
        <v>558</v>
      </c>
      <c r="F27" s="272">
        <v>26</v>
      </c>
      <c r="G27" s="272">
        <v>54</v>
      </c>
      <c r="H27" s="272">
        <v>1208</v>
      </c>
      <c r="I27" s="272">
        <f t="shared" si="0"/>
        <v>1846</v>
      </c>
    </row>
    <row r="28" spans="2:9" x14ac:dyDescent="0.2">
      <c r="B28" s="410" t="s">
        <v>582</v>
      </c>
      <c r="C28" s="410" t="s">
        <v>583</v>
      </c>
      <c r="D28" s="271" t="s">
        <v>491</v>
      </c>
      <c r="E28" s="272">
        <v>72</v>
      </c>
      <c r="F28" s="272">
        <v>6</v>
      </c>
      <c r="G28" s="272">
        <v>4</v>
      </c>
      <c r="H28" s="272">
        <v>150</v>
      </c>
      <c r="I28" s="272">
        <f t="shared" si="0"/>
        <v>232</v>
      </c>
    </row>
    <row r="29" spans="2:9" x14ac:dyDescent="0.2">
      <c r="B29" s="410"/>
      <c r="C29" s="410"/>
      <c r="D29" s="273" t="s">
        <v>493</v>
      </c>
      <c r="E29" s="272">
        <v>263</v>
      </c>
      <c r="F29" s="272">
        <v>35</v>
      </c>
      <c r="G29" s="272">
        <v>20</v>
      </c>
      <c r="H29" s="272">
        <v>408</v>
      </c>
      <c r="I29" s="272">
        <f t="shared" si="0"/>
        <v>726</v>
      </c>
    </row>
    <row r="30" spans="2:9" x14ac:dyDescent="0.2">
      <c r="B30" s="410" t="s">
        <v>510</v>
      </c>
      <c r="C30" s="410" t="s">
        <v>511</v>
      </c>
      <c r="D30" s="271" t="s">
        <v>491</v>
      </c>
      <c r="E30" s="272">
        <v>157</v>
      </c>
      <c r="F30" s="272">
        <v>3</v>
      </c>
      <c r="G30" s="272">
        <v>7</v>
      </c>
      <c r="H30" s="272">
        <v>232</v>
      </c>
      <c r="I30" s="272">
        <f t="shared" si="0"/>
        <v>399</v>
      </c>
    </row>
    <row r="31" spans="2:9" x14ac:dyDescent="0.2">
      <c r="B31" s="410"/>
      <c r="C31" s="410"/>
      <c r="D31" s="273" t="s">
        <v>493</v>
      </c>
      <c r="E31" s="272">
        <v>591</v>
      </c>
      <c r="F31" s="272">
        <v>14</v>
      </c>
      <c r="G31" s="272">
        <v>24</v>
      </c>
      <c r="H31" s="272">
        <v>695</v>
      </c>
      <c r="I31" s="272">
        <f t="shared" si="0"/>
        <v>1324</v>
      </c>
    </row>
    <row r="32" spans="2:9" x14ac:dyDescent="0.2">
      <c r="B32" s="410" t="s">
        <v>512</v>
      </c>
      <c r="C32" s="410" t="s">
        <v>513</v>
      </c>
      <c r="D32" s="271" t="s">
        <v>491</v>
      </c>
      <c r="E32" s="272">
        <v>48</v>
      </c>
      <c r="F32" s="272">
        <v>1</v>
      </c>
      <c r="G32" s="272">
        <v>4</v>
      </c>
      <c r="H32" s="272">
        <v>105</v>
      </c>
      <c r="I32" s="272">
        <f t="shared" si="0"/>
        <v>158</v>
      </c>
    </row>
    <row r="33" spans="2:9" x14ac:dyDescent="0.2">
      <c r="B33" s="410"/>
      <c r="C33" s="410"/>
      <c r="D33" s="273" t="s">
        <v>493</v>
      </c>
      <c r="E33" s="272">
        <v>181</v>
      </c>
      <c r="F33" s="272">
        <v>2</v>
      </c>
      <c r="G33" s="272">
        <v>15</v>
      </c>
      <c r="H33" s="272">
        <v>274</v>
      </c>
      <c r="I33" s="272">
        <f t="shared" si="0"/>
        <v>472</v>
      </c>
    </row>
    <row r="34" spans="2:9" x14ac:dyDescent="0.2">
      <c r="B34" s="410" t="s">
        <v>514</v>
      </c>
      <c r="C34" s="410" t="s">
        <v>515</v>
      </c>
      <c r="D34" s="271" t="s">
        <v>491</v>
      </c>
      <c r="E34" s="272">
        <v>85</v>
      </c>
      <c r="F34" s="272">
        <v>5</v>
      </c>
      <c r="G34" s="272">
        <v>6</v>
      </c>
      <c r="H34" s="272">
        <v>192</v>
      </c>
      <c r="I34" s="272">
        <f t="shared" si="0"/>
        <v>288</v>
      </c>
    </row>
    <row r="35" spans="2:9" x14ac:dyDescent="0.2">
      <c r="B35" s="410"/>
      <c r="C35" s="410"/>
      <c r="D35" s="273" t="s">
        <v>493</v>
      </c>
      <c r="E35" s="272">
        <v>287</v>
      </c>
      <c r="F35" s="272">
        <v>12</v>
      </c>
      <c r="G35" s="272">
        <v>29</v>
      </c>
      <c r="H35" s="272">
        <v>525</v>
      </c>
      <c r="I35" s="272">
        <f t="shared" si="0"/>
        <v>853</v>
      </c>
    </row>
    <row r="36" spans="2:9" x14ac:dyDescent="0.2">
      <c r="B36" s="410" t="s">
        <v>516</v>
      </c>
      <c r="C36" s="410" t="s">
        <v>517</v>
      </c>
      <c r="D36" s="271" t="s">
        <v>491</v>
      </c>
      <c r="E36" s="272">
        <v>4</v>
      </c>
      <c r="F36" s="272">
        <v>0</v>
      </c>
      <c r="G36" s="272">
        <v>0</v>
      </c>
      <c r="H36" s="272">
        <v>32</v>
      </c>
      <c r="I36" s="272">
        <f t="shared" si="0"/>
        <v>36</v>
      </c>
    </row>
    <row r="37" spans="2:9" x14ac:dyDescent="0.2">
      <c r="B37" s="410"/>
      <c r="C37" s="410"/>
      <c r="D37" s="273" t="s">
        <v>493</v>
      </c>
      <c r="E37" s="272">
        <v>10</v>
      </c>
      <c r="F37" s="272">
        <v>0</v>
      </c>
      <c r="G37" s="272">
        <v>0</v>
      </c>
      <c r="H37" s="272">
        <v>90</v>
      </c>
      <c r="I37" s="272">
        <f t="shared" si="0"/>
        <v>100</v>
      </c>
    </row>
    <row r="38" spans="2:9" x14ac:dyDescent="0.2">
      <c r="B38" s="410" t="s">
        <v>518</v>
      </c>
      <c r="C38" s="410" t="s">
        <v>519</v>
      </c>
      <c r="D38" s="271" t="s">
        <v>491</v>
      </c>
      <c r="E38" s="272">
        <v>5</v>
      </c>
      <c r="F38" s="272">
        <v>1</v>
      </c>
      <c r="G38" s="272">
        <v>2</v>
      </c>
      <c r="H38" s="272">
        <v>46</v>
      </c>
      <c r="I38" s="272">
        <f t="shared" si="0"/>
        <v>54</v>
      </c>
    </row>
    <row r="39" spans="2:9" x14ac:dyDescent="0.2">
      <c r="B39" s="410"/>
      <c r="C39" s="410"/>
      <c r="D39" s="273" t="s">
        <v>493</v>
      </c>
      <c r="E39" s="272">
        <v>15</v>
      </c>
      <c r="F39" s="272">
        <v>4</v>
      </c>
      <c r="G39" s="272">
        <v>5</v>
      </c>
      <c r="H39" s="272">
        <v>119</v>
      </c>
      <c r="I39" s="272">
        <f t="shared" si="0"/>
        <v>143</v>
      </c>
    </row>
    <row r="40" spans="2:9" x14ac:dyDescent="0.2">
      <c r="B40" s="410" t="s">
        <v>520</v>
      </c>
      <c r="C40" s="410" t="s">
        <v>521</v>
      </c>
      <c r="D40" s="271" t="s">
        <v>491</v>
      </c>
      <c r="E40" s="272">
        <v>561</v>
      </c>
      <c r="F40" s="272">
        <v>16</v>
      </c>
      <c r="G40" s="272">
        <v>36</v>
      </c>
      <c r="H40" s="272">
        <v>2139</v>
      </c>
      <c r="I40" s="272">
        <f t="shared" si="0"/>
        <v>2752</v>
      </c>
    </row>
    <row r="41" spans="2:9" x14ac:dyDescent="0.2">
      <c r="B41" s="410"/>
      <c r="C41" s="410"/>
      <c r="D41" s="273" t="s">
        <v>493</v>
      </c>
      <c r="E41" s="272">
        <v>1751</v>
      </c>
      <c r="F41" s="272">
        <v>62</v>
      </c>
      <c r="G41" s="272">
        <v>130</v>
      </c>
      <c r="H41" s="272">
        <v>5775</v>
      </c>
      <c r="I41" s="272">
        <f t="shared" si="0"/>
        <v>7718</v>
      </c>
    </row>
    <row r="42" spans="2:9" x14ac:dyDescent="0.2">
      <c r="B42" s="411" t="s">
        <v>96</v>
      </c>
      <c r="C42" s="411"/>
      <c r="D42" s="274" t="s">
        <v>491</v>
      </c>
      <c r="E42" s="275">
        <f>E10+E12+E14+E16+E18+E20+E22+E24+E26+E28+E30+E32+E34+E36+E38+E40</f>
        <v>1677</v>
      </c>
      <c r="F42" s="275">
        <f t="shared" ref="F42:H43" si="1">F10+F12+F14+F16+F18+F20+F22+F24+F26+F28+F30+F32+F34+F36+F38+F40</f>
        <v>64</v>
      </c>
      <c r="G42" s="275">
        <f t="shared" si="1"/>
        <v>101</v>
      </c>
      <c r="H42" s="275">
        <f t="shared" si="1"/>
        <v>5429</v>
      </c>
      <c r="I42" s="275">
        <f t="shared" si="0"/>
        <v>7271</v>
      </c>
    </row>
    <row r="43" spans="2:9" x14ac:dyDescent="0.2">
      <c r="B43" s="411"/>
      <c r="C43" s="411"/>
      <c r="D43" s="276" t="s">
        <v>493</v>
      </c>
      <c r="E43" s="275">
        <f>E11+E13+E15+E17+E19+E21+E23+E25+E27+E29+E31+E33+E35+E37+E39+E41</f>
        <v>5559</v>
      </c>
      <c r="F43" s="275">
        <f t="shared" si="1"/>
        <v>238</v>
      </c>
      <c r="G43" s="275">
        <f t="shared" si="1"/>
        <v>380</v>
      </c>
      <c r="H43" s="275">
        <f t="shared" si="1"/>
        <v>14876</v>
      </c>
      <c r="I43" s="275">
        <f t="shared" si="0"/>
        <v>21053</v>
      </c>
    </row>
  </sheetData>
  <mergeCells count="40">
    <mergeCell ref="B40:B41"/>
    <mergeCell ref="C40:C41"/>
    <mergeCell ref="B42:C43"/>
    <mergeCell ref="B38:B39"/>
    <mergeCell ref="B28:B29"/>
    <mergeCell ref="C28:C29"/>
    <mergeCell ref="B30:B31"/>
    <mergeCell ref="C30:C31"/>
    <mergeCell ref="C38:C39"/>
    <mergeCell ref="B36:B37"/>
    <mergeCell ref="C36:C37"/>
    <mergeCell ref="B34:B35"/>
    <mergeCell ref="C34:C35"/>
    <mergeCell ref="B32:B33"/>
    <mergeCell ref="C32:C33"/>
    <mergeCell ref="B22:B23"/>
    <mergeCell ref="C22:C23"/>
    <mergeCell ref="B24:B25"/>
    <mergeCell ref="C24:C25"/>
    <mergeCell ref="C26:C27"/>
    <mergeCell ref="B26:B27"/>
    <mergeCell ref="B16:B17"/>
    <mergeCell ref="C16:C17"/>
    <mergeCell ref="B18:B19"/>
    <mergeCell ref="C18:C19"/>
    <mergeCell ref="B20:B21"/>
    <mergeCell ref="C20:C21"/>
    <mergeCell ref="B10:B11"/>
    <mergeCell ref="C10:C11"/>
    <mergeCell ref="B12:B13"/>
    <mergeCell ref="C12:C13"/>
    <mergeCell ref="B14:B15"/>
    <mergeCell ref="C14:C15"/>
    <mergeCell ref="B5:I5"/>
    <mergeCell ref="B6:I6"/>
    <mergeCell ref="B8:C9"/>
    <mergeCell ref="D8:D9"/>
    <mergeCell ref="E8:F8"/>
    <mergeCell ref="G8:H8"/>
    <mergeCell ref="I8:I9"/>
  </mergeCells>
  <hyperlinks>
    <hyperlink ref="K5" location="'Índice BxH'!A1" display="Volver a Bono por Hijo" xr:uid="{00000000-0004-0000-1A00-000000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8" tint="-0.249977111117893"/>
  </sheetPr>
  <dimension ref="A2:N16"/>
  <sheetViews>
    <sheetView showGridLines="0" workbookViewId="0"/>
  </sheetViews>
  <sheetFormatPr baseColWidth="10" defaultRowHeight="15" x14ac:dyDescent="0.25"/>
  <cols>
    <col min="1" max="1" width="6" customWidth="1"/>
  </cols>
  <sheetData>
    <row r="2" spans="1:14" x14ac:dyDescent="0.25">
      <c r="A2" s="50" t="s">
        <v>101</v>
      </c>
    </row>
    <row r="3" spans="1:14" x14ac:dyDescent="0.25">
      <c r="A3" s="50" t="s">
        <v>102</v>
      </c>
    </row>
    <row r="4" spans="1:14" x14ac:dyDescent="0.25">
      <c r="A4" s="50"/>
    </row>
    <row r="5" spans="1:14" x14ac:dyDescent="0.25">
      <c r="A5" s="50"/>
      <c r="B5" s="117" t="s">
        <v>569</v>
      </c>
      <c r="C5" s="106"/>
      <c r="D5" s="106"/>
      <c r="E5" s="106"/>
      <c r="F5" s="106"/>
      <c r="N5" s="133" t="s">
        <v>576</v>
      </c>
    </row>
    <row r="6" spans="1:14" x14ac:dyDescent="0.25">
      <c r="A6" s="50"/>
    </row>
    <row r="7" spans="1:14" s="118" customFormat="1" ht="12.75" x14ac:dyDescent="0.2">
      <c r="B7" s="119" t="s">
        <v>124</v>
      </c>
      <c r="C7" s="120"/>
      <c r="D7" s="120"/>
      <c r="E7" s="120"/>
      <c r="F7" s="120"/>
      <c r="G7" s="120"/>
      <c r="H7" s="120"/>
      <c r="I7" s="120"/>
      <c r="J7" s="120"/>
      <c r="K7" s="120"/>
      <c r="L7" s="120"/>
      <c r="M7" s="120"/>
      <c r="N7" s="121"/>
    </row>
    <row r="8" spans="1:14" s="118" customFormat="1" ht="12.75" x14ac:dyDescent="0.2">
      <c r="B8" s="128" t="s">
        <v>623</v>
      </c>
      <c r="C8" s="129"/>
      <c r="D8" s="129"/>
      <c r="E8" s="129"/>
      <c r="F8" s="129"/>
      <c r="G8" s="129"/>
      <c r="H8" s="129"/>
      <c r="I8" s="129"/>
      <c r="J8" s="129"/>
      <c r="K8" s="129"/>
      <c r="L8" s="129"/>
      <c r="M8" s="129"/>
      <c r="N8" s="130"/>
    </row>
    <row r="9" spans="1:14" s="118" customFormat="1" ht="12.75" x14ac:dyDescent="0.2">
      <c r="B9" s="131" t="s">
        <v>570</v>
      </c>
      <c r="C9" s="122"/>
      <c r="D9" s="122"/>
      <c r="E9" s="122"/>
      <c r="F9" s="122"/>
      <c r="G9" s="122"/>
      <c r="H9" s="122"/>
      <c r="I9" s="122"/>
      <c r="J9" s="122"/>
      <c r="K9" s="122"/>
      <c r="L9" s="122"/>
      <c r="M9" s="122"/>
      <c r="N9" s="123"/>
    </row>
    <row r="10" spans="1:14" s="118" customFormat="1" ht="12.75" x14ac:dyDescent="0.2">
      <c r="B10" s="129"/>
      <c r="C10" s="129"/>
      <c r="D10" s="129"/>
      <c r="E10" s="129"/>
      <c r="F10" s="129"/>
      <c r="G10" s="129"/>
      <c r="H10" s="129"/>
      <c r="I10" s="129"/>
      <c r="J10" s="129"/>
      <c r="K10" s="129"/>
      <c r="L10" s="129"/>
      <c r="M10" s="129"/>
      <c r="N10" s="129"/>
    </row>
    <row r="11" spans="1:14" s="118" customFormat="1" ht="12.75" x14ac:dyDescent="0.2">
      <c r="B11" s="74" t="s">
        <v>522</v>
      </c>
      <c r="C11" s="129"/>
      <c r="D11" s="129"/>
      <c r="E11" s="129"/>
      <c r="F11" s="129"/>
      <c r="G11" s="129"/>
      <c r="H11" s="129"/>
      <c r="I11" s="129"/>
      <c r="J11" s="129"/>
      <c r="K11" s="129"/>
      <c r="L11" s="129"/>
      <c r="M11" s="129"/>
      <c r="N11" s="129"/>
    </row>
    <row r="12" spans="1:14" s="118" customFormat="1" ht="12.75" x14ac:dyDescent="0.2">
      <c r="B12" s="412" t="s">
        <v>624</v>
      </c>
      <c r="C12" s="412"/>
      <c r="D12" s="412"/>
      <c r="E12" s="412"/>
      <c r="F12" s="412"/>
      <c r="G12" s="412"/>
      <c r="H12" s="412"/>
      <c r="I12" s="412"/>
      <c r="J12" s="412"/>
    </row>
    <row r="13" spans="1:14" s="118" customFormat="1" ht="12.75" x14ac:dyDescent="0.2">
      <c r="B13" s="412" t="s">
        <v>625</v>
      </c>
      <c r="C13" s="412"/>
      <c r="D13" s="412"/>
      <c r="E13" s="412"/>
      <c r="F13" s="412"/>
      <c r="G13" s="412"/>
      <c r="H13" s="412"/>
      <c r="I13" s="412"/>
      <c r="J13" s="412"/>
    </row>
    <row r="14" spans="1:14" s="118" customFormat="1" ht="12.75" x14ac:dyDescent="0.2">
      <c r="B14" s="412" t="s">
        <v>626</v>
      </c>
      <c r="C14" s="412"/>
      <c r="D14" s="412"/>
      <c r="E14" s="412"/>
      <c r="F14" s="412"/>
      <c r="G14" s="412"/>
      <c r="H14" s="412"/>
      <c r="I14" s="412"/>
    </row>
    <row r="15" spans="1:14" s="118" customFormat="1" ht="12.75" x14ac:dyDescent="0.2">
      <c r="B15" s="412" t="s">
        <v>627</v>
      </c>
      <c r="C15" s="412"/>
      <c r="D15" s="412"/>
      <c r="E15" s="412"/>
      <c r="F15" s="412"/>
      <c r="G15" s="412"/>
      <c r="H15" s="412"/>
      <c r="I15" s="412"/>
      <c r="J15" s="412"/>
    </row>
    <row r="16" spans="1:14" s="118" customFormat="1" ht="12.75" x14ac:dyDescent="0.2">
      <c r="B16" s="412" t="s">
        <v>628</v>
      </c>
      <c r="C16" s="412"/>
      <c r="D16" s="412"/>
      <c r="E16" s="412"/>
      <c r="F16" s="412"/>
      <c r="G16" s="412"/>
      <c r="H16" s="412"/>
      <c r="I16" s="412"/>
      <c r="J16" s="412"/>
    </row>
  </sheetData>
  <mergeCells count="5">
    <mergeCell ref="B12:J12"/>
    <mergeCell ref="B13:J13"/>
    <mergeCell ref="B14:I14"/>
    <mergeCell ref="B15:J15"/>
    <mergeCell ref="B16:J16"/>
  </mergeCells>
  <hyperlinks>
    <hyperlink ref="B12" location="'Contratación Solicitudes'!A1" display="'Contratación Solicitudes'!A1" xr:uid="{00000000-0004-0000-1B00-000000000000}"/>
    <hyperlink ref="B13" location="'Contratación Trámite'!A1" display="'Contratación Trámite'!A1" xr:uid="{00000000-0004-0000-1B00-000001000000}"/>
    <hyperlink ref="B14" location="'Cotización Solicitudes'!A1" display="'Cotización Solicitudes'!A1" xr:uid="{00000000-0004-0000-1B00-000002000000}"/>
    <hyperlink ref="B15" location="'Cotización Trámite'!A1" display="'Cotización Trámite'!A1" xr:uid="{00000000-0004-0000-1B00-000003000000}"/>
    <hyperlink ref="B16" location="'Subsidios Pagados'!A1" display="'Subsidios Pagados'!A1" xr:uid="{00000000-0004-0000-1B00-000004000000}"/>
    <hyperlink ref="N5" location="Índice!A1" display="Volver" xr:uid="{00000000-0004-0000-1B00-000005000000}"/>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2:H121"/>
  <sheetViews>
    <sheetView showGridLines="0" zoomScaleNormal="100" workbookViewId="0">
      <pane xSplit="2" ySplit="10" topLeftCell="C107" activePane="bottomRight" state="frozen"/>
      <selection activeCell="G105" sqref="G105:G106"/>
      <selection pane="topRight" activeCell="G105" sqref="G105:G106"/>
      <selection pane="bottomLeft" activeCell="G105" sqref="G105:G106"/>
      <selection pane="bottomRight" activeCell="C119" sqref="C119"/>
    </sheetView>
  </sheetViews>
  <sheetFormatPr baseColWidth="10" defaultColWidth="11.42578125" defaultRowHeight="12" x14ac:dyDescent="0.2"/>
  <cols>
    <col min="1" max="1" width="6" style="28" customWidth="1"/>
    <col min="2" max="16384" width="11.42578125" style="28"/>
  </cols>
  <sheetData>
    <row r="2" spans="1:8" x14ac:dyDescent="0.2">
      <c r="A2" s="50" t="s">
        <v>101</v>
      </c>
    </row>
    <row r="3" spans="1:8" x14ac:dyDescent="0.2">
      <c r="A3" s="50" t="s">
        <v>102</v>
      </c>
    </row>
    <row r="5" spans="1:8" ht="28.5" customHeight="1" x14ac:dyDescent="0.2">
      <c r="B5" s="413" t="s">
        <v>523</v>
      </c>
      <c r="C5" s="413"/>
      <c r="D5" s="413"/>
      <c r="E5" s="413"/>
      <c r="F5" s="413"/>
      <c r="H5" s="127" t="s">
        <v>575</v>
      </c>
    </row>
    <row r="6" spans="1:8" ht="12.75" x14ac:dyDescent="0.2">
      <c r="B6" s="360" t="s">
        <v>629</v>
      </c>
      <c r="C6" s="360"/>
      <c r="D6" s="360"/>
      <c r="E6" s="360"/>
      <c r="F6" s="360"/>
    </row>
    <row r="8" spans="1:8" ht="27" customHeight="1" x14ac:dyDescent="0.2">
      <c r="B8" s="414" t="s">
        <v>524</v>
      </c>
      <c r="C8" s="417" t="s">
        <v>525</v>
      </c>
      <c r="D8" s="418"/>
      <c r="E8" s="418"/>
      <c r="F8" s="419"/>
    </row>
    <row r="9" spans="1:8" ht="12" customHeight="1" x14ac:dyDescent="0.2">
      <c r="B9" s="415"/>
      <c r="C9" s="420" t="s">
        <v>480</v>
      </c>
      <c r="D9" s="417" t="s">
        <v>526</v>
      </c>
      <c r="E9" s="419"/>
      <c r="F9" s="420" t="s">
        <v>527</v>
      </c>
    </row>
    <row r="10" spans="1:8" x14ac:dyDescent="0.2">
      <c r="B10" s="416"/>
      <c r="C10" s="421"/>
      <c r="D10" s="262" t="s">
        <v>528</v>
      </c>
      <c r="E10" s="262" t="s">
        <v>529</v>
      </c>
      <c r="F10" s="421"/>
    </row>
    <row r="11" spans="1:8" x14ac:dyDescent="0.2">
      <c r="B11" s="78" t="s">
        <v>530</v>
      </c>
      <c r="C11" s="187">
        <v>333</v>
      </c>
      <c r="D11" s="187"/>
      <c r="E11" s="187"/>
      <c r="F11" s="187"/>
    </row>
    <row r="12" spans="1:8" x14ac:dyDescent="0.2">
      <c r="B12" s="79">
        <v>2009</v>
      </c>
      <c r="C12" s="187">
        <v>2105</v>
      </c>
      <c r="D12" s="187"/>
      <c r="E12" s="187"/>
      <c r="F12" s="187"/>
    </row>
    <row r="13" spans="1:8" x14ac:dyDescent="0.2">
      <c r="B13" s="79">
        <v>2010</v>
      </c>
      <c r="C13" s="187">
        <v>1759</v>
      </c>
      <c r="D13" s="187"/>
      <c r="E13" s="187"/>
      <c r="F13" s="187"/>
    </row>
    <row r="14" spans="1:8" x14ac:dyDescent="0.2">
      <c r="B14" s="79">
        <v>2011</v>
      </c>
      <c r="C14" s="80">
        <v>1026</v>
      </c>
      <c r="D14" s="80"/>
      <c r="E14" s="80"/>
      <c r="F14" s="80"/>
    </row>
    <row r="15" spans="1:8" x14ac:dyDescent="0.2">
      <c r="B15" s="79">
        <v>2012</v>
      </c>
      <c r="C15" s="80">
        <v>807</v>
      </c>
      <c r="D15" s="80"/>
      <c r="E15" s="80"/>
      <c r="F15" s="80">
        <f>4799+6387+5277+4788+3887+4506+3139+8888+9643+3804+9793+10267</f>
        <v>75178</v>
      </c>
    </row>
    <row r="16" spans="1:8" x14ac:dyDescent="0.2">
      <c r="B16" s="195">
        <v>41275</v>
      </c>
      <c r="C16" s="82">
        <v>58</v>
      </c>
      <c r="D16" s="82"/>
      <c r="E16" s="82"/>
      <c r="F16" s="82">
        <v>10513</v>
      </c>
    </row>
    <row r="17" spans="2:6" x14ac:dyDescent="0.2">
      <c r="B17" s="195">
        <v>41306</v>
      </c>
      <c r="C17" s="82">
        <v>55</v>
      </c>
      <c r="D17" s="82"/>
      <c r="E17" s="82"/>
      <c r="F17" s="82">
        <v>8811</v>
      </c>
    </row>
    <row r="18" spans="2:6" x14ac:dyDescent="0.2">
      <c r="B18" s="195">
        <v>41334</v>
      </c>
      <c r="C18" s="82">
        <v>64</v>
      </c>
      <c r="D18" s="82"/>
      <c r="E18" s="82"/>
      <c r="F18" s="82">
        <v>11072</v>
      </c>
    </row>
    <row r="19" spans="2:6" x14ac:dyDescent="0.2">
      <c r="B19" s="195">
        <v>41365</v>
      </c>
      <c r="C19" s="82">
        <v>66</v>
      </c>
      <c r="D19" s="82"/>
      <c r="E19" s="82"/>
      <c r="F19" s="82">
        <v>9568</v>
      </c>
    </row>
    <row r="20" spans="2:6" x14ac:dyDescent="0.2">
      <c r="B20" s="195">
        <v>41395</v>
      </c>
      <c r="C20" s="82">
        <v>60</v>
      </c>
      <c r="D20" s="82"/>
      <c r="E20" s="82"/>
      <c r="F20" s="82">
        <v>9423</v>
      </c>
    </row>
    <row r="21" spans="2:6" x14ac:dyDescent="0.2">
      <c r="B21" s="195">
        <v>41426</v>
      </c>
      <c r="C21" s="82">
        <v>54</v>
      </c>
      <c r="D21" s="82"/>
      <c r="E21" s="82"/>
      <c r="F21" s="82">
        <v>10541</v>
      </c>
    </row>
    <row r="22" spans="2:6" x14ac:dyDescent="0.2">
      <c r="B22" s="195">
        <v>41456</v>
      </c>
      <c r="C22" s="82">
        <v>58</v>
      </c>
      <c r="D22" s="82"/>
      <c r="E22" s="82"/>
      <c r="F22" s="82">
        <v>10315</v>
      </c>
    </row>
    <row r="23" spans="2:6" x14ac:dyDescent="0.2">
      <c r="B23" s="195">
        <v>41487</v>
      </c>
      <c r="C23" s="82">
        <v>58</v>
      </c>
      <c r="D23" s="82"/>
      <c r="E23" s="82"/>
      <c r="F23" s="82">
        <v>9741</v>
      </c>
    </row>
    <row r="24" spans="2:6" x14ac:dyDescent="0.2">
      <c r="B24" s="195">
        <v>41518</v>
      </c>
      <c r="C24" s="82">
        <v>50</v>
      </c>
      <c r="D24" s="82"/>
      <c r="E24" s="82"/>
      <c r="F24" s="82">
        <v>9232</v>
      </c>
    </row>
    <row r="25" spans="2:6" x14ac:dyDescent="0.2">
      <c r="B25" s="195">
        <v>41548</v>
      </c>
      <c r="C25" s="82">
        <v>48</v>
      </c>
      <c r="D25" s="82"/>
      <c r="E25" s="82"/>
      <c r="F25" s="82">
        <v>9928</v>
      </c>
    </row>
    <row r="26" spans="2:6" x14ac:dyDescent="0.2">
      <c r="B26" s="195">
        <v>41579</v>
      </c>
      <c r="C26" s="82">
        <v>28</v>
      </c>
      <c r="D26" s="82"/>
      <c r="E26" s="82"/>
      <c r="F26" s="82">
        <v>6195</v>
      </c>
    </row>
    <row r="27" spans="2:6" x14ac:dyDescent="0.2">
      <c r="B27" s="195">
        <v>41609</v>
      </c>
      <c r="C27" s="185">
        <v>55</v>
      </c>
      <c r="D27" s="185"/>
      <c r="E27" s="185"/>
      <c r="F27" s="185">
        <v>8859</v>
      </c>
    </row>
    <row r="28" spans="2:6" x14ac:dyDescent="0.2">
      <c r="B28" s="79">
        <v>2013</v>
      </c>
      <c r="C28" s="187">
        <f>SUM(C16:C27)</f>
        <v>654</v>
      </c>
      <c r="D28" s="187"/>
      <c r="E28" s="187"/>
      <c r="F28" s="187">
        <f>SUM(F16:F27)</f>
        <v>114198</v>
      </c>
    </row>
    <row r="29" spans="2:6" x14ac:dyDescent="0.2">
      <c r="B29" s="195">
        <v>41640</v>
      </c>
      <c r="C29" s="185">
        <v>57</v>
      </c>
      <c r="D29" s="185"/>
      <c r="E29" s="185"/>
      <c r="F29" s="185">
        <v>10003</v>
      </c>
    </row>
    <row r="30" spans="2:6" x14ac:dyDescent="0.2">
      <c r="B30" s="195">
        <v>41671</v>
      </c>
      <c r="C30" s="185">
        <v>36</v>
      </c>
      <c r="D30" s="185"/>
      <c r="E30" s="185"/>
      <c r="F30" s="185">
        <v>8116</v>
      </c>
    </row>
    <row r="31" spans="2:6" x14ac:dyDescent="0.2">
      <c r="B31" s="195">
        <v>41699</v>
      </c>
      <c r="C31" s="185">
        <v>43</v>
      </c>
      <c r="D31" s="185"/>
      <c r="E31" s="185"/>
      <c r="F31" s="185">
        <v>3794</v>
      </c>
    </row>
    <row r="32" spans="2:6" x14ac:dyDescent="0.2">
      <c r="B32" s="195">
        <v>41730</v>
      </c>
      <c r="C32" s="185">
        <v>44</v>
      </c>
      <c r="D32" s="185"/>
      <c r="E32" s="185"/>
      <c r="F32" s="185">
        <v>5833</v>
      </c>
    </row>
    <row r="33" spans="2:6" x14ac:dyDescent="0.2">
      <c r="B33" s="195">
        <v>41760</v>
      </c>
      <c r="C33" s="185">
        <v>47</v>
      </c>
      <c r="D33" s="185"/>
      <c r="E33" s="185"/>
      <c r="F33" s="185">
        <v>3916</v>
      </c>
    </row>
    <row r="34" spans="2:6" x14ac:dyDescent="0.2">
      <c r="B34" s="195">
        <v>41791</v>
      </c>
      <c r="C34" s="185">
        <v>48</v>
      </c>
      <c r="D34" s="185"/>
      <c r="E34" s="185"/>
      <c r="F34" s="185">
        <v>3251</v>
      </c>
    </row>
    <row r="35" spans="2:6" x14ac:dyDescent="0.2">
      <c r="B35" s="195">
        <v>41821</v>
      </c>
      <c r="C35" s="185">
        <v>47</v>
      </c>
      <c r="D35" s="185"/>
      <c r="E35" s="185"/>
      <c r="F35" s="185">
        <v>3190</v>
      </c>
    </row>
    <row r="36" spans="2:6" x14ac:dyDescent="0.2">
      <c r="B36" s="195">
        <v>41852</v>
      </c>
      <c r="C36" s="185">
        <v>44</v>
      </c>
      <c r="D36" s="185"/>
      <c r="E36" s="185"/>
      <c r="F36" s="185">
        <v>3136</v>
      </c>
    </row>
    <row r="37" spans="2:6" x14ac:dyDescent="0.2">
      <c r="B37" s="195">
        <v>41883</v>
      </c>
      <c r="C37" s="185">
        <v>41</v>
      </c>
      <c r="D37" s="185"/>
      <c r="E37" s="185"/>
      <c r="F37" s="185">
        <v>2928</v>
      </c>
    </row>
    <row r="38" spans="2:6" x14ac:dyDescent="0.2">
      <c r="B38" s="195">
        <v>41913</v>
      </c>
      <c r="C38" s="185">
        <v>34</v>
      </c>
      <c r="D38" s="185"/>
      <c r="E38" s="185"/>
      <c r="F38" s="185">
        <v>2732</v>
      </c>
    </row>
    <row r="39" spans="2:6" x14ac:dyDescent="0.2">
      <c r="B39" s="195">
        <v>41944</v>
      </c>
      <c r="C39" s="185">
        <v>25</v>
      </c>
      <c r="D39" s="185"/>
      <c r="E39" s="185"/>
      <c r="F39" s="185">
        <v>3936</v>
      </c>
    </row>
    <row r="40" spans="2:6" x14ac:dyDescent="0.2">
      <c r="B40" s="195">
        <v>41974</v>
      </c>
      <c r="C40" s="185">
        <v>47</v>
      </c>
      <c r="D40" s="185"/>
      <c r="E40" s="185"/>
      <c r="F40" s="185">
        <v>3018</v>
      </c>
    </row>
    <row r="41" spans="2:6" x14ac:dyDescent="0.2">
      <c r="B41" s="79">
        <v>2014</v>
      </c>
      <c r="C41" s="187">
        <f>SUM(C29:C40)</f>
        <v>513</v>
      </c>
      <c r="D41" s="187"/>
      <c r="E41" s="187"/>
      <c r="F41" s="187">
        <f>SUM(F29:F40)</f>
        <v>53853</v>
      </c>
    </row>
    <row r="42" spans="2:6" x14ac:dyDescent="0.2">
      <c r="B42" s="195">
        <v>42005</v>
      </c>
      <c r="C42" s="185">
        <v>40</v>
      </c>
      <c r="D42" s="185"/>
      <c r="E42" s="185"/>
      <c r="F42" s="185">
        <v>2343</v>
      </c>
    </row>
    <row r="43" spans="2:6" x14ac:dyDescent="0.2">
      <c r="B43" s="195">
        <v>42036</v>
      </c>
      <c r="C43" s="185">
        <v>37</v>
      </c>
      <c r="D43" s="185"/>
      <c r="E43" s="185"/>
      <c r="F43" s="185">
        <v>2758</v>
      </c>
    </row>
    <row r="44" spans="2:6" x14ac:dyDescent="0.2">
      <c r="B44" s="195">
        <v>42064</v>
      </c>
      <c r="C44" s="185">
        <v>39</v>
      </c>
      <c r="D44" s="185"/>
      <c r="E44" s="185"/>
      <c r="F44" s="185">
        <v>2319</v>
      </c>
    </row>
    <row r="45" spans="2:6" x14ac:dyDescent="0.2">
      <c r="B45" s="195">
        <v>42095</v>
      </c>
      <c r="C45" s="185">
        <v>33</v>
      </c>
      <c r="D45" s="185"/>
      <c r="E45" s="185"/>
      <c r="F45" s="185">
        <v>1250</v>
      </c>
    </row>
    <row r="46" spans="2:6" x14ac:dyDescent="0.2">
      <c r="B46" s="195">
        <v>42125</v>
      </c>
      <c r="C46" s="185">
        <v>31</v>
      </c>
      <c r="D46" s="185"/>
      <c r="E46" s="185"/>
      <c r="F46" s="185">
        <v>1952</v>
      </c>
    </row>
    <row r="47" spans="2:6" x14ac:dyDescent="0.2">
      <c r="B47" s="195">
        <v>42156</v>
      </c>
      <c r="C47" s="185">
        <v>38</v>
      </c>
      <c r="D47" s="185"/>
      <c r="E47" s="185"/>
      <c r="F47" s="185">
        <v>1536</v>
      </c>
    </row>
    <row r="48" spans="2:6" x14ac:dyDescent="0.2">
      <c r="B48" s="195">
        <v>42186</v>
      </c>
      <c r="C48" s="185">
        <v>33</v>
      </c>
      <c r="D48" s="185"/>
      <c r="E48" s="185"/>
      <c r="F48" s="185">
        <v>2640</v>
      </c>
    </row>
    <row r="49" spans="2:6" x14ac:dyDescent="0.2">
      <c r="B49" s="195">
        <v>42217</v>
      </c>
      <c r="C49" s="185">
        <v>37</v>
      </c>
      <c r="D49" s="185"/>
      <c r="E49" s="185"/>
      <c r="F49" s="185">
        <v>1723</v>
      </c>
    </row>
    <row r="50" spans="2:6" x14ac:dyDescent="0.2">
      <c r="B50" s="195">
        <v>42248</v>
      </c>
      <c r="C50" s="185">
        <v>40</v>
      </c>
      <c r="D50" s="185"/>
      <c r="E50" s="185"/>
      <c r="F50" s="185">
        <v>2602</v>
      </c>
    </row>
    <row r="51" spans="2:6" x14ac:dyDescent="0.2">
      <c r="B51" s="195">
        <v>42278</v>
      </c>
      <c r="C51" s="185">
        <v>39</v>
      </c>
      <c r="D51" s="185"/>
      <c r="E51" s="185"/>
      <c r="F51" s="185">
        <v>2691</v>
      </c>
    </row>
    <row r="52" spans="2:6" x14ac:dyDescent="0.2">
      <c r="B52" s="195">
        <v>42309</v>
      </c>
      <c r="C52" s="185">
        <v>37</v>
      </c>
      <c r="D52" s="185"/>
      <c r="E52" s="185"/>
      <c r="F52" s="185">
        <v>2518</v>
      </c>
    </row>
    <row r="53" spans="2:6" x14ac:dyDescent="0.2">
      <c r="B53" s="195">
        <v>42339</v>
      </c>
      <c r="C53" s="185">
        <v>33</v>
      </c>
      <c r="D53" s="185"/>
      <c r="E53" s="185"/>
      <c r="F53" s="185">
        <v>2358</v>
      </c>
    </row>
    <row r="54" spans="2:6" x14ac:dyDescent="0.2">
      <c r="B54" s="79">
        <v>2015</v>
      </c>
      <c r="C54" s="187">
        <f>SUM(C42:C53)</f>
        <v>437</v>
      </c>
      <c r="D54" s="187"/>
      <c r="E54" s="187"/>
      <c r="F54" s="187">
        <f>SUM(F42:F53)</f>
        <v>26690</v>
      </c>
    </row>
    <row r="55" spans="2:6" x14ac:dyDescent="0.2">
      <c r="B55" s="195">
        <v>42370</v>
      </c>
      <c r="C55" s="185">
        <v>33</v>
      </c>
      <c r="D55" s="185"/>
      <c r="E55" s="185"/>
      <c r="F55" s="185">
        <v>3308</v>
      </c>
    </row>
    <row r="56" spans="2:6" x14ac:dyDescent="0.2">
      <c r="B56" s="195">
        <v>42401</v>
      </c>
      <c r="C56" s="185">
        <v>33</v>
      </c>
      <c r="D56" s="185"/>
      <c r="E56" s="185"/>
      <c r="F56" s="185">
        <v>2327</v>
      </c>
    </row>
    <row r="57" spans="2:6" x14ac:dyDescent="0.2">
      <c r="B57" s="195">
        <v>42430</v>
      </c>
      <c r="C57" s="185">
        <v>40</v>
      </c>
      <c r="D57" s="185"/>
      <c r="E57" s="185"/>
      <c r="F57" s="185">
        <v>2621</v>
      </c>
    </row>
    <row r="58" spans="2:6" x14ac:dyDescent="0.2">
      <c r="B58" s="195">
        <v>42461</v>
      </c>
      <c r="C58" s="185">
        <v>39</v>
      </c>
      <c r="D58" s="185"/>
      <c r="E58" s="185"/>
      <c r="F58" s="185">
        <v>2495</v>
      </c>
    </row>
    <row r="59" spans="2:6" x14ac:dyDescent="0.2">
      <c r="B59" s="195">
        <v>42491</v>
      </c>
      <c r="C59" s="185">
        <v>40</v>
      </c>
      <c r="D59" s="185">
        <v>1000</v>
      </c>
      <c r="E59" s="185">
        <v>1038</v>
      </c>
      <c r="F59" s="185">
        <f>D59+E59</f>
        <v>2038</v>
      </c>
    </row>
    <row r="60" spans="2:6" x14ac:dyDescent="0.2">
      <c r="B60" s="195">
        <v>42522</v>
      </c>
      <c r="C60" s="185">
        <v>37</v>
      </c>
      <c r="D60" s="84" t="s">
        <v>481</v>
      </c>
      <c r="E60" s="84" t="s">
        <v>481</v>
      </c>
      <c r="F60" s="185">
        <v>1960</v>
      </c>
    </row>
    <row r="61" spans="2:6" x14ac:dyDescent="0.2">
      <c r="B61" s="195">
        <v>42552</v>
      </c>
      <c r="C61" s="185">
        <v>46</v>
      </c>
      <c r="D61" s="185">
        <v>1739</v>
      </c>
      <c r="E61" s="185">
        <v>1498</v>
      </c>
      <c r="F61" s="185">
        <f t="shared" ref="F61:F66" si="0">D61+E61</f>
        <v>3237</v>
      </c>
    </row>
    <row r="62" spans="2:6" x14ac:dyDescent="0.2">
      <c r="B62" s="195">
        <v>42583</v>
      </c>
      <c r="C62" s="185">
        <v>47</v>
      </c>
      <c r="D62" s="185">
        <v>1262</v>
      </c>
      <c r="E62" s="185">
        <v>1077</v>
      </c>
      <c r="F62" s="185">
        <f t="shared" si="0"/>
        <v>2339</v>
      </c>
    </row>
    <row r="63" spans="2:6" x14ac:dyDescent="0.2">
      <c r="B63" s="195">
        <v>42614</v>
      </c>
      <c r="C63" s="185">
        <v>38</v>
      </c>
      <c r="D63" s="185">
        <v>1119</v>
      </c>
      <c r="E63" s="185">
        <v>1309</v>
      </c>
      <c r="F63" s="185">
        <f t="shared" si="0"/>
        <v>2428</v>
      </c>
    </row>
    <row r="64" spans="2:6" x14ac:dyDescent="0.2">
      <c r="B64" s="195">
        <v>42644</v>
      </c>
      <c r="C64" s="185">
        <v>36</v>
      </c>
      <c r="D64" s="185">
        <v>943</v>
      </c>
      <c r="E64" s="185">
        <v>705</v>
      </c>
      <c r="F64" s="185">
        <f t="shared" si="0"/>
        <v>1648</v>
      </c>
    </row>
    <row r="65" spans="2:6" x14ac:dyDescent="0.2">
      <c r="B65" s="195">
        <v>42675</v>
      </c>
      <c r="C65" s="185">
        <v>42</v>
      </c>
      <c r="D65" s="185">
        <v>2225</v>
      </c>
      <c r="E65" s="185">
        <v>1770</v>
      </c>
      <c r="F65" s="185">
        <f t="shared" si="0"/>
        <v>3995</v>
      </c>
    </row>
    <row r="66" spans="2:6" x14ac:dyDescent="0.2">
      <c r="B66" s="195">
        <v>42705</v>
      </c>
      <c r="C66" s="185">
        <v>50</v>
      </c>
      <c r="D66" s="185">
        <v>3021</v>
      </c>
      <c r="E66" s="185">
        <v>2296</v>
      </c>
      <c r="F66" s="185">
        <f t="shared" si="0"/>
        <v>5317</v>
      </c>
    </row>
    <row r="67" spans="2:6" x14ac:dyDescent="0.2">
      <c r="B67" s="79">
        <v>2016</v>
      </c>
      <c r="C67" s="187">
        <f>SUM(C55:C66)</f>
        <v>481</v>
      </c>
      <c r="D67" s="187"/>
      <c r="E67" s="187"/>
      <c r="F67" s="187">
        <f>SUM(F55:F66)</f>
        <v>33713</v>
      </c>
    </row>
    <row r="68" spans="2:6" x14ac:dyDescent="0.2">
      <c r="B68" s="195">
        <v>42736</v>
      </c>
      <c r="C68" s="185">
        <v>40</v>
      </c>
      <c r="D68" s="185">
        <v>2335</v>
      </c>
      <c r="E68" s="185">
        <v>1830</v>
      </c>
      <c r="F68" s="185">
        <f t="shared" ref="F68:F79" si="1">D68+E68</f>
        <v>4165</v>
      </c>
    </row>
    <row r="69" spans="2:6" x14ac:dyDescent="0.2">
      <c r="B69" s="195">
        <v>42767</v>
      </c>
      <c r="C69" s="185">
        <v>32</v>
      </c>
      <c r="D69" s="185">
        <v>2075</v>
      </c>
      <c r="E69" s="185">
        <v>1511</v>
      </c>
      <c r="F69" s="185">
        <f t="shared" si="1"/>
        <v>3586</v>
      </c>
    </row>
    <row r="70" spans="2:6" x14ac:dyDescent="0.2">
      <c r="B70" s="195">
        <v>42795</v>
      </c>
      <c r="C70" s="185">
        <v>37</v>
      </c>
      <c r="D70" s="185">
        <v>922</v>
      </c>
      <c r="E70" s="185">
        <v>763</v>
      </c>
      <c r="F70" s="185">
        <f t="shared" si="1"/>
        <v>1685</v>
      </c>
    </row>
    <row r="71" spans="2:6" x14ac:dyDescent="0.2">
      <c r="B71" s="195">
        <v>42826</v>
      </c>
      <c r="C71" s="185">
        <v>27</v>
      </c>
      <c r="D71" s="185">
        <v>464</v>
      </c>
      <c r="E71" s="185">
        <v>377</v>
      </c>
      <c r="F71" s="185">
        <f t="shared" si="1"/>
        <v>841</v>
      </c>
    </row>
    <row r="72" spans="2:6" x14ac:dyDescent="0.2">
      <c r="B72" s="195">
        <v>42856</v>
      </c>
      <c r="C72" s="185">
        <v>36</v>
      </c>
      <c r="D72" s="185">
        <v>870</v>
      </c>
      <c r="E72" s="185">
        <v>555</v>
      </c>
      <c r="F72" s="185">
        <f t="shared" si="1"/>
        <v>1425</v>
      </c>
    </row>
    <row r="73" spans="2:6" x14ac:dyDescent="0.2">
      <c r="B73" s="195">
        <v>42887</v>
      </c>
      <c r="C73" s="185">
        <v>38</v>
      </c>
      <c r="D73" s="185">
        <v>479</v>
      </c>
      <c r="E73" s="185">
        <v>437</v>
      </c>
      <c r="F73" s="185">
        <f t="shared" si="1"/>
        <v>916</v>
      </c>
    </row>
    <row r="74" spans="2:6" x14ac:dyDescent="0.2">
      <c r="B74" s="195">
        <v>42917</v>
      </c>
      <c r="C74" s="185">
        <v>31</v>
      </c>
      <c r="D74" s="185">
        <v>544</v>
      </c>
      <c r="E74" s="185">
        <v>385</v>
      </c>
      <c r="F74" s="185">
        <f t="shared" si="1"/>
        <v>929</v>
      </c>
    </row>
    <row r="75" spans="2:6" x14ac:dyDescent="0.2">
      <c r="B75" s="195">
        <v>42948</v>
      </c>
      <c r="C75" s="185">
        <v>34</v>
      </c>
      <c r="D75" s="185">
        <v>715</v>
      </c>
      <c r="E75" s="185">
        <v>414</v>
      </c>
      <c r="F75" s="185">
        <f t="shared" si="1"/>
        <v>1129</v>
      </c>
    </row>
    <row r="76" spans="2:6" x14ac:dyDescent="0.2">
      <c r="B76" s="195">
        <v>42979</v>
      </c>
      <c r="C76" s="185">
        <v>36</v>
      </c>
      <c r="D76" s="185">
        <v>680</v>
      </c>
      <c r="E76" s="185">
        <v>537</v>
      </c>
      <c r="F76" s="185">
        <f t="shared" si="1"/>
        <v>1217</v>
      </c>
    </row>
    <row r="77" spans="2:6" x14ac:dyDescent="0.2">
      <c r="B77" s="195">
        <v>43009</v>
      </c>
      <c r="C77" s="185">
        <v>33</v>
      </c>
      <c r="D77" s="185">
        <v>503</v>
      </c>
      <c r="E77" s="185">
        <v>374</v>
      </c>
      <c r="F77" s="185">
        <f t="shared" si="1"/>
        <v>877</v>
      </c>
    </row>
    <row r="78" spans="2:6" x14ac:dyDescent="0.2">
      <c r="B78" s="195">
        <v>43040</v>
      </c>
      <c r="C78" s="185">
        <v>40</v>
      </c>
      <c r="D78" s="185">
        <v>676</v>
      </c>
      <c r="E78" s="185">
        <v>640</v>
      </c>
      <c r="F78" s="185">
        <f t="shared" si="1"/>
        <v>1316</v>
      </c>
    </row>
    <row r="79" spans="2:6" x14ac:dyDescent="0.2">
      <c r="B79" s="195">
        <v>43070</v>
      </c>
      <c r="C79" s="185">
        <v>56</v>
      </c>
      <c r="D79" s="185">
        <v>742</v>
      </c>
      <c r="E79" s="185">
        <v>697</v>
      </c>
      <c r="F79" s="185">
        <f t="shared" si="1"/>
        <v>1439</v>
      </c>
    </row>
    <row r="80" spans="2:6" x14ac:dyDescent="0.2">
      <c r="B80" s="79">
        <v>2017</v>
      </c>
      <c r="C80" s="187">
        <f>SUM(C68:C79)</f>
        <v>440</v>
      </c>
      <c r="D80" s="169">
        <f>SUM(D68:D79)</f>
        <v>11005</v>
      </c>
      <c r="E80" s="169">
        <f>SUM(E68:E79)</f>
        <v>8520</v>
      </c>
      <c r="F80" s="169">
        <f>SUM(F68:F79)</f>
        <v>19525</v>
      </c>
    </row>
    <row r="81" spans="2:6" x14ac:dyDescent="0.2">
      <c r="B81" s="195">
        <v>43101</v>
      </c>
      <c r="C81" s="185">
        <v>46</v>
      </c>
      <c r="D81" s="185">
        <v>1310</v>
      </c>
      <c r="E81" s="185">
        <v>1294</v>
      </c>
      <c r="F81" s="185">
        <f>D81+E81</f>
        <v>2604</v>
      </c>
    </row>
    <row r="82" spans="2:6" x14ac:dyDescent="0.2">
      <c r="B82" s="195">
        <v>43132</v>
      </c>
      <c r="C82" s="185">
        <v>61</v>
      </c>
      <c r="D82" s="185">
        <v>1107</v>
      </c>
      <c r="E82" s="185">
        <v>809</v>
      </c>
      <c r="F82" s="185">
        <f t="shared" ref="F82:F91" si="2">D82+E82</f>
        <v>1916</v>
      </c>
    </row>
    <row r="83" spans="2:6" x14ac:dyDescent="0.2">
      <c r="B83" s="195">
        <v>43160</v>
      </c>
      <c r="C83" s="185">
        <v>44</v>
      </c>
      <c r="D83" s="185">
        <v>861</v>
      </c>
      <c r="E83" s="185">
        <v>608</v>
      </c>
      <c r="F83" s="185">
        <f t="shared" si="2"/>
        <v>1469</v>
      </c>
    </row>
    <row r="84" spans="2:6" x14ac:dyDescent="0.2">
      <c r="B84" s="195">
        <v>43191</v>
      </c>
      <c r="C84" s="185">
        <v>39</v>
      </c>
      <c r="D84" s="185">
        <v>653</v>
      </c>
      <c r="E84" s="185">
        <v>498</v>
      </c>
      <c r="F84" s="185">
        <f t="shared" si="2"/>
        <v>1151</v>
      </c>
    </row>
    <row r="85" spans="2:6" x14ac:dyDescent="0.2">
      <c r="B85" s="195">
        <v>43221</v>
      </c>
      <c r="C85" s="185">
        <v>40</v>
      </c>
      <c r="D85" s="185">
        <v>965</v>
      </c>
      <c r="E85" s="185">
        <v>663</v>
      </c>
      <c r="F85" s="185">
        <f t="shared" si="2"/>
        <v>1628</v>
      </c>
    </row>
    <row r="86" spans="2:6" x14ac:dyDescent="0.2">
      <c r="B86" s="195">
        <v>43252</v>
      </c>
      <c r="C86" s="185">
        <v>55</v>
      </c>
      <c r="D86" s="185">
        <v>836</v>
      </c>
      <c r="E86" s="185">
        <v>774</v>
      </c>
      <c r="F86" s="185">
        <f t="shared" si="2"/>
        <v>1610</v>
      </c>
    </row>
    <row r="87" spans="2:6" x14ac:dyDescent="0.2">
      <c r="B87" s="195">
        <v>43282</v>
      </c>
      <c r="C87" s="185">
        <v>54</v>
      </c>
      <c r="D87" s="185">
        <v>1124</v>
      </c>
      <c r="E87" s="185">
        <v>980</v>
      </c>
      <c r="F87" s="185">
        <f t="shared" si="2"/>
        <v>2104</v>
      </c>
    </row>
    <row r="88" spans="2:6" x14ac:dyDescent="0.2">
      <c r="B88" s="195">
        <v>43313</v>
      </c>
      <c r="C88" s="185">
        <v>74</v>
      </c>
      <c r="D88" s="185">
        <v>1725</v>
      </c>
      <c r="E88" s="185">
        <v>1398</v>
      </c>
      <c r="F88" s="185">
        <f t="shared" si="2"/>
        <v>3123</v>
      </c>
    </row>
    <row r="89" spans="2:6" x14ac:dyDescent="0.2">
      <c r="B89" s="195">
        <v>43344</v>
      </c>
      <c r="C89" s="185">
        <v>50</v>
      </c>
      <c r="D89" s="185">
        <v>1229</v>
      </c>
      <c r="E89" s="185">
        <v>1067</v>
      </c>
      <c r="F89" s="185">
        <f t="shared" si="2"/>
        <v>2296</v>
      </c>
    </row>
    <row r="90" spans="2:6" x14ac:dyDescent="0.2">
      <c r="B90" s="195">
        <v>43374</v>
      </c>
      <c r="C90" s="185">
        <v>31</v>
      </c>
      <c r="D90" s="185">
        <v>1359</v>
      </c>
      <c r="E90" s="185">
        <v>477</v>
      </c>
      <c r="F90" s="185">
        <f t="shared" si="2"/>
        <v>1836</v>
      </c>
    </row>
    <row r="91" spans="2:6" x14ac:dyDescent="0.2">
      <c r="B91" s="195">
        <v>43405</v>
      </c>
      <c r="C91" s="185">
        <v>21</v>
      </c>
      <c r="D91" s="185">
        <v>1224</v>
      </c>
      <c r="E91" s="185">
        <v>699</v>
      </c>
      <c r="F91" s="185">
        <f t="shared" si="2"/>
        <v>1923</v>
      </c>
    </row>
    <row r="92" spans="2:6" x14ac:dyDescent="0.2">
      <c r="B92" s="195">
        <v>43435</v>
      </c>
      <c r="C92" s="145">
        <v>63</v>
      </c>
      <c r="D92" s="146">
        <v>1322</v>
      </c>
      <c r="E92" s="147">
        <v>1102</v>
      </c>
      <c r="F92" s="147">
        <v>2424</v>
      </c>
    </row>
    <row r="93" spans="2:6" x14ac:dyDescent="0.2">
      <c r="B93" s="79">
        <v>2018</v>
      </c>
      <c r="C93" s="187">
        <f>SUM(C81:C92)</f>
        <v>578</v>
      </c>
      <c r="D93" s="169">
        <f>SUM(D81:D92)</f>
        <v>13715</v>
      </c>
      <c r="E93" s="169">
        <f>SUM(E81:E92)</f>
        <v>10369</v>
      </c>
      <c r="F93" s="169">
        <f>SUM(F81:F92)</f>
        <v>24084</v>
      </c>
    </row>
    <row r="94" spans="2:6" x14ac:dyDescent="0.2">
      <c r="B94" s="195">
        <v>43466</v>
      </c>
      <c r="C94" s="185">
        <v>46</v>
      </c>
      <c r="D94" s="185">
        <v>1409</v>
      </c>
      <c r="E94" s="185">
        <v>848</v>
      </c>
      <c r="F94" s="185">
        <v>2257</v>
      </c>
    </row>
    <row r="95" spans="2:6" x14ac:dyDescent="0.2">
      <c r="B95" s="195">
        <v>43497</v>
      </c>
      <c r="C95" s="185">
        <v>47</v>
      </c>
      <c r="D95" s="185">
        <v>543</v>
      </c>
      <c r="E95" s="185">
        <v>395</v>
      </c>
      <c r="F95" s="185">
        <v>938</v>
      </c>
    </row>
    <row r="96" spans="2:6" x14ac:dyDescent="0.2">
      <c r="B96" s="195">
        <v>43525</v>
      </c>
      <c r="C96" s="185">
        <v>42</v>
      </c>
      <c r="D96" s="185">
        <v>524</v>
      </c>
      <c r="E96" s="185">
        <v>314</v>
      </c>
      <c r="F96" s="185">
        <v>838</v>
      </c>
    </row>
    <row r="97" spans="2:6" s="196" customFormat="1" x14ac:dyDescent="0.2">
      <c r="B97" s="195">
        <v>43556</v>
      </c>
      <c r="C97" s="185">
        <v>49</v>
      </c>
      <c r="D97" s="185">
        <v>627</v>
      </c>
      <c r="E97" s="185">
        <v>551</v>
      </c>
      <c r="F97" s="185">
        <v>1178</v>
      </c>
    </row>
    <row r="98" spans="2:6" s="196" customFormat="1" x14ac:dyDescent="0.2">
      <c r="B98" s="195">
        <v>43586</v>
      </c>
      <c r="C98" s="185">
        <v>71</v>
      </c>
      <c r="D98" s="185">
        <v>1402</v>
      </c>
      <c r="E98" s="185">
        <v>1306</v>
      </c>
      <c r="F98" s="185">
        <v>2708</v>
      </c>
    </row>
    <row r="99" spans="2:6" x14ac:dyDescent="0.2">
      <c r="B99" s="195">
        <v>43617</v>
      </c>
      <c r="C99" s="185">
        <v>68</v>
      </c>
      <c r="D99" s="185">
        <v>1687</v>
      </c>
      <c r="E99" s="185">
        <v>1029</v>
      </c>
      <c r="F99" s="185">
        <v>2716</v>
      </c>
    </row>
    <row r="100" spans="2:6" x14ac:dyDescent="0.2">
      <c r="B100" s="195">
        <v>43647</v>
      </c>
      <c r="C100" s="185">
        <v>73</v>
      </c>
      <c r="D100" s="185">
        <v>1201</v>
      </c>
      <c r="E100" s="185">
        <v>953</v>
      </c>
      <c r="F100" s="185">
        <v>2154</v>
      </c>
    </row>
    <row r="101" spans="2:6" s="196" customFormat="1" x14ac:dyDescent="0.2">
      <c r="B101" s="195">
        <v>43678</v>
      </c>
      <c r="C101" s="185">
        <v>72</v>
      </c>
      <c r="D101" s="185">
        <v>1090</v>
      </c>
      <c r="E101" s="185">
        <v>1128</v>
      </c>
      <c r="F101" s="185">
        <v>2218</v>
      </c>
    </row>
    <row r="102" spans="2:6" s="196" customFormat="1" x14ac:dyDescent="0.2">
      <c r="B102" s="195">
        <v>43709</v>
      </c>
      <c r="C102" s="185">
        <v>81</v>
      </c>
      <c r="D102" s="185">
        <v>620</v>
      </c>
      <c r="E102" s="185">
        <v>590</v>
      </c>
      <c r="F102" s="185">
        <v>1210</v>
      </c>
    </row>
    <row r="103" spans="2:6" s="196" customFormat="1" x14ac:dyDescent="0.2">
      <c r="B103" s="195">
        <v>43739</v>
      </c>
      <c r="C103" s="185">
        <v>33</v>
      </c>
      <c r="D103" s="185">
        <v>599</v>
      </c>
      <c r="E103" s="185">
        <v>438</v>
      </c>
      <c r="F103" s="185">
        <v>1037</v>
      </c>
    </row>
    <row r="104" spans="2:6" s="196" customFormat="1" x14ac:dyDescent="0.2">
      <c r="B104" s="195">
        <v>43770</v>
      </c>
      <c r="C104" s="185">
        <v>78</v>
      </c>
      <c r="D104" s="185">
        <v>535</v>
      </c>
      <c r="E104" s="185">
        <v>508</v>
      </c>
      <c r="F104" s="185">
        <v>1043</v>
      </c>
    </row>
    <row r="105" spans="2:6" s="196" customFormat="1" x14ac:dyDescent="0.2">
      <c r="B105" s="195">
        <v>43800</v>
      </c>
      <c r="C105" s="185">
        <v>77</v>
      </c>
      <c r="D105" s="185">
        <v>536</v>
      </c>
      <c r="E105" s="185">
        <v>544</v>
      </c>
      <c r="F105" s="185">
        <v>1080</v>
      </c>
    </row>
    <row r="106" spans="2:6" s="196" customFormat="1" x14ac:dyDescent="0.2">
      <c r="B106" s="79">
        <v>2019</v>
      </c>
      <c r="C106" s="187">
        <f>SUM(C94:C105)</f>
        <v>737</v>
      </c>
      <c r="D106" s="187">
        <f t="shared" ref="D106:F106" si="3">SUM(D94:D105)</f>
        <v>10773</v>
      </c>
      <c r="E106" s="187">
        <f t="shared" si="3"/>
        <v>8604</v>
      </c>
      <c r="F106" s="187">
        <f t="shared" si="3"/>
        <v>19377</v>
      </c>
    </row>
    <row r="107" spans="2:6" s="196" customFormat="1" x14ac:dyDescent="0.2">
      <c r="B107" s="195">
        <v>43831</v>
      </c>
      <c r="C107" s="185">
        <v>83</v>
      </c>
      <c r="D107" s="185">
        <v>1062</v>
      </c>
      <c r="E107" s="185">
        <v>1446</v>
      </c>
      <c r="F107" s="185">
        <f>SUM(D107:E107)</f>
        <v>2508</v>
      </c>
    </row>
    <row r="108" spans="2:6" s="196" customFormat="1" x14ac:dyDescent="0.2">
      <c r="B108" s="195">
        <v>43862</v>
      </c>
      <c r="C108" s="185">
        <v>91</v>
      </c>
      <c r="D108" s="185">
        <v>1308</v>
      </c>
      <c r="E108" s="185">
        <v>1064</v>
      </c>
      <c r="F108" s="185">
        <f>SUM(D108:E108)</f>
        <v>2372</v>
      </c>
    </row>
    <row r="109" spans="2:6" s="196" customFormat="1" x14ac:dyDescent="0.2">
      <c r="B109" s="195">
        <v>43891</v>
      </c>
      <c r="C109" s="185">
        <v>73</v>
      </c>
      <c r="D109" s="185">
        <v>908</v>
      </c>
      <c r="E109" s="185">
        <v>827</v>
      </c>
      <c r="F109" s="185">
        <f t="shared" ref="F109:F118" si="4">SUM(D109:E109)</f>
        <v>1735</v>
      </c>
    </row>
    <row r="110" spans="2:6" s="196" customFormat="1" x14ac:dyDescent="0.2">
      <c r="B110" s="195">
        <v>43922</v>
      </c>
      <c r="C110" s="185">
        <v>13</v>
      </c>
      <c r="D110" s="185">
        <v>34</v>
      </c>
      <c r="E110" s="185">
        <v>58</v>
      </c>
      <c r="F110" s="185">
        <f t="shared" si="4"/>
        <v>92</v>
      </c>
    </row>
    <row r="111" spans="2:6" s="196" customFormat="1" x14ac:dyDescent="0.2">
      <c r="B111" s="195">
        <v>43952</v>
      </c>
      <c r="C111" s="185">
        <v>16</v>
      </c>
      <c r="D111" s="185">
        <v>356</v>
      </c>
      <c r="E111" s="185">
        <v>298</v>
      </c>
      <c r="F111" s="185">
        <f t="shared" si="4"/>
        <v>654</v>
      </c>
    </row>
    <row r="112" spans="2:6" s="196" customFormat="1" x14ac:dyDescent="0.2">
      <c r="B112" s="195">
        <v>43983</v>
      </c>
      <c r="C112" s="185">
        <v>16</v>
      </c>
      <c r="D112" s="185">
        <v>143</v>
      </c>
      <c r="E112" s="185">
        <v>150</v>
      </c>
      <c r="F112" s="185">
        <f t="shared" si="4"/>
        <v>293</v>
      </c>
    </row>
    <row r="113" spans="2:6" s="196" customFormat="1" x14ac:dyDescent="0.2">
      <c r="B113" s="195">
        <v>44013</v>
      </c>
      <c r="C113" s="185">
        <v>26</v>
      </c>
      <c r="D113" s="185">
        <v>245</v>
      </c>
      <c r="E113" s="185">
        <v>212</v>
      </c>
      <c r="F113" s="185">
        <f t="shared" si="4"/>
        <v>457</v>
      </c>
    </row>
    <row r="114" spans="2:6" s="196" customFormat="1" x14ac:dyDescent="0.2">
      <c r="B114" s="195">
        <v>44044</v>
      </c>
      <c r="C114" s="185">
        <v>27</v>
      </c>
      <c r="D114" s="185">
        <v>364</v>
      </c>
      <c r="E114" s="185">
        <v>280</v>
      </c>
      <c r="F114" s="185">
        <f t="shared" si="4"/>
        <v>644</v>
      </c>
    </row>
    <row r="115" spans="2:6" s="196" customFormat="1" x14ac:dyDescent="0.2">
      <c r="B115" s="195">
        <v>44075</v>
      </c>
      <c r="C115" s="185">
        <v>32</v>
      </c>
      <c r="D115" s="185">
        <v>439</v>
      </c>
      <c r="E115" s="185">
        <v>549</v>
      </c>
      <c r="F115" s="185">
        <f t="shared" si="4"/>
        <v>988</v>
      </c>
    </row>
    <row r="116" spans="2:6" s="196" customFormat="1" x14ac:dyDescent="0.2">
      <c r="B116" s="195">
        <v>44105</v>
      </c>
      <c r="C116" s="185">
        <v>45</v>
      </c>
      <c r="D116" s="185">
        <v>439</v>
      </c>
      <c r="E116" s="185">
        <v>356</v>
      </c>
      <c r="F116" s="185">
        <f t="shared" si="4"/>
        <v>795</v>
      </c>
    </row>
    <row r="117" spans="2:6" s="196" customFormat="1" x14ac:dyDescent="0.2">
      <c r="B117" s="195">
        <v>44136</v>
      </c>
      <c r="C117" s="185">
        <v>21</v>
      </c>
      <c r="D117" s="185">
        <v>423</v>
      </c>
      <c r="E117" s="185">
        <v>315</v>
      </c>
      <c r="F117" s="185">
        <f t="shared" si="4"/>
        <v>738</v>
      </c>
    </row>
    <row r="118" spans="2:6" s="196" customFormat="1" x14ac:dyDescent="0.2">
      <c r="B118" s="346" t="s">
        <v>621</v>
      </c>
      <c r="C118" s="187">
        <f>SUM(C107:C117)</f>
        <v>443</v>
      </c>
      <c r="D118" s="187">
        <f t="shared" ref="D118:E118" si="5">SUM(D107:D117)</f>
        <v>5721</v>
      </c>
      <c r="E118" s="187">
        <f t="shared" si="5"/>
        <v>5555</v>
      </c>
      <c r="F118" s="187">
        <f t="shared" si="4"/>
        <v>11276</v>
      </c>
    </row>
    <row r="119" spans="2:6" s="196" customFormat="1" x14ac:dyDescent="0.2">
      <c r="B119" s="188" t="s">
        <v>28</v>
      </c>
      <c r="C119" s="189">
        <f>C11+C12+C13+C14+C15+C28+C41+C54+C67+C80+C93+C106+C118</f>
        <v>10313</v>
      </c>
      <c r="D119" s="189"/>
      <c r="E119" s="189"/>
      <c r="F119" s="189">
        <f>F11+F12+F13+F14+F15+F28+F41+F54+F67+F80+F93+F106+F118</f>
        <v>377894</v>
      </c>
    </row>
    <row r="120" spans="2:6" x14ac:dyDescent="0.2">
      <c r="B120" s="28" t="s">
        <v>473</v>
      </c>
    </row>
    <row r="121" spans="2:6" ht="39.75" customHeight="1" x14ac:dyDescent="0.2">
      <c r="B121" s="368" t="s">
        <v>531</v>
      </c>
      <c r="C121" s="368"/>
      <c r="D121" s="368"/>
      <c r="E121" s="368"/>
      <c r="F121" s="368"/>
    </row>
  </sheetData>
  <mergeCells count="8">
    <mergeCell ref="B121:F121"/>
    <mergeCell ref="B5:F5"/>
    <mergeCell ref="B6:F6"/>
    <mergeCell ref="B8:B10"/>
    <mergeCell ref="C8:F8"/>
    <mergeCell ref="C9:C10"/>
    <mergeCell ref="D9:E9"/>
    <mergeCell ref="F9:F10"/>
  </mergeCells>
  <hyperlinks>
    <hyperlink ref="H5" location="'Índice STJ'!A1" display="'Índice STJ'!A1" xr:uid="{00000000-0004-0000-1C00-000000000000}"/>
  </hyperlinks>
  <pageMargins left="0.7" right="0.7" top="0.75" bottom="0.75" header="0.3" footer="0.3"/>
  <ignoredErrors>
    <ignoredError sqref="F118 F107:F115"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2:N37"/>
  <sheetViews>
    <sheetView showGridLines="0" workbookViewId="0"/>
  </sheetViews>
  <sheetFormatPr baseColWidth="10" defaultColWidth="11.42578125" defaultRowHeight="12" x14ac:dyDescent="0.2"/>
  <cols>
    <col min="1" max="1" width="6" style="28" customWidth="1"/>
    <col min="2" max="7" width="11.42578125" style="28"/>
    <col min="8" max="8" width="13.5703125" style="28" customWidth="1"/>
    <col min="9" max="16384" width="11.42578125" style="28"/>
  </cols>
  <sheetData>
    <row r="2" spans="1:14" x14ac:dyDescent="0.2">
      <c r="A2" s="50" t="s">
        <v>101</v>
      </c>
    </row>
    <row r="3" spans="1:14" x14ac:dyDescent="0.2">
      <c r="A3" s="50" t="s">
        <v>102</v>
      </c>
    </row>
    <row r="4" spans="1:14" ht="15.75" customHeight="1" x14ac:dyDescent="0.2">
      <c r="A4" s="50"/>
    </row>
    <row r="5" spans="1:14" ht="15" x14ac:dyDescent="0.25">
      <c r="A5" s="50"/>
      <c r="B5" s="117" t="s">
        <v>571</v>
      </c>
      <c r="C5" s="105"/>
      <c r="D5" s="105"/>
      <c r="E5" s="105"/>
      <c r="N5" s="133" t="s">
        <v>576</v>
      </c>
    </row>
    <row r="7" spans="1:14" s="118" customFormat="1" ht="12.75" x14ac:dyDescent="0.2">
      <c r="B7" s="119" t="s">
        <v>124</v>
      </c>
      <c r="C7" s="120"/>
      <c r="D7" s="120"/>
      <c r="E7" s="120"/>
      <c r="F7" s="120"/>
      <c r="G7" s="120"/>
      <c r="H7" s="120"/>
      <c r="I7" s="120"/>
      <c r="J7" s="120"/>
      <c r="K7" s="120"/>
      <c r="L7" s="120"/>
      <c r="M7" s="120"/>
      <c r="N7" s="121"/>
    </row>
    <row r="8" spans="1:14" s="118" customFormat="1" ht="12.75" x14ac:dyDescent="0.2">
      <c r="B8" s="354" t="s">
        <v>610</v>
      </c>
      <c r="C8" s="355"/>
      <c r="D8" s="355"/>
      <c r="E8" s="355"/>
      <c r="F8" s="355"/>
      <c r="G8" s="355"/>
      <c r="H8" s="355"/>
      <c r="I8" s="355"/>
      <c r="J8" s="355"/>
      <c r="K8" s="355"/>
      <c r="L8" s="355"/>
      <c r="M8" s="355"/>
      <c r="N8" s="356"/>
    </row>
    <row r="9" spans="1:14" s="118" customFormat="1" ht="12.75" x14ac:dyDescent="0.2">
      <c r="B9" s="354"/>
      <c r="C9" s="355"/>
      <c r="D9" s="355"/>
      <c r="E9" s="355"/>
      <c r="F9" s="355"/>
      <c r="G9" s="355"/>
      <c r="H9" s="355"/>
      <c r="I9" s="355"/>
      <c r="J9" s="355"/>
      <c r="K9" s="355"/>
      <c r="L9" s="355"/>
      <c r="M9" s="355"/>
      <c r="N9" s="356"/>
    </row>
    <row r="10" spans="1:14" s="118" customFormat="1" ht="12.75" x14ac:dyDescent="0.2">
      <c r="B10" s="354"/>
      <c r="C10" s="355"/>
      <c r="D10" s="355"/>
      <c r="E10" s="355"/>
      <c r="F10" s="355"/>
      <c r="G10" s="355"/>
      <c r="H10" s="355"/>
      <c r="I10" s="355"/>
      <c r="J10" s="355"/>
      <c r="K10" s="355"/>
      <c r="L10" s="355"/>
      <c r="M10" s="355"/>
      <c r="N10" s="356"/>
    </row>
    <row r="11" spans="1:14" s="118" customFormat="1" ht="12.75" x14ac:dyDescent="0.2">
      <c r="B11" s="353" t="s">
        <v>609</v>
      </c>
      <c r="C11" s="122"/>
      <c r="D11" s="122"/>
      <c r="E11" s="122"/>
      <c r="F11" s="122"/>
      <c r="G11" s="122"/>
      <c r="H11" s="122"/>
      <c r="I11" s="122"/>
      <c r="J11" s="122"/>
      <c r="K11" s="122"/>
      <c r="L11" s="122"/>
      <c r="M11" s="122"/>
      <c r="N11" s="123"/>
    </row>
    <row r="12" spans="1:14" s="118" customFormat="1" ht="12.75" x14ac:dyDescent="0.2"/>
    <row r="13" spans="1:14" s="118" customFormat="1" ht="12.75" x14ac:dyDescent="0.2">
      <c r="B13" s="74" t="s">
        <v>125</v>
      </c>
    </row>
    <row r="14" spans="1:14" s="118" customFormat="1" ht="12.75" x14ac:dyDescent="0.2">
      <c r="B14" s="357" t="s">
        <v>611</v>
      </c>
      <c r="C14" s="357"/>
      <c r="D14" s="357"/>
      <c r="E14" s="357"/>
      <c r="F14" s="357"/>
      <c r="G14" s="357"/>
      <c r="H14" s="357"/>
      <c r="I14" s="357"/>
    </row>
    <row r="15" spans="1:14" s="118" customFormat="1" ht="12.75" x14ac:dyDescent="0.2">
      <c r="B15" s="357" t="s">
        <v>612</v>
      </c>
      <c r="C15" s="357"/>
      <c r="D15" s="357"/>
      <c r="E15" s="357"/>
      <c r="F15" s="357"/>
      <c r="G15" s="357"/>
      <c r="H15" s="357"/>
    </row>
    <row r="16" spans="1:14" s="118" customFormat="1" ht="12.75" x14ac:dyDescent="0.2"/>
    <row r="17" spans="2:10" s="118" customFormat="1" ht="12.75" x14ac:dyDescent="0.2">
      <c r="B17" s="74" t="s">
        <v>127</v>
      </c>
    </row>
    <row r="18" spans="2:10" s="118" customFormat="1" ht="12.75" x14ac:dyDescent="0.2">
      <c r="B18" s="358" t="s">
        <v>613</v>
      </c>
      <c r="C18" s="358"/>
      <c r="D18" s="358"/>
      <c r="E18" s="358"/>
      <c r="F18" s="358"/>
      <c r="G18" s="358"/>
      <c r="H18" s="358"/>
      <c r="I18" s="358"/>
      <c r="J18" s="358"/>
    </row>
    <row r="19" spans="2:10" s="118" customFormat="1" ht="12.75" x14ac:dyDescent="0.2">
      <c r="B19" s="358" t="s">
        <v>614</v>
      </c>
      <c r="C19" s="358"/>
      <c r="D19" s="358"/>
      <c r="E19" s="358"/>
      <c r="F19" s="358"/>
      <c r="G19" s="358"/>
      <c r="H19" s="358"/>
      <c r="I19" s="358"/>
    </row>
    <row r="20" spans="2:10" s="118" customFormat="1" ht="12.75" x14ac:dyDescent="0.2">
      <c r="B20" s="124"/>
    </row>
    <row r="21" spans="2:10" s="118" customFormat="1" ht="12.75" x14ac:dyDescent="0.2">
      <c r="B21" s="74" t="s">
        <v>615</v>
      </c>
    </row>
    <row r="22" spans="2:10" s="118" customFormat="1" ht="12.75" x14ac:dyDescent="0.2">
      <c r="B22" s="358" t="s">
        <v>103</v>
      </c>
      <c r="C22" s="358"/>
      <c r="D22" s="358"/>
    </row>
    <row r="23" spans="2:10" s="118" customFormat="1" ht="12.75" x14ac:dyDescent="0.2">
      <c r="B23" s="358" t="s">
        <v>104</v>
      </c>
      <c r="C23" s="358"/>
      <c r="D23" s="358"/>
    </row>
    <row r="24" spans="2:10" s="118" customFormat="1" ht="12.75" x14ac:dyDescent="0.2">
      <c r="B24" s="358" t="s">
        <v>111</v>
      </c>
      <c r="C24" s="358"/>
      <c r="D24" s="358"/>
    </row>
    <row r="25" spans="2:10" s="118" customFormat="1" ht="12.75" x14ac:dyDescent="0.2">
      <c r="B25" s="358" t="s">
        <v>105</v>
      </c>
      <c r="C25" s="358"/>
      <c r="D25" s="358"/>
    </row>
    <row r="26" spans="2:10" s="118" customFormat="1" ht="12.75" x14ac:dyDescent="0.2">
      <c r="B26" s="358" t="s">
        <v>106</v>
      </c>
      <c r="C26" s="358"/>
      <c r="D26" s="358"/>
    </row>
    <row r="27" spans="2:10" s="118" customFormat="1" ht="12.75" x14ac:dyDescent="0.2">
      <c r="B27" s="358" t="s">
        <v>107</v>
      </c>
      <c r="C27" s="358"/>
      <c r="D27" s="358"/>
    </row>
    <row r="28" spans="2:10" s="118" customFormat="1" ht="12.75" x14ac:dyDescent="0.2">
      <c r="B28" s="358" t="s">
        <v>108</v>
      </c>
      <c r="C28" s="358"/>
      <c r="D28" s="358"/>
    </row>
    <row r="29" spans="2:10" s="118" customFormat="1" ht="12.75" x14ac:dyDescent="0.2">
      <c r="B29" s="358" t="s">
        <v>109</v>
      </c>
      <c r="C29" s="358"/>
      <c r="D29" s="358"/>
    </row>
    <row r="30" spans="2:10" s="118" customFormat="1" ht="12.75" x14ac:dyDescent="0.2">
      <c r="B30" s="359" t="s">
        <v>600</v>
      </c>
      <c r="C30" s="359"/>
      <c r="D30" s="359"/>
    </row>
    <row r="31" spans="2:10" s="118" customFormat="1" ht="12.75" x14ac:dyDescent="0.2">
      <c r="B31" s="358" t="s">
        <v>110</v>
      </c>
      <c r="C31" s="358"/>
      <c r="D31" s="358"/>
    </row>
    <row r="32" spans="2:10" s="118" customFormat="1" ht="12.75" x14ac:dyDescent="0.2">
      <c r="B32" s="358" t="s">
        <v>112</v>
      </c>
      <c r="C32" s="358"/>
      <c r="D32" s="358"/>
    </row>
    <row r="33" spans="2:4" s="118" customFormat="1" ht="12.75" x14ac:dyDescent="0.2">
      <c r="B33" s="358" t="s">
        <v>113</v>
      </c>
      <c r="C33" s="358"/>
      <c r="D33" s="358"/>
    </row>
    <row r="34" spans="2:4" s="118" customFormat="1" ht="12.75" x14ac:dyDescent="0.2">
      <c r="B34" s="358" t="s">
        <v>114</v>
      </c>
      <c r="C34" s="358"/>
      <c r="D34" s="358"/>
    </row>
    <row r="35" spans="2:4" s="118" customFormat="1" ht="12.75" x14ac:dyDescent="0.2">
      <c r="B35" s="358" t="s">
        <v>115</v>
      </c>
      <c r="C35" s="358"/>
      <c r="D35" s="358"/>
    </row>
    <row r="36" spans="2:4" s="118" customFormat="1" ht="12.75" x14ac:dyDescent="0.2">
      <c r="B36" s="358" t="s">
        <v>116</v>
      </c>
      <c r="C36" s="358"/>
      <c r="D36" s="358"/>
    </row>
    <row r="37" spans="2:4" s="118" customFormat="1" ht="12.75" x14ac:dyDescent="0.2">
      <c r="B37" s="358" t="s">
        <v>117</v>
      </c>
      <c r="C37" s="358"/>
      <c r="D37" s="358"/>
    </row>
  </sheetData>
  <mergeCells count="21">
    <mergeCell ref="B35:D35"/>
    <mergeCell ref="B36:D36"/>
    <mergeCell ref="B37:D37"/>
    <mergeCell ref="B29:D29"/>
    <mergeCell ref="B31:D31"/>
    <mergeCell ref="B32:D32"/>
    <mergeCell ref="B33:D33"/>
    <mergeCell ref="B34:D34"/>
    <mergeCell ref="B30:D30"/>
    <mergeCell ref="B28:D28"/>
    <mergeCell ref="B22:D22"/>
    <mergeCell ref="B23:D23"/>
    <mergeCell ref="B24:D24"/>
    <mergeCell ref="B25:D25"/>
    <mergeCell ref="B26:D26"/>
    <mergeCell ref="B27:D27"/>
    <mergeCell ref="B8:N10"/>
    <mergeCell ref="B15:H15"/>
    <mergeCell ref="B18:J18"/>
    <mergeCell ref="B19:I19"/>
    <mergeCell ref="B14:I14"/>
  </mergeCells>
  <hyperlinks>
    <hyperlink ref="B15" location="'Concesiones Nacional'!A1" display="Concesiones en el Sistema de Pensiones Solidarias, por mes, desde julio 2008 a marzo 2018" xr:uid="{00000000-0004-0000-0200-000000000000}"/>
    <hyperlink ref="B19" location="'Concesiones Regiones'!A1" display="Concesiones Regiones" xr:uid="{00000000-0004-0000-0200-000001000000}"/>
    <hyperlink ref="B22" location="XV!A1" display="XV Arica y Parinacota" xr:uid="{00000000-0004-0000-0200-000002000000}"/>
    <hyperlink ref="B23" location="I!A1" display="I Tarapaca" xr:uid="{00000000-0004-0000-0200-000003000000}"/>
    <hyperlink ref="B24" location="II!A1" display="II Antofagasta" xr:uid="{00000000-0004-0000-0200-000004000000}"/>
    <hyperlink ref="B25" location="III!A1" display="III Atacama" xr:uid="{00000000-0004-0000-0200-000005000000}"/>
    <hyperlink ref="B26" location="IV!A1" display="IV Coquimbo" xr:uid="{00000000-0004-0000-0200-000006000000}"/>
    <hyperlink ref="B27" location="V!A1" display="V Valparaiso" xr:uid="{00000000-0004-0000-0200-000007000000}"/>
    <hyperlink ref="B28" location="VI!A1" display="VI Libertador General Bernardo O'Higgins" xr:uid="{00000000-0004-0000-0200-000008000000}"/>
    <hyperlink ref="B29" location="VII!A1" display="VII Maule" xr:uid="{00000000-0004-0000-0200-000009000000}"/>
    <hyperlink ref="B31" location="VIII!A1" display="VIII Bio Bio" xr:uid="{00000000-0004-0000-0200-00000A000000}"/>
    <hyperlink ref="B32" location="IX!A1" display="IX Araucania" xr:uid="{00000000-0004-0000-0200-00000B000000}"/>
    <hyperlink ref="B33" location="XIV!A1" display="XIV Los Rios" xr:uid="{00000000-0004-0000-0200-00000C000000}"/>
    <hyperlink ref="B34" location="X!A1" display="X Los Lagos" xr:uid="{00000000-0004-0000-0200-00000D000000}"/>
    <hyperlink ref="B35" location="XI!A1" display="XI Aysen" xr:uid="{00000000-0004-0000-0200-00000E000000}"/>
    <hyperlink ref="B36" location="XII!A1" display="XII Magallanes" xr:uid="{00000000-0004-0000-0200-00000F000000}"/>
    <hyperlink ref="B37" location="XIII!A1" display="XIII Metropolitana" xr:uid="{00000000-0004-0000-0200-000010000000}"/>
    <hyperlink ref="B18" location="'Solicitudes Regiones'!A1" display="Solicitudes Regiones" xr:uid="{00000000-0004-0000-0200-000011000000}"/>
    <hyperlink ref="N5" location="Índice!A1" display="Volver" xr:uid="{00000000-0004-0000-0200-000012000000}"/>
    <hyperlink ref="B14" location="'Solicitudes Nacional'!A1" display="Solicitudes recibidas en el Sistema de Pensiones Solidarias, según mes, desde julio 2008 a marzo 2018" xr:uid="{00000000-0004-0000-0200-000013000000}"/>
    <hyperlink ref="B30" location="VII!A1" display="VII Maule" xr:uid="{00000000-0004-0000-0200-000014000000}"/>
    <hyperlink ref="B30:D30" location="XVI!A1" display="XVI Ñuble" xr:uid="{00000000-0004-0000-0200-000015000000}"/>
  </hyperlinks>
  <pageMargins left="0.7" right="0.7" top="0.75" bottom="0.75" header="0.3" footer="0.3"/>
  <pageSetup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2:H115"/>
  <sheetViews>
    <sheetView showGridLines="0" zoomScaleNormal="100" workbookViewId="0">
      <pane xSplit="2" ySplit="9" topLeftCell="C103" activePane="bottomRight" state="frozen"/>
      <selection sqref="A1:XFD1048576"/>
      <selection pane="topRight" sqref="A1:XFD1048576"/>
      <selection pane="bottomLeft" sqref="A1:XFD1048576"/>
      <selection pane="bottomRight" activeCell="C113" sqref="C113"/>
    </sheetView>
  </sheetViews>
  <sheetFormatPr baseColWidth="10" defaultColWidth="11.42578125" defaultRowHeight="12" x14ac:dyDescent="0.2"/>
  <cols>
    <col min="1" max="1" width="6" style="28" customWidth="1"/>
    <col min="2" max="2" width="12.28515625" style="28" bestFit="1" customWidth="1"/>
    <col min="3" max="16384" width="11.42578125" style="28"/>
  </cols>
  <sheetData>
    <row r="2" spans="1:8" x14ac:dyDescent="0.2">
      <c r="A2" s="50" t="s">
        <v>101</v>
      </c>
    </row>
    <row r="3" spans="1:8" x14ac:dyDescent="0.2">
      <c r="A3" s="50" t="s">
        <v>102</v>
      </c>
    </row>
    <row r="5" spans="1:8" ht="28.5" customHeight="1" x14ac:dyDescent="0.2">
      <c r="B5" s="422" t="s">
        <v>532</v>
      </c>
      <c r="C5" s="422"/>
      <c r="D5" s="422"/>
      <c r="E5" s="422"/>
      <c r="F5" s="422"/>
      <c r="H5" s="127" t="s">
        <v>575</v>
      </c>
    </row>
    <row r="6" spans="1:8" ht="12.75" x14ac:dyDescent="0.2">
      <c r="B6" s="423" t="s">
        <v>632</v>
      </c>
      <c r="C6" s="423"/>
      <c r="D6" s="423"/>
      <c r="E6" s="423"/>
      <c r="F6" s="423"/>
    </row>
    <row r="8" spans="1:8" ht="27.75" customHeight="1" x14ac:dyDescent="0.2">
      <c r="B8" s="424" t="s">
        <v>524</v>
      </c>
      <c r="C8" s="417" t="s">
        <v>533</v>
      </c>
      <c r="D8" s="425"/>
      <c r="E8" s="425"/>
      <c r="F8" s="426"/>
    </row>
    <row r="9" spans="1:8" x14ac:dyDescent="0.2">
      <c r="B9" s="424"/>
      <c r="C9" s="154" t="s">
        <v>534</v>
      </c>
      <c r="D9" s="154" t="s">
        <v>535</v>
      </c>
      <c r="E9" s="154" t="s">
        <v>536</v>
      </c>
      <c r="F9" s="154" t="s">
        <v>28</v>
      </c>
    </row>
    <row r="10" spans="1:8" x14ac:dyDescent="0.2">
      <c r="B10" s="85" t="s">
        <v>537</v>
      </c>
      <c r="C10" s="86">
        <v>114</v>
      </c>
      <c r="D10" s="86">
        <v>539</v>
      </c>
      <c r="E10" s="87">
        <v>154</v>
      </c>
      <c r="F10" s="88">
        <f t="shared" ref="F10:F22" si="0">SUM(C10:E10)</f>
        <v>807</v>
      </c>
    </row>
    <row r="11" spans="1:8" x14ac:dyDescent="0.2">
      <c r="B11" s="81">
        <v>41275</v>
      </c>
      <c r="C11" s="84">
        <v>8</v>
      </c>
      <c r="D11" s="84">
        <v>38</v>
      </c>
      <c r="E11" s="89">
        <v>12</v>
      </c>
      <c r="F11" s="90">
        <f t="shared" si="0"/>
        <v>58</v>
      </c>
    </row>
    <row r="12" spans="1:8" x14ac:dyDescent="0.2">
      <c r="B12" s="81">
        <v>41306</v>
      </c>
      <c r="C12" s="84">
        <v>5</v>
      </c>
      <c r="D12" s="84">
        <v>35</v>
      </c>
      <c r="E12" s="89">
        <v>15</v>
      </c>
      <c r="F12" s="90">
        <f t="shared" si="0"/>
        <v>55</v>
      </c>
    </row>
    <row r="13" spans="1:8" x14ac:dyDescent="0.2">
      <c r="B13" s="81">
        <v>41334</v>
      </c>
      <c r="C13" s="84">
        <v>10</v>
      </c>
      <c r="D13" s="84">
        <v>42</v>
      </c>
      <c r="E13" s="89">
        <v>12</v>
      </c>
      <c r="F13" s="90">
        <f t="shared" si="0"/>
        <v>64</v>
      </c>
    </row>
    <row r="14" spans="1:8" x14ac:dyDescent="0.2">
      <c r="B14" s="81">
        <v>41365</v>
      </c>
      <c r="C14" s="84">
        <v>10</v>
      </c>
      <c r="D14" s="84">
        <v>41</v>
      </c>
      <c r="E14" s="89">
        <v>15</v>
      </c>
      <c r="F14" s="90">
        <f t="shared" si="0"/>
        <v>66</v>
      </c>
    </row>
    <row r="15" spans="1:8" x14ac:dyDescent="0.2">
      <c r="B15" s="81">
        <v>41395</v>
      </c>
      <c r="C15" s="84">
        <v>6</v>
      </c>
      <c r="D15" s="84">
        <v>43</v>
      </c>
      <c r="E15" s="89">
        <v>11</v>
      </c>
      <c r="F15" s="90">
        <f t="shared" si="0"/>
        <v>60</v>
      </c>
    </row>
    <row r="16" spans="1:8" x14ac:dyDescent="0.2">
      <c r="B16" s="81">
        <v>41426</v>
      </c>
      <c r="C16" s="84">
        <v>6</v>
      </c>
      <c r="D16" s="84">
        <v>34</v>
      </c>
      <c r="E16" s="89">
        <v>14</v>
      </c>
      <c r="F16" s="90">
        <f t="shared" si="0"/>
        <v>54</v>
      </c>
    </row>
    <row r="17" spans="2:6" x14ac:dyDescent="0.2">
      <c r="B17" s="81">
        <v>41456</v>
      </c>
      <c r="C17" s="84">
        <v>4</v>
      </c>
      <c r="D17" s="84">
        <v>42</v>
      </c>
      <c r="E17" s="89">
        <v>12</v>
      </c>
      <c r="F17" s="90">
        <f t="shared" si="0"/>
        <v>58</v>
      </c>
    </row>
    <row r="18" spans="2:6" x14ac:dyDescent="0.2">
      <c r="B18" s="81">
        <v>41487</v>
      </c>
      <c r="C18" s="84">
        <v>7</v>
      </c>
      <c r="D18" s="84">
        <v>39</v>
      </c>
      <c r="E18" s="89">
        <v>12</v>
      </c>
      <c r="F18" s="90">
        <f t="shared" si="0"/>
        <v>58</v>
      </c>
    </row>
    <row r="19" spans="2:6" x14ac:dyDescent="0.2">
      <c r="B19" s="81">
        <v>41518</v>
      </c>
      <c r="C19" s="84">
        <v>5</v>
      </c>
      <c r="D19" s="84">
        <v>33</v>
      </c>
      <c r="E19" s="89">
        <v>12</v>
      </c>
      <c r="F19" s="90">
        <f t="shared" si="0"/>
        <v>50</v>
      </c>
    </row>
    <row r="20" spans="2:6" x14ac:dyDescent="0.2">
      <c r="B20" s="81">
        <v>41548</v>
      </c>
      <c r="C20" s="84">
        <v>3</v>
      </c>
      <c r="D20" s="84">
        <v>28</v>
      </c>
      <c r="E20" s="89">
        <v>17</v>
      </c>
      <c r="F20" s="90">
        <f t="shared" si="0"/>
        <v>48</v>
      </c>
    </row>
    <row r="21" spans="2:6" x14ac:dyDescent="0.2">
      <c r="B21" s="81">
        <v>41579</v>
      </c>
      <c r="C21" s="84">
        <v>3</v>
      </c>
      <c r="D21" s="84">
        <v>18</v>
      </c>
      <c r="E21" s="89">
        <v>7</v>
      </c>
      <c r="F21" s="90">
        <f t="shared" si="0"/>
        <v>28</v>
      </c>
    </row>
    <row r="22" spans="2:6" x14ac:dyDescent="0.2">
      <c r="B22" s="81">
        <v>41609</v>
      </c>
      <c r="C22" s="84">
        <v>7</v>
      </c>
      <c r="D22" s="84">
        <v>37</v>
      </c>
      <c r="E22" s="89">
        <v>11</v>
      </c>
      <c r="F22" s="90">
        <f t="shared" si="0"/>
        <v>55</v>
      </c>
    </row>
    <row r="23" spans="2:6" x14ac:dyDescent="0.2">
      <c r="B23" s="85" t="s">
        <v>538</v>
      </c>
      <c r="C23" s="86">
        <f>SUM(C11:C22)</f>
        <v>74</v>
      </c>
      <c r="D23" s="86">
        <f t="shared" ref="D23:E23" si="1">SUM(D11:D22)</f>
        <v>430</v>
      </c>
      <c r="E23" s="87">
        <f t="shared" si="1"/>
        <v>150</v>
      </c>
      <c r="F23" s="91">
        <f>SUM(F11:F22)</f>
        <v>654</v>
      </c>
    </row>
    <row r="24" spans="2:6" x14ac:dyDescent="0.2">
      <c r="B24" s="92">
        <v>41640</v>
      </c>
      <c r="C24" s="84">
        <v>7</v>
      </c>
      <c r="D24" s="84">
        <v>32</v>
      </c>
      <c r="E24" s="89">
        <v>18</v>
      </c>
      <c r="F24" s="90">
        <f>SUM(C24:E24)</f>
        <v>57</v>
      </c>
    </row>
    <row r="25" spans="2:6" x14ac:dyDescent="0.2">
      <c r="B25" s="92">
        <v>41671</v>
      </c>
      <c r="C25" s="84">
        <v>3</v>
      </c>
      <c r="D25" s="84">
        <v>24</v>
      </c>
      <c r="E25" s="89">
        <v>9</v>
      </c>
      <c r="F25" s="90">
        <f t="shared" ref="F25:F48" si="2">C25+D25+E25</f>
        <v>36</v>
      </c>
    </row>
    <row r="26" spans="2:6" x14ac:dyDescent="0.2">
      <c r="B26" s="92">
        <v>41699</v>
      </c>
      <c r="C26" s="84">
        <v>7</v>
      </c>
      <c r="D26" s="84">
        <v>21</v>
      </c>
      <c r="E26" s="89">
        <v>15</v>
      </c>
      <c r="F26" s="90">
        <f t="shared" si="2"/>
        <v>43</v>
      </c>
    </row>
    <row r="27" spans="2:6" x14ac:dyDescent="0.2">
      <c r="B27" s="92">
        <v>41730</v>
      </c>
      <c r="C27" s="84">
        <v>9</v>
      </c>
      <c r="D27" s="84">
        <v>25</v>
      </c>
      <c r="E27" s="89">
        <v>10</v>
      </c>
      <c r="F27" s="90">
        <f t="shared" si="2"/>
        <v>44</v>
      </c>
    </row>
    <row r="28" spans="2:6" x14ac:dyDescent="0.2">
      <c r="B28" s="92">
        <v>41760</v>
      </c>
      <c r="C28" s="84">
        <v>7</v>
      </c>
      <c r="D28" s="84">
        <v>29</v>
      </c>
      <c r="E28" s="89">
        <v>11</v>
      </c>
      <c r="F28" s="90">
        <f t="shared" si="2"/>
        <v>47</v>
      </c>
    </row>
    <row r="29" spans="2:6" x14ac:dyDescent="0.2">
      <c r="B29" s="92">
        <v>41791</v>
      </c>
      <c r="C29" s="84">
        <v>0</v>
      </c>
      <c r="D29" s="84">
        <v>31</v>
      </c>
      <c r="E29" s="89">
        <v>17</v>
      </c>
      <c r="F29" s="90">
        <f t="shared" si="2"/>
        <v>48</v>
      </c>
    </row>
    <row r="30" spans="2:6" x14ac:dyDescent="0.2">
      <c r="B30" s="92">
        <v>41821</v>
      </c>
      <c r="C30" s="84">
        <v>3</v>
      </c>
      <c r="D30" s="84">
        <v>29</v>
      </c>
      <c r="E30" s="89">
        <v>15</v>
      </c>
      <c r="F30" s="90">
        <f t="shared" si="2"/>
        <v>47</v>
      </c>
    </row>
    <row r="31" spans="2:6" x14ac:dyDescent="0.2">
      <c r="B31" s="92">
        <v>41852</v>
      </c>
      <c r="C31" s="84">
        <v>5</v>
      </c>
      <c r="D31" s="84">
        <v>30</v>
      </c>
      <c r="E31" s="89">
        <v>9</v>
      </c>
      <c r="F31" s="90">
        <f t="shared" si="2"/>
        <v>44</v>
      </c>
    </row>
    <row r="32" spans="2:6" x14ac:dyDescent="0.2">
      <c r="B32" s="92">
        <v>41883</v>
      </c>
      <c r="C32" s="84">
        <v>2</v>
      </c>
      <c r="D32" s="84">
        <v>39</v>
      </c>
      <c r="E32" s="89"/>
      <c r="F32" s="90">
        <f t="shared" si="2"/>
        <v>41</v>
      </c>
    </row>
    <row r="33" spans="2:6" x14ac:dyDescent="0.2">
      <c r="B33" s="92">
        <v>41913</v>
      </c>
      <c r="C33" s="84">
        <v>5</v>
      </c>
      <c r="D33" s="84">
        <v>29</v>
      </c>
      <c r="E33" s="89"/>
      <c r="F33" s="90">
        <f t="shared" si="2"/>
        <v>34</v>
      </c>
    </row>
    <row r="34" spans="2:6" x14ac:dyDescent="0.2">
      <c r="B34" s="92">
        <v>41944</v>
      </c>
      <c r="C34" s="84">
        <v>1</v>
      </c>
      <c r="D34" s="84">
        <v>20</v>
      </c>
      <c r="E34" s="89">
        <v>4</v>
      </c>
      <c r="F34" s="90">
        <f t="shared" si="2"/>
        <v>25</v>
      </c>
    </row>
    <row r="35" spans="2:6" x14ac:dyDescent="0.2">
      <c r="B35" s="92">
        <v>41974</v>
      </c>
      <c r="C35" s="84">
        <v>4</v>
      </c>
      <c r="D35" s="84">
        <v>38</v>
      </c>
      <c r="E35" s="89">
        <v>5</v>
      </c>
      <c r="F35" s="90">
        <f t="shared" si="2"/>
        <v>47</v>
      </c>
    </row>
    <row r="36" spans="2:6" x14ac:dyDescent="0.2">
      <c r="B36" s="85" t="s">
        <v>539</v>
      </c>
      <c r="C36" s="86">
        <f>SUM(C24:C35)</f>
        <v>53</v>
      </c>
      <c r="D36" s="86">
        <f>SUM(D24:D35)</f>
        <v>347</v>
      </c>
      <c r="E36" s="87">
        <f>SUM(E24:E35)</f>
        <v>113</v>
      </c>
      <c r="F36" s="88">
        <f t="shared" si="2"/>
        <v>513</v>
      </c>
    </row>
    <row r="37" spans="2:6" x14ac:dyDescent="0.2">
      <c r="B37" s="92">
        <v>42005</v>
      </c>
      <c r="C37" s="84">
        <v>2</v>
      </c>
      <c r="D37" s="84">
        <v>26</v>
      </c>
      <c r="E37" s="89">
        <v>12</v>
      </c>
      <c r="F37" s="90">
        <f t="shared" si="2"/>
        <v>40</v>
      </c>
    </row>
    <row r="38" spans="2:6" x14ac:dyDescent="0.2">
      <c r="B38" s="92">
        <v>42036</v>
      </c>
      <c r="C38" s="84">
        <v>1</v>
      </c>
      <c r="D38" s="84">
        <v>21</v>
      </c>
      <c r="E38" s="89">
        <v>15</v>
      </c>
      <c r="F38" s="90">
        <f t="shared" si="2"/>
        <v>37</v>
      </c>
    </row>
    <row r="39" spans="2:6" x14ac:dyDescent="0.2">
      <c r="B39" s="92">
        <v>42064</v>
      </c>
      <c r="C39" s="84">
        <v>7</v>
      </c>
      <c r="D39" s="84">
        <v>24</v>
      </c>
      <c r="E39" s="89">
        <v>8</v>
      </c>
      <c r="F39" s="90">
        <f t="shared" si="2"/>
        <v>39</v>
      </c>
    </row>
    <row r="40" spans="2:6" x14ac:dyDescent="0.2">
      <c r="B40" s="92">
        <v>42095</v>
      </c>
      <c r="C40" s="84">
        <v>7</v>
      </c>
      <c r="D40" s="84">
        <v>21</v>
      </c>
      <c r="E40" s="89">
        <v>5</v>
      </c>
      <c r="F40" s="90">
        <f t="shared" si="2"/>
        <v>33</v>
      </c>
    </row>
    <row r="41" spans="2:6" x14ac:dyDescent="0.2">
      <c r="B41" s="92">
        <v>42125</v>
      </c>
      <c r="C41" s="84"/>
      <c r="D41" s="84">
        <v>18</v>
      </c>
      <c r="E41" s="89">
        <v>13</v>
      </c>
      <c r="F41" s="90">
        <f t="shared" si="2"/>
        <v>31</v>
      </c>
    </row>
    <row r="42" spans="2:6" x14ac:dyDescent="0.2">
      <c r="B42" s="92">
        <v>42156</v>
      </c>
      <c r="C42" s="84">
        <v>5</v>
      </c>
      <c r="D42" s="84">
        <v>22</v>
      </c>
      <c r="E42" s="89">
        <v>11</v>
      </c>
      <c r="F42" s="90">
        <f t="shared" si="2"/>
        <v>38</v>
      </c>
    </row>
    <row r="43" spans="2:6" x14ac:dyDescent="0.2">
      <c r="B43" s="92">
        <v>42186</v>
      </c>
      <c r="C43" s="84">
        <v>1</v>
      </c>
      <c r="D43" s="84">
        <v>22</v>
      </c>
      <c r="E43" s="89">
        <v>10</v>
      </c>
      <c r="F43" s="90">
        <f t="shared" si="2"/>
        <v>33</v>
      </c>
    </row>
    <row r="44" spans="2:6" x14ac:dyDescent="0.2">
      <c r="B44" s="92">
        <v>42217</v>
      </c>
      <c r="C44" s="84">
        <v>4</v>
      </c>
      <c r="D44" s="84">
        <v>27</v>
      </c>
      <c r="E44" s="89">
        <v>6</v>
      </c>
      <c r="F44" s="90">
        <f t="shared" si="2"/>
        <v>37</v>
      </c>
    </row>
    <row r="45" spans="2:6" x14ac:dyDescent="0.2">
      <c r="B45" s="92">
        <v>42248</v>
      </c>
      <c r="C45" s="84">
        <v>1</v>
      </c>
      <c r="D45" s="84">
        <v>32</v>
      </c>
      <c r="E45" s="89">
        <v>7</v>
      </c>
      <c r="F45" s="90">
        <f t="shared" si="2"/>
        <v>40</v>
      </c>
    </row>
    <row r="46" spans="2:6" x14ac:dyDescent="0.2">
      <c r="B46" s="92">
        <v>42278</v>
      </c>
      <c r="C46" s="84">
        <v>9</v>
      </c>
      <c r="D46" s="84">
        <v>21</v>
      </c>
      <c r="E46" s="89">
        <v>9</v>
      </c>
      <c r="F46" s="90">
        <f t="shared" si="2"/>
        <v>39</v>
      </c>
    </row>
    <row r="47" spans="2:6" x14ac:dyDescent="0.2">
      <c r="B47" s="92">
        <v>42309</v>
      </c>
      <c r="C47" s="84">
        <v>7</v>
      </c>
      <c r="D47" s="84">
        <v>26</v>
      </c>
      <c r="E47" s="89">
        <v>4</v>
      </c>
      <c r="F47" s="90">
        <f t="shared" si="2"/>
        <v>37</v>
      </c>
    </row>
    <row r="48" spans="2:6" x14ac:dyDescent="0.2">
      <c r="B48" s="92">
        <v>42339</v>
      </c>
      <c r="C48" s="84">
        <v>6</v>
      </c>
      <c r="D48" s="84">
        <v>21</v>
      </c>
      <c r="E48" s="89">
        <v>6</v>
      </c>
      <c r="F48" s="90">
        <f t="shared" si="2"/>
        <v>33</v>
      </c>
    </row>
    <row r="49" spans="2:6" x14ac:dyDescent="0.2">
      <c r="B49" s="85" t="s">
        <v>540</v>
      </c>
      <c r="C49" s="86">
        <f>SUM(C37:C48)</f>
        <v>50</v>
      </c>
      <c r="D49" s="86">
        <f t="shared" ref="D49:F49" si="3">SUM(D37:D48)</f>
        <v>281</v>
      </c>
      <c r="E49" s="86">
        <f t="shared" si="3"/>
        <v>106</v>
      </c>
      <c r="F49" s="88">
        <f t="shared" si="3"/>
        <v>437</v>
      </c>
    </row>
    <row r="50" spans="2:6" x14ac:dyDescent="0.2">
      <c r="B50" s="92">
        <v>42370</v>
      </c>
      <c r="C50" s="84">
        <v>4</v>
      </c>
      <c r="D50" s="84">
        <v>19</v>
      </c>
      <c r="E50" s="89">
        <v>10</v>
      </c>
      <c r="F50" s="90">
        <f t="shared" ref="F50:F87" si="4">C50+D50+E50</f>
        <v>33</v>
      </c>
    </row>
    <row r="51" spans="2:6" x14ac:dyDescent="0.2">
      <c r="B51" s="92">
        <v>42401</v>
      </c>
      <c r="C51" s="84">
        <v>17</v>
      </c>
      <c r="D51" s="84">
        <v>16</v>
      </c>
      <c r="E51" s="89">
        <v>0</v>
      </c>
      <c r="F51" s="90">
        <f t="shared" si="4"/>
        <v>33</v>
      </c>
    </row>
    <row r="52" spans="2:6" x14ac:dyDescent="0.2">
      <c r="B52" s="92">
        <v>42430</v>
      </c>
      <c r="C52" s="84">
        <v>14</v>
      </c>
      <c r="D52" s="84">
        <v>13</v>
      </c>
      <c r="E52" s="89">
        <v>13</v>
      </c>
      <c r="F52" s="90">
        <f t="shared" si="4"/>
        <v>40</v>
      </c>
    </row>
    <row r="53" spans="2:6" x14ac:dyDescent="0.2">
      <c r="B53" s="92">
        <v>42461</v>
      </c>
      <c r="C53" s="84">
        <v>8</v>
      </c>
      <c r="D53" s="84">
        <v>19</v>
      </c>
      <c r="E53" s="89">
        <v>12</v>
      </c>
      <c r="F53" s="90">
        <f t="shared" si="4"/>
        <v>39</v>
      </c>
    </row>
    <row r="54" spans="2:6" x14ac:dyDescent="0.2">
      <c r="B54" s="92">
        <v>42491</v>
      </c>
      <c r="C54" s="84">
        <v>7</v>
      </c>
      <c r="D54" s="84">
        <v>21</v>
      </c>
      <c r="E54" s="89">
        <v>12</v>
      </c>
      <c r="F54" s="90">
        <f t="shared" si="4"/>
        <v>40</v>
      </c>
    </row>
    <row r="55" spans="2:6" x14ac:dyDescent="0.2">
      <c r="B55" s="92">
        <v>42522</v>
      </c>
      <c r="C55" s="84">
        <v>7</v>
      </c>
      <c r="D55" s="84">
        <v>19</v>
      </c>
      <c r="E55" s="89">
        <v>11</v>
      </c>
      <c r="F55" s="90">
        <f t="shared" si="4"/>
        <v>37</v>
      </c>
    </row>
    <row r="56" spans="2:6" x14ac:dyDescent="0.2">
      <c r="B56" s="92">
        <v>42552</v>
      </c>
      <c r="C56" s="84">
        <v>18</v>
      </c>
      <c r="D56" s="84">
        <v>16</v>
      </c>
      <c r="E56" s="89">
        <v>12</v>
      </c>
      <c r="F56" s="90">
        <f t="shared" si="4"/>
        <v>46</v>
      </c>
    </row>
    <row r="57" spans="2:6" x14ac:dyDescent="0.2">
      <c r="B57" s="92">
        <v>42583</v>
      </c>
      <c r="C57" s="84">
        <v>12</v>
      </c>
      <c r="D57" s="84">
        <v>18</v>
      </c>
      <c r="E57" s="89">
        <v>17</v>
      </c>
      <c r="F57" s="90">
        <f t="shared" si="4"/>
        <v>47</v>
      </c>
    </row>
    <row r="58" spans="2:6" x14ac:dyDescent="0.2">
      <c r="B58" s="92">
        <v>42614</v>
      </c>
      <c r="C58" s="84">
        <v>6</v>
      </c>
      <c r="D58" s="84">
        <v>19</v>
      </c>
      <c r="E58" s="89">
        <v>13</v>
      </c>
      <c r="F58" s="90">
        <f t="shared" si="4"/>
        <v>38</v>
      </c>
    </row>
    <row r="59" spans="2:6" x14ac:dyDescent="0.2">
      <c r="B59" s="92">
        <v>42644</v>
      </c>
      <c r="C59" s="84">
        <v>10</v>
      </c>
      <c r="D59" s="84">
        <v>15</v>
      </c>
      <c r="E59" s="89">
        <v>11</v>
      </c>
      <c r="F59" s="90">
        <f t="shared" si="4"/>
        <v>36</v>
      </c>
    </row>
    <row r="60" spans="2:6" x14ac:dyDescent="0.2">
      <c r="B60" s="92">
        <v>42675</v>
      </c>
      <c r="C60" s="84">
        <v>14</v>
      </c>
      <c r="D60" s="84">
        <v>16</v>
      </c>
      <c r="E60" s="89">
        <v>12</v>
      </c>
      <c r="F60" s="90">
        <f t="shared" si="4"/>
        <v>42</v>
      </c>
    </row>
    <row r="61" spans="2:6" x14ac:dyDescent="0.2">
      <c r="B61" s="92">
        <v>42705</v>
      </c>
      <c r="C61" s="84">
        <v>14</v>
      </c>
      <c r="D61" s="84">
        <v>16</v>
      </c>
      <c r="E61" s="89">
        <v>20</v>
      </c>
      <c r="F61" s="90">
        <f t="shared" si="4"/>
        <v>50</v>
      </c>
    </row>
    <row r="62" spans="2:6" x14ac:dyDescent="0.2">
      <c r="B62" s="85" t="s">
        <v>541</v>
      </c>
      <c r="C62" s="86">
        <f>SUM(C50:C61)</f>
        <v>131</v>
      </c>
      <c r="D62" s="86">
        <f t="shared" ref="D62:F62" si="5">SUM(D50:D61)</f>
        <v>207</v>
      </c>
      <c r="E62" s="86">
        <f t="shared" si="5"/>
        <v>143</v>
      </c>
      <c r="F62" s="88">
        <f t="shared" si="5"/>
        <v>481</v>
      </c>
    </row>
    <row r="63" spans="2:6" x14ac:dyDescent="0.2">
      <c r="B63" s="92">
        <v>42736</v>
      </c>
      <c r="C63" s="84">
        <v>8</v>
      </c>
      <c r="D63" s="84">
        <v>17</v>
      </c>
      <c r="E63" s="89">
        <v>15</v>
      </c>
      <c r="F63" s="90">
        <f t="shared" si="4"/>
        <v>40</v>
      </c>
    </row>
    <row r="64" spans="2:6" x14ac:dyDescent="0.2">
      <c r="B64" s="92">
        <v>42767</v>
      </c>
      <c r="C64" s="84">
        <v>9</v>
      </c>
      <c r="D64" s="84">
        <v>11</v>
      </c>
      <c r="E64" s="89">
        <v>12</v>
      </c>
      <c r="F64" s="90">
        <f t="shared" si="4"/>
        <v>32</v>
      </c>
    </row>
    <row r="65" spans="2:6" x14ac:dyDescent="0.2">
      <c r="B65" s="92">
        <v>42795</v>
      </c>
      <c r="C65" s="84">
        <v>9</v>
      </c>
      <c r="D65" s="84">
        <v>13</v>
      </c>
      <c r="E65" s="89">
        <v>15</v>
      </c>
      <c r="F65" s="90">
        <f t="shared" si="4"/>
        <v>37</v>
      </c>
    </row>
    <row r="66" spans="2:6" x14ac:dyDescent="0.2">
      <c r="B66" s="92">
        <v>42826</v>
      </c>
      <c r="C66" s="84">
        <v>3</v>
      </c>
      <c r="D66" s="84">
        <v>17</v>
      </c>
      <c r="E66" s="89">
        <v>7</v>
      </c>
      <c r="F66" s="90">
        <f t="shared" si="4"/>
        <v>27</v>
      </c>
    </row>
    <row r="67" spans="2:6" x14ac:dyDescent="0.2">
      <c r="B67" s="92">
        <v>42856</v>
      </c>
      <c r="C67" s="84">
        <v>8</v>
      </c>
      <c r="D67" s="84">
        <v>18</v>
      </c>
      <c r="E67" s="89">
        <v>10</v>
      </c>
      <c r="F67" s="90">
        <f t="shared" si="4"/>
        <v>36</v>
      </c>
    </row>
    <row r="68" spans="2:6" x14ac:dyDescent="0.2">
      <c r="B68" s="92">
        <v>42887</v>
      </c>
      <c r="C68" s="84">
        <v>12</v>
      </c>
      <c r="D68" s="84">
        <v>19</v>
      </c>
      <c r="E68" s="89">
        <v>7</v>
      </c>
      <c r="F68" s="90">
        <f t="shared" si="4"/>
        <v>38</v>
      </c>
    </row>
    <row r="69" spans="2:6" x14ac:dyDescent="0.2">
      <c r="B69" s="92">
        <v>42917</v>
      </c>
      <c r="C69" s="84">
        <v>8</v>
      </c>
      <c r="D69" s="84">
        <v>12</v>
      </c>
      <c r="E69" s="89">
        <v>11</v>
      </c>
      <c r="F69" s="90">
        <f t="shared" si="4"/>
        <v>31</v>
      </c>
    </row>
    <row r="70" spans="2:6" x14ac:dyDescent="0.2">
      <c r="B70" s="92">
        <v>42948</v>
      </c>
      <c r="C70" s="84">
        <v>10</v>
      </c>
      <c r="D70" s="84">
        <v>13</v>
      </c>
      <c r="E70" s="89">
        <v>11</v>
      </c>
      <c r="F70" s="90">
        <f t="shared" si="4"/>
        <v>34</v>
      </c>
    </row>
    <row r="71" spans="2:6" x14ac:dyDescent="0.2">
      <c r="B71" s="92">
        <v>42979</v>
      </c>
      <c r="C71" s="84">
        <v>10</v>
      </c>
      <c r="D71" s="84">
        <v>9</v>
      </c>
      <c r="E71" s="89">
        <v>17</v>
      </c>
      <c r="F71" s="90">
        <f t="shared" si="4"/>
        <v>36</v>
      </c>
    </row>
    <row r="72" spans="2:6" x14ac:dyDescent="0.2">
      <c r="B72" s="92">
        <v>43009</v>
      </c>
      <c r="C72" s="84">
        <v>6</v>
      </c>
      <c r="D72" s="84">
        <v>14</v>
      </c>
      <c r="E72" s="89">
        <v>13</v>
      </c>
      <c r="F72" s="90">
        <f t="shared" si="4"/>
        <v>33</v>
      </c>
    </row>
    <row r="73" spans="2:6" x14ac:dyDescent="0.2">
      <c r="B73" s="92">
        <v>43040</v>
      </c>
      <c r="C73" s="84">
        <v>5</v>
      </c>
      <c r="D73" s="84">
        <v>23</v>
      </c>
      <c r="E73" s="89">
        <v>12</v>
      </c>
      <c r="F73" s="90">
        <f t="shared" si="4"/>
        <v>40</v>
      </c>
    </row>
    <row r="74" spans="2:6" x14ac:dyDescent="0.2">
      <c r="B74" s="92">
        <v>43070</v>
      </c>
      <c r="C74" s="84">
        <v>19</v>
      </c>
      <c r="D74" s="84">
        <v>22</v>
      </c>
      <c r="E74" s="89">
        <v>15</v>
      </c>
      <c r="F74" s="90">
        <f t="shared" si="4"/>
        <v>56</v>
      </c>
    </row>
    <row r="75" spans="2:6" x14ac:dyDescent="0.2">
      <c r="B75" s="93" t="s">
        <v>542</v>
      </c>
      <c r="C75" s="86">
        <f>SUM(C63:C74)</f>
        <v>107</v>
      </c>
      <c r="D75" s="86">
        <f t="shared" ref="D75:E75" si="6">SUM(D63:D74)</f>
        <v>188</v>
      </c>
      <c r="E75" s="86">
        <f t="shared" si="6"/>
        <v>145</v>
      </c>
      <c r="F75" s="88">
        <f t="shared" si="4"/>
        <v>440</v>
      </c>
    </row>
    <row r="76" spans="2:6" x14ac:dyDescent="0.2">
      <c r="B76" s="92">
        <v>43101</v>
      </c>
      <c r="C76" s="84">
        <v>13</v>
      </c>
      <c r="D76" s="84">
        <v>23</v>
      </c>
      <c r="E76" s="89">
        <v>10</v>
      </c>
      <c r="F76" s="90">
        <f t="shared" si="4"/>
        <v>46</v>
      </c>
    </row>
    <row r="77" spans="2:6" x14ac:dyDescent="0.2">
      <c r="B77" s="92">
        <v>43132</v>
      </c>
      <c r="C77" s="84">
        <v>16</v>
      </c>
      <c r="D77" s="84">
        <v>22</v>
      </c>
      <c r="E77" s="89">
        <v>23</v>
      </c>
      <c r="F77" s="90">
        <f t="shared" si="4"/>
        <v>61</v>
      </c>
    </row>
    <row r="78" spans="2:6" x14ac:dyDescent="0.2">
      <c r="B78" s="92">
        <v>43160</v>
      </c>
      <c r="C78" s="84">
        <v>14</v>
      </c>
      <c r="D78" s="84">
        <v>19</v>
      </c>
      <c r="E78" s="89">
        <v>11</v>
      </c>
      <c r="F78" s="90">
        <f t="shared" si="4"/>
        <v>44</v>
      </c>
    </row>
    <row r="79" spans="2:6" x14ac:dyDescent="0.2">
      <c r="B79" s="92">
        <v>43191</v>
      </c>
      <c r="C79" s="84">
        <v>10</v>
      </c>
      <c r="D79" s="84">
        <v>18</v>
      </c>
      <c r="E79" s="89">
        <v>11</v>
      </c>
      <c r="F79" s="90">
        <f t="shared" si="4"/>
        <v>39</v>
      </c>
    </row>
    <row r="80" spans="2:6" x14ac:dyDescent="0.2">
      <c r="B80" s="92">
        <v>43221</v>
      </c>
      <c r="C80" s="84">
        <v>22</v>
      </c>
      <c r="D80" s="84">
        <v>9</v>
      </c>
      <c r="E80" s="89">
        <v>9</v>
      </c>
      <c r="F80" s="90">
        <f t="shared" si="4"/>
        <v>40</v>
      </c>
    </row>
    <row r="81" spans="2:6" x14ac:dyDescent="0.2">
      <c r="B81" s="92">
        <v>43252</v>
      </c>
      <c r="C81" s="84">
        <v>27</v>
      </c>
      <c r="D81" s="84">
        <v>18</v>
      </c>
      <c r="E81" s="89">
        <v>10</v>
      </c>
      <c r="F81" s="90">
        <f t="shared" si="4"/>
        <v>55</v>
      </c>
    </row>
    <row r="82" spans="2:6" x14ac:dyDescent="0.2">
      <c r="B82" s="92">
        <v>43282</v>
      </c>
      <c r="C82" s="84">
        <v>15</v>
      </c>
      <c r="D82" s="84">
        <v>20</v>
      </c>
      <c r="E82" s="89">
        <v>19</v>
      </c>
      <c r="F82" s="90">
        <f t="shared" si="4"/>
        <v>54</v>
      </c>
    </row>
    <row r="83" spans="2:6" x14ac:dyDescent="0.2">
      <c r="B83" s="92">
        <v>43313</v>
      </c>
      <c r="C83" s="84">
        <v>17</v>
      </c>
      <c r="D83" s="84">
        <v>40</v>
      </c>
      <c r="E83" s="89">
        <v>17</v>
      </c>
      <c r="F83" s="90">
        <f t="shared" si="4"/>
        <v>74</v>
      </c>
    </row>
    <row r="84" spans="2:6" x14ac:dyDescent="0.2">
      <c r="B84" s="92">
        <v>43344</v>
      </c>
      <c r="C84" s="84">
        <v>16</v>
      </c>
      <c r="D84" s="84">
        <v>31</v>
      </c>
      <c r="E84" s="89">
        <v>3</v>
      </c>
      <c r="F84" s="90">
        <f t="shared" si="4"/>
        <v>50</v>
      </c>
    </row>
    <row r="85" spans="2:6" x14ac:dyDescent="0.2">
      <c r="B85" s="92">
        <v>43374</v>
      </c>
      <c r="C85" s="84">
        <v>4</v>
      </c>
      <c r="D85" s="84">
        <v>22</v>
      </c>
      <c r="E85" s="89">
        <v>5</v>
      </c>
      <c r="F85" s="90">
        <f t="shared" si="4"/>
        <v>31</v>
      </c>
    </row>
    <row r="86" spans="2:6" x14ac:dyDescent="0.2">
      <c r="B86" s="92">
        <v>43405</v>
      </c>
      <c r="C86" s="84">
        <v>3</v>
      </c>
      <c r="D86" s="84">
        <v>16</v>
      </c>
      <c r="E86" s="89">
        <v>2</v>
      </c>
      <c r="F86" s="90">
        <f t="shared" si="4"/>
        <v>21</v>
      </c>
    </row>
    <row r="87" spans="2:6" x14ac:dyDescent="0.2">
      <c r="B87" s="92">
        <v>43435</v>
      </c>
      <c r="C87" s="148">
        <v>21</v>
      </c>
      <c r="D87" s="148">
        <v>40</v>
      </c>
      <c r="E87" s="148">
        <v>2</v>
      </c>
      <c r="F87" s="90">
        <f t="shared" si="4"/>
        <v>63</v>
      </c>
    </row>
    <row r="88" spans="2:6" x14ac:dyDescent="0.2">
      <c r="B88" s="93" t="s">
        <v>588</v>
      </c>
      <c r="C88" s="86">
        <f>SUM(C76:C87)</f>
        <v>178</v>
      </c>
      <c r="D88" s="86">
        <f t="shared" ref="D88:F88" si="7">SUM(D76:D87)</f>
        <v>278</v>
      </c>
      <c r="E88" s="86">
        <f t="shared" si="7"/>
        <v>122</v>
      </c>
      <c r="F88" s="88">
        <f t="shared" si="7"/>
        <v>578</v>
      </c>
    </row>
    <row r="89" spans="2:6" x14ac:dyDescent="0.2">
      <c r="B89" s="92">
        <v>43466</v>
      </c>
      <c r="C89" s="148">
        <v>19</v>
      </c>
      <c r="D89" s="148">
        <v>25</v>
      </c>
      <c r="E89" s="148">
        <v>2</v>
      </c>
      <c r="F89" s="90">
        <f t="shared" ref="F89" si="8">C89+D89+E89</f>
        <v>46</v>
      </c>
    </row>
    <row r="90" spans="2:6" s="186" customFormat="1" x14ac:dyDescent="0.2">
      <c r="B90" s="192">
        <v>43497</v>
      </c>
      <c r="C90" s="193">
        <v>15</v>
      </c>
      <c r="D90" s="193">
        <v>30</v>
      </c>
      <c r="E90" s="193">
        <v>2</v>
      </c>
      <c r="F90" s="191">
        <v>47</v>
      </c>
    </row>
    <row r="91" spans="2:6" s="196" customFormat="1" x14ac:dyDescent="0.2">
      <c r="B91" s="192">
        <v>43525</v>
      </c>
      <c r="C91" s="193">
        <v>9</v>
      </c>
      <c r="D91" s="193">
        <v>30</v>
      </c>
      <c r="E91" s="193">
        <v>3</v>
      </c>
      <c r="F91" s="191">
        <v>42</v>
      </c>
    </row>
    <row r="92" spans="2:6" s="196" customFormat="1" x14ac:dyDescent="0.2">
      <c r="B92" s="192">
        <v>43556</v>
      </c>
      <c r="C92" s="193">
        <v>8</v>
      </c>
      <c r="D92" s="193">
        <v>39</v>
      </c>
      <c r="E92" s="193">
        <v>2</v>
      </c>
      <c r="F92" s="191">
        <v>49</v>
      </c>
    </row>
    <row r="93" spans="2:6" x14ac:dyDescent="0.2">
      <c r="B93" s="192">
        <v>43586</v>
      </c>
      <c r="C93" s="193">
        <v>27</v>
      </c>
      <c r="D93" s="193">
        <v>34</v>
      </c>
      <c r="E93" s="193">
        <v>10</v>
      </c>
      <c r="F93" s="191">
        <f t="shared" ref="F93:F96" si="9">C93+D93+E93</f>
        <v>71</v>
      </c>
    </row>
    <row r="94" spans="2:6" s="196" customFormat="1" x14ac:dyDescent="0.2">
      <c r="B94" s="192">
        <v>43617</v>
      </c>
      <c r="C94" s="193">
        <v>22</v>
      </c>
      <c r="D94" s="193">
        <v>41</v>
      </c>
      <c r="E94" s="193">
        <v>5</v>
      </c>
      <c r="F94" s="191">
        <f t="shared" si="9"/>
        <v>68</v>
      </c>
    </row>
    <row r="95" spans="2:6" s="196" customFormat="1" x14ac:dyDescent="0.2">
      <c r="B95" s="192">
        <v>43647</v>
      </c>
      <c r="C95" s="193">
        <v>25</v>
      </c>
      <c r="D95" s="193">
        <v>40</v>
      </c>
      <c r="E95" s="193">
        <v>8</v>
      </c>
      <c r="F95" s="191">
        <f t="shared" si="9"/>
        <v>73</v>
      </c>
    </row>
    <row r="96" spans="2:6" s="196" customFormat="1" x14ac:dyDescent="0.2">
      <c r="B96" s="192">
        <v>43678</v>
      </c>
      <c r="C96" s="193">
        <v>17</v>
      </c>
      <c r="D96" s="193">
        <v>50</v>
      </c>
      <c r="E96" s="193">
        <v>5</v>
      </c>
      <c r="F96" s="191">
        <f t="shared" si="9"/>
        <v>72</v>
      </c>
    </row>
    <row r="97" spans="2:6" s="196" customFormat="1" x14ac:dyDescent="0.2">
      <c r="B97" s="192">
        <v>43709</v>
      </c>
      <c r="C97" s="193">
        <v>19</v>
      </c>
      <c r="D97" s="193">
        <v>54</v>
      </c>
      <c r="E97" s="193">
        <v>8</v>
      </c>
      <c r="F97" s="191">
        <f>C97+D97+E97</f>
        <v>81</v>
      </c>
    </row>
    <row r="98" spans="2:6" x14ac:dyDescent="0.2">
      <c r="B98" s="192">
        <v>43739</v>
      </c>
      <c r="C98" s="193">
        <v>7</v>
      </c>
      <c r="D98" s="193">
        <v>24</v>
      </c>
      <c r="E98" s="193">
        <v>2</v>
      </c>
      <c r="F98" s="191">
        <v>33</v>
      </c>
    </row>
    <row r="99" spans="2:6" s="196" customFormat="1" x14ac:dyDescent="0.2">
      <c r="B99" s="192">
        <v>43770</v>
      </c>
      <c r="C99" s="193">
        <v>16</v>
      </c>
      <c r="D99" s="193">
        <v>57</v>
      </c>
      <c r="E99" s="193">
        <v>5</v>
      </c>
      <c r="F99" s="191">
        <v>78</v>
      </c>
    </row>
    <row r="100" spans="2:6" s="196" customFormat="1" x14ac:dyDescent="0.2">
      <c r="B100" s="192">
        <v>43800</v>
      </c>
      <c r="C100" s="193">
        <v>1</v>
      </c>
      <c r="D100" s="193">
        <v>72</v>
      </c>
      <c r="E100" s="193">
        <v>4</v>
      </c>
      <c r="F100" s="191">
        <f>C100+D100+E100</f>
        <v>77</v>
      </c>
    </row>
    <row r="101" spans="2:6" s="196" customFormat="1" x14ac:dyDescent="0.2">
      <c r="B101" s="269" t="s">
        <v>592</v>
      </c>
      <c r="C101" s="88">
        <f>SUM(C89:C100)</f>
        <v>185</v>
      </c>
      <c r="D101" s="88">
        <f t="shared" ref="D101:E101" si="10">SUM(D89:D100)</f>
        <v>496</v>
      </c>
      <c r="E101" s="88">
        <f t="shared" si="10"/>
        <v>56</v>
      </c>
      <c r="F101" s="88">
        <f>C101+D101+E101</f>
        <v>737</v>
      </c>
    </row>
    <row r="102" spans="2:6" s="196" customFormat="1" x14ac:dyDescent="0.2">
      <c r="B102" s="192">
        <v>43831</v>
      </c>
      <c r="C102" s="193">
        <v>5</v>
      </c>
      <c r="D102" s="193">
        <v>54</v>
      </c>
      <c r="E102" s="193">
        <v>24</v>
      </c>
      <c r="F102" s="191">
        <f t="shared" ref="F102:F113" si="11">C102+D102+E102</f>
        <v>83</v>
      </c>
    </row>
    <row r="103" spans="2:6" s="196" customFormat="1" x14ac:dyDescent="0.2">
      <c r="B103" s="192">
        <v>43862</v>
      </c>
      <c r="C103" s="193">
        <v>7</v>
      </c>
      <c r="D103" s="193">
        <v>70</v>
      </c>
      <c r="E103" s="193">
        <v>14</v>
      </c>
      <c r="F103" s="191">
        <f t="shared" si="11"/>
        <v>91</v>
      </c>
    </row>
    <row r="104" spans="2:6" s="196" customFormat="1" x14ac:dyDescent="0.2">
      <c r="B104" s="192">
        <v>43891</v>
      </c>
      <c r="C104" s="193">
        <v>6</v>
      </c>
      <c r="D104" s="193">
        <v>59</v>
      </c>
      <c r="E104" s="193">
        <v>8</v>
      </c>
      <c r="F104" s="191">
        <f t="shared" si="11"/>
        <v>73</v>
      </c>
    </row>
    <row r="105" spans="2:6" s="196" customFormat="1" x14ac:dyDescent="0.2">
      <c r="B105" s="192">
        <v>43922</v>
      </c>
      <c r="C105" s="193">
        <v>3</v>
      </c>
      <c r="D105" s="193">
        <v>8</v>
      </c>
      <c r="E105" s="193">
        <v>2</v>
      </c>
      <c r="F105" s="191">
        <f t="shared" si="11"/>
        <v>13</v>
      </c>
    </row>
    <row r="106" spans="2:6" s="196" customFormat="1" x14ac:dyDescent="0.2">
      <c r="B106" s="192">
        <v>43952</v>
      </c>
      <c r="C106" s="193">
        <v>5</v>
      </c>
      <c r="D106" s="193">
        <v>7</v>
      </c>
      <c r="E106" s="193">
        <v>4</v>
      </c>
      <c r="F106" s="191">
        <f t="shared" si="11"/>
        <v>16</v>
      </c>
    </row>
    <row r="107" spans="2:6" s="196" customFormat="1" x14ac:dyDescent="0.2">
      <c r="B107" s="192">
        <v>43983</v>
      </c>
      <c r="C107" s="193">
        <v>4</v>
      </c>
      <c r="D107" s="193">
        <v>9</v>
      </c>
      <c r="E107" s="193">
        <v>3</v>
      </c>
      <c r="F107" s="191">
        <f t="shared" si="11"/>
        <v>16</v>
      </c>
    </row>
    <row r="108" spans="2:6" s="196" customFormat="1" x14ac:dyDescent="0.2">
      <c r="B108" s="192">
        <v>44013</v>
      </c>
      <c r="C108" s="193">
        <v>5</v>
      </c>
      <c r="D108" s="193">
        <v>9</v>
      </c>
      <c r="E108" s="193">
        <v>12</v>
      </c>
      <c r="F108" s="191">
        <f t="shared" si="11"/>
        <v>26</v>
      </c>
    </row>
    <row r="109" spans="2:6" s="196" customFormat="1" x14ac:dyDescent="0.2">
      <c r="B109" s="192">
        <v>44044</v>
      </c>
      <c r="C109" s="193">
        <v>2</v>
      </c>
      <c r="D109" s="193">
        <v>14</v>
      </c>
      <c r="E109" s="193">
        <v>11</v>
      </c>
      <c r="F109" s="191">
        <f t="shared" si="11"/>
        <v>27</v>
      </c>
    </row>
    <row r="110" spans="2:6" s="196" customFormat="1" x14ac:dyDescent="0.2">
      <c r="B110" s="192">
        <v>44075</v>
      </c>
      <c r="C110" s="193">
        <v>7</v>
      </c>
      <c r="D110" s="193">
        <v>22</v>
      </c>
      <c r="E110" s="193">
        <v>3</v>
      </c>
      <c r="F110" s="191">
        <f t="shared" si="11"/>
        <v>32</v>
      </c>
    </row>
    <row r="111" spans="2:6" s="196" customFormat="1" x14ac:dyDescent="0.2">
      <c r="B111" s="192">
        <v>44105</v>
      </c>
      <c r="C111" s="193">
        <v>2</v>
      </c>
      <c r="D111" s="193">
        <v>38</v>
      </c>
      <c r="E111" s="193">
        <v>5</v>
      </c>
      <c r="F111" s="191">
        <f t="shared" si="11"/>
        <v>45</v>
      </c>
    </row>
    <row r="112" spans="2:6" s="196" customFormat="1" x14ac:dyDescent="0.2">
      <c r="B112" s="192">
        <v>44136</v>
      </c>
      <c r="C112" s="193">
        <v>0</v>
      </c>
      <c r="D112" s="193">
        <v>16</v>
      </c>
      <c r="E112" s="193">
        <v>5</v>
      </c>
      <c r="F112" s="191">
        <f t="shared" si="11"/>
        <v>21</v>
      </c>
    </row>
    <row r="113" spans="2:6" s="196" customFormat="1" x14ac:dyDescent="0.2">
      <c r="B113" s="269" t="str">
        <f>'Contratación Solicitudes'!B118</f>
        <v>a nov-20</v>
      </c>
      <c r="C113" s="88">
        <f>SUM(C102:C112)</f>
        <v>46</v>
      </c>
      <c r="D113" s="88">
        <f t="shared" ref="D113:E113" si="12">SUM(D102:D112)</f>
        <v>306</v>
      </c>
      <c r="E113" s="88">
        <f t="shared" si="12"/>
        <v>91</v>
      </c>
      <c r="F113" s="88">
        <f t="shared" si="11"/>
        <v>443</v>
      </c>
    </row>
    <row r="114" spans="2:6" x14ac:dyDescent="0.2">
      <c r="B114" s="28" t="s">
        <v>473</v>
      </c>
    </row>
    <row r="115" spans="2:6" x14ac:dyDescent="0.2">
      <c r="B115" s="28" t="s">
        <v>483</v>
      </c>
    </row>
  </sheetData>
  <mergeCells count="4">
    <mergeCell ref="B5:F5"/>
    <mergeCell ref="B6:F6"/>
    <mergeCell ref="B8:B9"/>
    <mergeCell ref="C8:F8"/>
  </mergeCells>
  <hyperlinks>
    <hyperlink ref="H5" location="'Índice STJ'!A1" display="'Índice STJ'!A1" xr:uid="{00000000-0004-0000-1D00-000000000000}"/>
  </hyperlinks>
  <pageMargins left="0.7" right="0.7" top="0.75" bottom="0.75" header="0.3" footer="0.3"/>
  <pageSetup orientation="portrait" horizontalDpi="300" verticalDpi="300" r:id="rId1"/>
  <ignoredErrors>
    <ignoredError sqref="F11:F23 F24 C23:E23" formulaRange="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2:G117"/>
  <sheetViews>
    <sheetView showGridLines="0" zoomScaleNormal="100" workbookViewId="0">
      <pane xSplit="1" ySplit="9" topLeftCell="B103" activePane="bottomRight" state="frozen"/>
      <selection activeCell="G105" sqref="G105:G106"/>
      <selection pane="topRight" activeCell="G105" sqref="G105:G106"/>
      <selection pane="bottomLeft" activeCell="G105" sqref="G105:G106"/>
      <selection pane="bottomRight" activeCell="E115" sqref="E115"/>
    </sheetView>
  </sheetViews>
  <sheetFormatPr baseColWidth="10" defaultColWidth="11.42578125" defaultRowHeight="12" x14ac:dyDescent="0.2"/>
  <cols>
    <col min="1" max="1" width="6" style="28" customWidth="1"/>
    <col min="2" max="16384" width="11.42578125" style="28"/>
  </cols>
  <sheetData>
    <row r="2" spans="1:7" x14ac:dyDescent="0.2">
      <c r="A2" s="50" t="s">
        <v>101</v>
      </c>
    </row>
    <row r="3" spans="1:7" x14ac:dyDescent="0.2">
      <c r="A3" s="50" t="s">
        <v>102</v>
      </c>
    </row>
    <row r="5" spans="1:7" ht="27.75" customHeight="1" x14ac:dyDescent="0.2">
      <c r="B5" s="422" t="s">
        <v>543</v>
      </c>
      <c r="C5" s="422"/>
      <c r="D5" s="422"/>
      <c r="E5" s="422"/>
      <c r="G5" s="127" t="s">
        <v>575</v>
      </c>
    </row>
    <row r="6" spans="1:7" ht="12.75" x14ac:dyDescent="0.2">
      <c r="B6" s="360" t="s">
        <v>631</v>
      </c>
      <c r="C6" s="360"/>
      <c r="D6" s="360"/>
      <c r="E6" s="360"/>
    </row>
    <row r="8" spans="1:7" ht="27.75" customHeight="1" x14ac:dyDescent="0.2">
      <c r="B8" s="414" t="s">
        <v>524</v>
      </c>
      <c r="C8" s="417" t="s">
        <v>544</v>
      </c>
      <c r="D8" s="418"/>
      <c r="E8" s="419"/>
    </row>
    <row r="9" spans="1:7" x14ac:dyDescent="0.2">
      <c r="B9" s="416"/>
      <c r="C9" s="155" t="s">
        <v>528</v>
      </c>
      <c r="D9" s="155" t="s">
        <v>529</v>
      </c>
      <c r="E9" s="156" t="s">
        <v>96</v>
      </c>
    </row>
    <row r="10" spans="1:7" x14ac:dyDescent="0.2">
      <c r="B10" s="427" t="s">
        <v>545</v>
      </c>
      <c r="C10" s="428"/>
      <c r="D10" s="429"/>
      <c r="E10" s="9">
        <f>105378+4602+2837+2889+4557+2387</f>
        <v>122650</v>
      </c>
    </row>
    <row r="11" spans="1:7" x14ac:dyDescent="0.2">
      <c r="B11" s="430">
        <v>2012</v>
      </c>
      <c r="C11" s="431"/>
      <c r="D11" s="432"/>
      <c r="E11" s="9">
        <v>32605</v>
      </c>
    </row>
    <row r="12" spans="1:7" x14ac:dyDescent="0.2">
      <c r="B12" s="81">
        <v>41275</v>
      </c>
      <c r="C12" s="81"/>
      <c r="D12" s="81"/>
      <c r="E12" s="83">
        <v>2532</v>
      </c>
    </row>
    <row r="13" spans="1:7" x14ac:dyDescent="0.2">
      <c r="B13" s="81">
        <v>41306</v>
      </c>
      <c r="C13" s="81"/>
      <c r="D13" s="81"/>
      <c r="E13" s="83">
        <v>2439</v>
      </c>
    </row>
    <row r="14" spans="1:7" x14ac:dyDescent="0.2">
      <c r="B14" s="81">
        <v>41334</v>
      </c>
      <c r="C14" s="81"/>
      <c r="D14" s="81"/>
      <c r="E14" s="83">
        <v>2431</v>
      </c>
    </row>
    <row r="15" spans="1:7" x14ac:dyDescent="0.2">
      <c r="B15" s="81">
        <v>41365</v>
      </c>
      <c r="C15" s="81"/>
      <c r="D15" s="81"/>
      <c r="E15" s="83">
        <v>1851</v>
      </c>
    </row>
    <row r="16" spans="1:7" x14ac:dyDescent="0.2">
      <c r="B16" s="81">
        <v>41395</v>
      </c>
      <c r="C16" s="81"/>
      <c r="D16" s="81"/>
      <c r="E16" s="83">
        <v>2369</v>
      </c>
    </row>
    <row r="17" spans="2:5" x14ac:dyDescent="0.2">
      <c r="B17" s="81">
        <v>41426</v>
      </c>
      <c r="C17" s="81"/>
      <c r="D17" s="81"/>
      <c r="E17" s="83">
        <v>2281</v>
      </c>
    </row>
    <row r="18" spans="2:5" x14ac:dyDescent="0.2">
      <c r="B18" s="81">
        <v>41456</v>
      </c>
      <c r="C18" s="81"/>
      <c r="D18" s="81"/>
      <c r="E18" s="83">
        <v>2297</v>
      </c>
    </row>
    <row r="19" spans="2:5" x14ac:dyDescent="0.2">
      <c r="B19" s="81">
        <v>41487</v>
      </c>
      <c r="C19" s="81"/>
      <c r="D19" s="81"/>
      <c r="E19" s="83">
        <v>1478</v>
      </c>
    </row>
    <row r="20" spans="2:5" x14ac:dyDescent="0.2">
      <c r="B20" s="81">
        <v>41518</v>
      </c>
      <c r="C20" s="81"/>
      <c r="D20" s="81"/>
      <c r="E20" s="83">
        <v>1310</v>
      </c>
    </row>
    <row r="21" spans="2:5" x14ac:dyDescent="0.2">
      <c r="B21" s="81">
        <v>41548</v>
      </c>
      <c r="C21" s="81"/>
      <c r="D21" s="81"/>
      <c r="E21" s="83">
        <v>1141</v>
      </c>
    </row>
    <row r="22" spans="2:5" x14ac:dyDescent="0.2">
      <c r="B22" s="81">
        <v>41579</v>
      </c>
      <c r="C22" s="81"/>
      <c r="D22" s="81"/>
      <c r="E22" s="83">
        <v>925</v>
      </c>
    </row>
    <row r="23" spans="2:5" x14ac:dyDescent="0.2">
      <c r="B23" s="81">
        <v>41609</v>
      </c>
      <c r="C23" s="81"/>
      <c r="D23" s="81"/>
      <c r="E23" s="83">
        <v>2271</v>
      </c>
    </row>
    <row r="24" spans="2:5" x14ac:dyDescent="0.2">
      <c r="B24" s="430">
        <v>2013</v>
      </c>
      <c r="C24" s="431"/>
      <c r="D24" s="432"/>
      <c r="E24" s="9">
        <f>SUM(E12:E23)</f>
        <v>23325</v>
      </c>
    </row>
    <row r="25" spans="2:5" x14ac:dyDescent="0.2">
      <c r="B25" s="81">
        <v>41640</v>
      </c>
      <c r="C25" s="81"/>
      <c r="D25" s="81"/>
      <c r="E25" s="83">
        <v>2624</v>
      </c>
    </row>
    <row r="26" spans="2:5" x14ac:dyDescent="0.2">
      <c r="B26" s="81">
        <v>41671</v>
      </c>
      <c r="C26" s="81"/>
      <c r="D26" s="81"/>
      <c r="E26" s="83">
        <v>1598</v>
      </c>
    </row>
    <row r="27" spans="2:5" x14ac:dyDescent="0.2">
      <c r="B27" s="81">
        <v>41699</v>
      </c>
      <c r="C27" s="81"/>
      <c r="D27" s="81"/>
      <c r="E27" s="83">
        <v>1914</v>
      </c>
    </row>
    <row r="28" spans="2:5" x14ac:dyDescent="0.2">
      <c r="B28" s="81">
        <v>41730</v>
      </c>
      <c r="C28" s="81"/>
      <c r="D28" s="81"/>
      <c r="E28" s="83">
        <v>1065</v>
      </c>
    </row>
    <row r="29" spans="2:5" x14ac:dyDescent="0.2">
      <c r="B29" s="81">
        <v>41760</v>
      </c>
      <c r="C29" s="81"/>
      <c r="D29" s="81"/>
      <c r="E29" s="83">
        <v>1919</v>
      </c>
    </row>
    <row r="30" spans="2:5" x14ac:dyDescent="0.2">
      <c r="B30" s="81">
        <v>41791</v>
      </c>
      <c r="C30" s="81"/>
      <c r="D30" s="81"/>
      <c r="E30" s="83">
        <v>1580</v>
      </c>
    </row>
    <row r="31" spans="2:5" x14ac:dyDescent="0.2">
      <c r="B31" s="81">
        <v>41821</v>
      </c>
      <c r="C31" s="81"/>
      <c r="D31" s="81"/>
      <c r="E31" s="83">
        <v>1542</v>
      </c>
    </row>
    <row r="32" spans="2:5" x14ac:dyDescent="0.2">
      <c r="B32" s="81">
        <v>41852</v>
      </c>
      <c r="C32" s="81"/>
      <c r="D32" s="81"/>
      <c r="E32" s="83">
        <v>1606</v>
      </c>
    </row>
    <row r="33" spans="2:5" x14ac:dyDescent="0.2">
      <c r="B33" s="81">
        <v>41883</v>
      </c>
      <c r="C33" s="81"/>
      <c r="D33" s="81"/>
      <c r="E33" s="83">
        <v>2676</v>
      </c>
    </row>
    <row r="34" spans="2:5" x14ac:dyDescent="0.2">
      <c r="B34" s="94">
        <v>41913</v>
      </c>
      <c r="C34" s="94"/>
      <c r="D34" s="94"/>
      <c r="E34" s="83">
        <v>2626</v>
      </c>
    </row>
    <row r="35" spans="2:5" x14ac:dyDescent="0.2">
      <c r="B35" s="92">
        <v>41944</v>
      </c>
      <c r="C35" s="92"/>
      <c r="D35" s="92"/>
      <c r="E35" s="83">
        <v>2422</v>
      </c>
    </row>
    <row r="36" spans="2:5" x14ac:dyDescent="0.2">
      <c r="B36" s="92">
        <v>41974</v>
      </c>
      <c r="C36" s="92"/>
      <c r="D36" s="92"/>
      <c r="E36" s="83">
        <v>1349</v>
      </c>
    </row>
    <row r="37" spans="2:5" x14ac:dyDescent="0.2">
      <c r="B37" s="430">
        <v>2014</v>
      </c>
      <c r="C37" s="431"/>
      <c r="D37" s="432"/>
      <c r="E37" s="9">
        <f>SUM(E25:E36)</f>
        <v>22921</v>
      </c>
    </row>
    <row r="38" spans="2:5" x14ac:dyDescent="0.2">
      <c r="B38" s="94">
        <v>42005</v>
      </c>
      <c r="C38" s="94"/>
      <c r="D38" s="94"/>
      <c r="E38" s="83">
        <v>2382</v>
      </c>
    </row>
    <row r="39" spans="2:5" x14ac:dyDescent="0.2">
      <c r="B39" s="81">
        <v>42036</v>
      </c>
      <c r="C39" s="81"/>
      <c r="D39" s="81"/>
      <c r="E39" s="83">
        <v>3962</v>
      </c>
    </row>
    <row r="40" spans="2:5" x14ac:dyDescent="0.2">
      <c r="B40" s="81">
        <v>42064</v>
      </c>
      <c r="C40" s="81"/>
      <c r="D40" s="81"/>
      <c r="E40" s="83">
        <v>2652</v>
      </c>
    </row>
    <row r="41" spans="2:5" x14ac:dyDescent="0.2">
      <c r="B41" s="81">
        <v>42095</v>
      </c>
      <c r="C41" s="81"/>
      <c r="D41" s="81"/>
      <c r="E41" s="83">
        <v>3302</v>
      </c>
    </row>
    <row r="42" spans="2:5" x14ac:dyDescent="0.2">
      <c r="B42" s="81">
        <v>42125</v>
      </c>
      <c r="C42" s="81"/>
      <c r="D42" s="81"/>
      <c r="E42" s="83">
        <v>1564</v>
      </c>
    </row>
    <row r="43" spans="2:5" x14ac:dyDescent="0.2">
      <c r="B43" s="81">
        <v>42156</v>
      </c>
      <c r="C43" s="81"/>
      <c r="D43" s="81"/>
      <c r="E43" s="83">
        <v>2459</v>
      </c>
    </row>
    <row r="44" spans="2:5" x14ac:dyDescent="0.2">
      <c r="B44" s="81">
        <v>42186</v>
      </c>
      <c r="C44" s="81"/>
      <c r="D44" s="81"/>
      <c r="E44" s="83">
        <v>1307</v>
      </c>
    </row>
    <row r="45" spans="2:5" x14ac:dyDescent="0.2">
      <c r="B45" s="81">
        <v>42217</v>
      </c>
      <c r="C45" s="81"/>
      <c r="D45" s="81"/>
      <c r="E45" s="83">
        <v>2005</v>
      </c>
    </row>
    <row r="46" spans="2:5" x14ac:dyDescent="0.2">
      <c r="B46" s="81">
        <v>42248</v>
      </c>
      <c r="C46" s="81"/>
      <c r="D46" s="81"/>
      <c r="E46" s="83">
        <v>1605</v>
      </c>
    </row>
    <row r="47" spans="2:5" x14ac:dyDescent="0.2">
      <c r="B47" s="81">
        <v>42278</v>
      </c>
      <c r="C47" s="81"/>
      <c r="D47" s="81"/>
      <c r="E47" s="83">
        <v>5170</v>
      </c>
    </row>
    <row r="48" spans="2:5" x14ac:dyDescent="0.2">
      <c r="B48" s="81">
        <v>42309</v>
      </c>
      <c r="C48" s="81"/>
      <c r="D48" s="81"/>
      <c r="E48" s="83">
        <v>2737</v>
      </c>
    </row>
    <row r="49" spans="2:5" x14ac:dyDescent="0.2">
      <c r="B49" s="81">
        <v>42339</v>
      </c>
      <c r="C49" s="81"/>
      <c r="D49" s="81"/>
      <c r="E49" s="83">
        <v>1802</v>
      </c>
    </row>
    <row r="50" spans="2:5" x14ac:dyDescent="0.2">
      <c r="B50" s="430">
        <v>2015</v>
      </c>
      <c r="C50" s="431"/>
      <c r="D50" s="432"/>
      <c r="E50" s="95">
        <f>SUM(E38:E49)</f>
        <v>30947</v>
      </c>
    </row>
    <row r="51" spans="2:5" x14ac:dyDescent="0.2">
      <c r="B51" s="81">
        <v>42370</v>
      </c>
      <c r="C51" s="81"/>
      <c r="D51" s="81"/>
      <c r="E51" s="83">
        <v>3979</v>
      </c>
    </row>
    <row r="52" spans="2:5" x14ac:dyDescent="0.2">
      <c r="B52" s="81">
        <v>42401</v>
      </c>
      <c r="C52" s="81"/>
      <c r="D52" s="81"/>
      <c r="E52" s="83">
        <v>4366</v>
      </c>
    </row>
    <row r="53" spans="2:5" x14ac:dyDescent="0.2">
      <c r="B53" s="81">
        <v>42430</v>
      </c>
      <c r="C53" s="81"/>
      <c r="D53" s="81"/>
      <c r="E53" s="83">
        <v>2056</v>
      </c>
    </row>
    <row r="54" spans="2:5" x14ac:dyDescent="0.2">
      <c r="B54" s="81">
        <v>42461</v>
      </c>
      <c r="C54" s="81"/>
      <c r="D54" s="81"/>
      <c r="E54" s="83">
        <v>2454</v>
      </c>
    </row>
    <row r="55" spans="2:5" x14ac:dyDescent="0.2">
      <c r="B55" s="81">
        <v>42491</v>
      </c>
      <c r="C55" s="83">
        <v>1021</v>
      </c>
      <c r="D55" s="83">
        <v>834</v>
      </c>
      <c r="E55" s="83">
        <f t="shared" ref="E55:E62" si="0">C55+D55</f>
        <v>1855</v>
      </c>
    </row>
    <row r="56" spans="2:5" x14ac:dyDescent="0.2">
      <c r="B56" s="81">
        <v>42522</v>
      </c>
      <c r="C56" s="83">
        <v>983</v>
      </c>
      <c r="D56" s="83">
        <v>924</v>
      </c>
      <c r="E56" s="83">
        <f t="shared" si="0"/>
        <v>1907</v>
      </c>
    </row>
    <row r="57" spans="2:5" x14ac:dyDescent="0.2">
      <c r="B57" s="81">
        <v>42552</v>
      </c>
      <c r="C57" s="83">
        <v>1011</v>
      </c>
      <c r="D57" s="83">
        <v>872</v>
      </c>
      <c r="E57" s="83">
        <f t="shared" si="0"/>
        <v>1883</v>
      </c>
    </row>
    <row r="58" spans="2:5" x14ac:dyDescent="0.2">
      <c r="B58" s="81">
        <v>42583</v>
      </c>
      <c r="C58" s="83">
        <v>2375</v>
      </c>
      <c r="D58" s="83">
        <v>1728</v>
      </c>
      <c r="E58" s="83">
        <f t="shared" si="0"/>
        <v>4103</v>
      </c>
    </row>
    <row r="59" spans="2:5" x14ac:dyDescent="0.2">
      <c r="B59" s="81">
        <v>42614</v>
      </c>
      <c r="C59" s="83">
        <v>993</v>
      </c>
      <c r="D59" s="83">
        <v>820</v>
      </c>
      <c r="E59" s="83">
        <f t="shared" si="0"/>
        <v>1813</v>
      </c>
    </row>
    <row r="60" spans="2:5" x14ac:dyDescent="0.2">
      <c r="B60" s="81">
        <v>42644</v>
      </c>
      <c r="C60" s="83">
        <v>783</v>
      </c>
      <c r="D60" s="83">
        <v>848</v>
      </c>
      <c r="E60" s="83">
        <f t="shared" si="0"/>
        <v>1631</v>
      </c>
    </row>
    <row r="61" spans="2:5" x14ac:dyDescent="0.2">
      <c r="B61" s="81">
        <v>42675</v>
      </c>
      <c r="C61" s="83">
        <v>497</v>
      </c>
      <c r="D61" s="83">
        <v>326</v>
      </c>
      <c r="E61" s="83">
        <f t="shared" si="0"/>
        <v>823</v>
      </c>
    </row>
    <row r="62" spans="2:5" x14ac:dyDescent="0.2">
      <c r="B62" s="81">
        <v>42705</v>
      </c>
      <c r="C62" s="83">
        <v>1219</v>
      </c>
      <c r="D62" s="83">
        <v>923</v>
      </c>
      <c r="E62" s="83">
        <f t="shared" si="0"/>
        <v>2142</v>
      </c>
    </row>
    <row r="63" spans="2:5" x14ac:dyDescent="0.2">
      <c r="B63" s="430">
        <v>2016</v>
      </c>
      <c r="C63" s="431"/>
      <c r="D63" s="432"/>
      <c r="E63" s="9">
        <f>SUM(E51:E62)</f>
        <v>29012</v>
      </c>
    </row>
    <row r="64" spans="2:5" x14ac:dyDescent="0.2">
      <c r="B64" s="81">
        <v>42736</v>
      </c>
      <c r="C64" s="83">
        <v>1817</v>
      </c>
      <c r="D64" s="83">
        <v>1272</v>
      </c>
      <c r="E64" s="83">
        <f t="shared" ref="E64:E75" si="1">C64+D64</f>
        <v>3089</v>
      </c>
    </row>
    <row r="65" spans="2:5" x14ac:dyDescent="0.2">
      <c r="B65" s="81">
        <v>42767</v>
      </c>
      <c r="C65" s="83">
        <v>1645</v>
      </c>
      <c r="D65" s="83">
        <v>1289</v>
      </c>
      <c r="E65" s="83">
        <f t="shared" si="1"/>
        <v>2934</v>
      </c>
    </row>
    <row r="66" spans="2:5" x14ac:dyDescent="0.2">
      <c r="B66" s="81">
        <v>42795</v>
      </c>
      <c r="C66" s="83">
        <v>1362</v>
      </c>
      <c r="D66" s="83">
        <v>1006</v>
      </c>
      <c r="E66" s="83">
        <f t="shared" si="1"/>
        <v>2368</v>
      </c>
    </row>
    <row r="67" spans="2:5" x14ac:dyDescent="0.2">
      <c r="B67" s="81">
        <v>42826</v>
      </c>
      <c r="C67" s="83">
        <v>718</v>
      </c>
      <c r="D67" s="83">
        <v>604</v>
      </c>
      <c r="E67" s="83">
        <f t="shared" si="1"/>
        <v>1322</v>
      </c>
    </row>
    <row r="68" spans="2:5" x14ac:dyDescent="0.2">
      <c r="B68" s="81">
        <v>42856</v>
      </c>
      <c r="C68" s="83">
        <v>762</v>
      </c>
      <c r="D68" s="83">
        <v>531</v>
      </c>
      <c r="E68" s="83">
        <f t="shared" si="1"/>
        <v>1293</v>
      </c>
    </row>
    <row r="69" spans="2:5" x14ac:dyDescent="0.2">
      <c r="B69" s="81">
        <v>42887</v>
      </c>
      <c r="C69" s="83">
        <v>919</v>
      </c>
      <c r="D69" s="83">
        <v>611</v>
      </c>
      <c r="E69" s="83">
        <f t="shared" si="1"/>
        <v>1530</v>
      </c>
    </row>
    <row r="70" spans="2:5" x14ac:dyDescent="0.2">
      <c r="B70" s="81">
        <v>42917</v>
      </c>
      <c r="C70" s="83">
        <v>956</v>
      </c>
      <c r="D70" s="83">
        <v>639</v>
      </c>
      <c r="E70" s="83">
        <f t="shared" si="1"/>
        <v>1595</v>
      </c>
    </row>
    <row r="71" spans="2:5" x14ac:dyDescent="0.2">
      <c r="B71" s="81">
        <v>42948</v>
      </c>
      <c r="C71" s="83">
        <v>751</v>
      </c>
      <c r="D71" s="83">
        <v>503</v>
      </c>
      <c r="E71" s="83">
        <f t="shared" si="1"/>
        <v>1254</v>
      </c>
    </row>
    <row r="72" spans="2:5" x14ac:dyDescent="0.2">
      <c r="B72" s="81">
        <v>42979</v>
      </c>
      <c r="C72" s="83">
        <v>863</v>
      </c>
      <c r="D72" s="83">
        <v>564</v>
      </c>
      <c r="E72" s="83">
        <f t="shared" si="1"/>
        <v>1427</v>
      </c>
    </row>
    <row r="73" spans="2:5" x14ac:dyDescent="0.2">
      <c r="B73" s="81">
        <v>43009</v>
      </c>
      <c r="C73" s="83">
        <v>352</v>
      </c>
      <c r="D73" s="83">
        <v>264</v>
      </c>
      <c r="E73" s="83">
        <f t="shared" si="1"/>
        <v>616</v>
      </c>
    </row>
    <row r="74" spans="2:5" x14ac:dyDescent="0.2">
      <c r="B74" s="81">
        <v>43040</v>
      </c>
      <c r="C74" s="83">
        <v>561</v>
      </c>
      <c r="D74" s="83">
        <v>386</v>
      </c>
      <c r="E74" s="83">
        <f t="shared" si="1"/>
        <v>947</v>
      </c>
    </row>
    <row r="75" spans="2:5" x14ac:dyDescent="0.2">
      <c r="B75" s="81">
        <v>43070</v>
      </c>
      <c r="C75" s="83">
        <v>660</v>
      </c>
      <c r="D75" s="83">
        <v>615</v>
      </c>
      <c r="E75" s="83">
        <f t="shared" si="1"/>
        <v>1275</v>
      </c>
    </row>
    <row r="76" spans="2:5" x14ac:dyDescent="0.2">
      <c r="B76" s="96">
        <v>2017</v>
      </c>
      <c r="C76" s="97">
        <f>SUM(C64:C75)</f>
        <v>11366</v>
      </c>
      <c r="D76" s="97">
        <f t="shared" ref="D76:E76" si="2">SUM(D64:D75)</f>
        <v>8284</v>
      </c>
      <c r="E76" s="97">
        <f t="shared" si="2"/>
        <v>19650</v>
      </c>
    </row>
    <row r="77" spans="2:5" x14ac:dyDescent="0.2">
      <c r="B77" s="81">
        <v>43101</v>
      </c>
      <c r="C77" s="83">
        <v>777</v>
      </c>
      <c r="D77" s="83">
        <v>678</v>
      </c>
      <c r="E77" s="83">
        <f t="shared" ref="E77:E87" si="3">C77+D77</f>
        <v>1455</v>
      </c>
    </row>
    <row r="78" spans="2:5" x14ac:dyDescent="0.2">
      <c r="B78" s="81">
        <v>43132</v>
      </c>
      <c r="C78" s="83">
        <v>979</v>
      </c>
      <c r="D78" s="83">
        <v>837</v>
      </c>
      <c r="E78" s="83">
        <f t="shared" si="3"/>
        <v>1816</v>
      </c>
    </row>
    <row r="79" spans="2:5" x14ac:dyDescent="0.2">
      <c r="B79" s="81">
        <v>43160</v>
      </c>
      <c r="C79" s="83">
        <v>1375</v>
      </c>
      <c r="D79" s="83">
        <v>894</v>
      </c>
      <c r="E79" s="83">
        <f t="shared" si="3"/>
        <v>2269</v>
      </c>
    </row>
    <row r="80" spans="2:5" x14ac:dyDescent="0.2">
      <c r="B80" s="81">
        <v>43191</v>
      </c>
      <c r="C80" s="83">
        <v>1043</v>
      </c>
      <c r="D80" s="83">
        <v>596</v>
      </c>
      <c r="E80" s="83">
        <f t="shared" si="3"/>
        <v>1639</v>
      </c>
    </row>
    <row r="81" spans="2:5" x14ac:dyDescent="0.2">
      <c r="B81" s="81">
        <v>43221</v>
      </c>
      <c r="C81" s="83">
        <v>760</v>
      </c>
      <c r="D81" s="83">
        <v>451</v>
      </c>
      <c r="E81" s="83">
        <f t="shared" si="3"/>
        <v>1211</v>
      </c>
    </row>
    <row r="82" spans="2:5" x14ac:dyDescent="0.2">
      <c r="B82" s="81">
        <v>43252</v>
      </c>
      <c r="C82" s="83">
        <v>1059</v>
      </c>
      <c r="D82" s="83">
        <v>680</v>
      </c>
      <c r="E82" s="83">
        <f t="shared" si="3"/>
        <v>1739</v>
      </c>
    </row>
    <row r="83" spans="2:5" x14ac:dyDescent="0.2">
      <c r="B83" s="81">
        <v>43282</v>
      </c>
      <c r="C83" s="83">
        <v>968</v>
      </c>
      <c r="D83" s="83">
        <v>597</v>
      </c>
      <c r="E83" s="83">
        <f t="shared" si="3"/>
        <v>1565</v>
      </c>
    </row>
    <row r="84" spans="2:5" x14ac:dyDescent="0.2">
      <c r="B84" s="81">
        <v>43313</v>
      </c>
      <c r="C84" s="83">
        <v>1231</v>
      </c>
      <c r="D84" s="83">
        <v>879</v>
      </c>
      <c r="E84" s="83">
        <f t="shared" si="3"/>
        <v>2110</v>
      </c>
    </row>
    <row r="85" spans="2:5" x14ac:dyDescent="0.2">
      <c r="B85" s="81">
        <v>43344</v>
      </c>
      <c r="C85" s="83">
        <v>1614</v>
      </c>
      <c r="D85" s="83">
        <v>1116</v>
      </c>
      <c r="E85" s="83">
        <f t="shared" si="3"/>
        <v>2730</v>
      </c>
    </row>
    <row r="86" spans="2:5" x14ac:dyDescent="0.2">
      <c r="B86" s="81">
        <v>43374</v>
      </c>
      <c r="C86" s="83">
        <v>1026</v>
      </c>
      <c r="D86" s="83">
        <v>810</v>
      </c>
      <c r="E86" s="83">
        <f t="shared" si="3"/>
        <v>1836</v>
      </c>
    </row>
    <row r="87" spans="2:5" x14ac:dyDescent="0.2">
      <c r="B87" s="81">
        <v>43405</v>
      </c>
      <c r="C87" s="83">
        <v>655</v>
      </c>
      <c r="D87" s="83">
        <v>330</v>
      </c>
      <c r="E87" s="83">
        <f t="shared" si="3"/>
        <v>985</v>
      </c>
    </row>
    <row r="88" spans="2:5" x14ac:dyDescent="0.2">
      <c r="B88" s="81">
        <v>43435</v>
      </c>
      <c r="C88" s="149">
        <v>1554</v>
      </c>
      <c r="D88" s="150">
        <v>766</v>
      </c>
      <c r="E88" s="150">
        <v>2320</v>
      </c>
    </row>
    <row r="89" spans="2:5" x14ac:dyDescent="0.2">
      <c r="B89" s="96" t="s">
        <v>585</v>
      </c>
      <c r="C89" s="97">
        <f>SUM(C77:C88)</f>
        <v>13041</v>
      </c>
      <c r="D89" s="97">
        <f t="shared" ref="D89" si="4">SUM(D77:D88)</f>
        <v>8634</v>
      </c>
      <c r="E89" s="97">
        <f>SUM(E77:E88)</f>
        <v>21675</v>
      </c>
    </row>
    <row r="90" spans="2:5" x14ac:dyDescent="0.2">
      <c r="B90" s="81">
        <v>43466</v>
      </c>
      <c r="C90" s="149">
        <v>1711</v>
      </c>
      <c r="D90" s="150">
        <v>1024</v>
      </c>
      <c r="E90" s="150">
        <v>2735</v>
      </c>
    </row>
    <row r="91" spans="2:5" x14ac:dyDescent="0.2">
      <c r="B91" s="81">
        <v>43497</v>
      </c>
      <c r="C91" s="149">
        <v>1618</v>
      </c>
      <c r="D91" s="150">
        <v>809</v>
      </c>
      <c r="E91" s="150">
        <v>2427</v>
      </c>
    </row>
    <row r="92" spans="2:5" s="190" customFormat="1" x14ac:dyDescent="0.2">
      <c r="B92" s="195">
        <v>43525</v>
      </c>
      <c r="C92" s="200">
        <v>467</v>
      </c>
      <c r="D92" s="199">
        <v>342</v>
      </c>
      <c r="E92" s="199">
        <v>809</v>
      </c>
    </row>
    <row r="93" spans="2:5" s="196" customFormat="1" x14ac:dyDescent="0.2">
      <c r="B93" s="195">
        <v>43556</v>
      </c>
      <c r="C93" s="200">
        <v>1080</v>
      </c>
      <c r="D93" s="199">
        <v>564</v>
      </c>
      <c r="E93" s="199">
        <v>1644</v>
      </c>
    </row>
    <row r="94" spans="2:5" s="196" customFormat="1" x14ac:dyDescent="0.2">
      <c r="B94" s="195">
        <v>43586</v>
      </c>
      <c r="C94" s="200">
        <v>1085</v>
      </c>
      <c r="D94" s="199">
        <v>663</v>
      </c>
      <c r="E94" s="199">
        <v>1748</v>
      </c>
    </row>
    <row r="95" spans="2:5" x14ac:dyDescent="0.2">
      <c r="B95" s="195">
        <v>43617</v>
      </c>
      <c r="C95" s="200">
        <v>2004</v>
      </c>
      <c r="D95" s="199">
        <v>1413</v>
      </c>
      <c r="E95" s="199">
        <v>3417</v>
      </c>
    </row>
    <row r="96" spans="2:5" s="196" customFormat="1" x14ac:dyDescent="0.2">
      <c r="B96" s="195">
        <v>43647</v>
      </c>
      <c r="C96" s="200">
        <v>2427</v>
      </c>
      <c r="D96" s="199">
        <v>1403</v>
      </c>
      <c r="E96" s="199">
        <v>3830</v>
      </c>
    </row>
    <row r="97" spans="2:5" s="196" customFormat="1" x14ac:dyDescent="0.2">
      <c r="B97" s="195">
        <v>43678</v>
      </c>
      <c r="C97" s="200">
        <v>2118</v>
      </c>
      <c r="D97" s="199">
        <v>1197</v>
      </c>
      <c r="E97" s="199">
        <v>3315</v>
      </c>
    </row>
    <row r="98" spans="2:5" s="196" customFormat="1" x14ac:dyDescent="0.2">
      <c r="B98" s="195">
        <v>43709</v>
      </c>
      <c r="C98" s="200">
        <v>1382</v>
      </c>
      <c r="D98" s="199">
        <v>1016</v>
      </c>
      <c r="E98" s="199">
        <v>2398</v>
      </c>
    </row>
    <row r="99" spans="2:5" s="196" customFormat="1" x14ac:dyDescent="0.2">
      <c r="B99" s="195">
        <v>43739</v>
      </c>
      <c r="C99" s="200">
        <v>948</v>
      </c>
      <c r="D99" s="199">
        <v>627</v>
      </c>
      <c r="E99" s="199">
        <v>1575</v>
      </c>
    </row>
    <row r="100" spans="2:5" s="196" customFormat="1" x14ac:dyDescent="0.2">
      <c r="B100" s="195">
        <v>43770</v>
      </c>
      <c r="C100" s="200">
        <v>949</v>
      </c>
      <c r="D100" s="199">
        <v>527</v>
      </c>
      <c r="E100" s="199">
        <v>1476</v>
      </c>
    </row>
    <row r="101" spans="2:5" s="196" customFormat="1" x14ac:dyDescent="0.2">
      <c r="B101" s="195">
        <v>43800</v>
      </c>
      <c r="C101" s="200">
        <v>506</v>
      </c>
      <c r="D101" s="199">
        <v>423</v>
      </c>
      <c r="E101" s="199">
        <v>929</v>
      </c>
    </row>
    <row r="102" spans="2:5" s="196" customFormat="1" x14ac:dyDescent="0.2">
      <c r="B102" s="96">
        <v>2019</v>
      </c>
      <c r="C102" s="97">
        <f>SUM(C90:C101)</f>
        <v>16295</v>
      </c>
      <c r="D102" s="97">
        <f t="shared" ref="D102:E102" si="5">SUM(D90:D101)</f>
        <v>10008</v>
      </c>
      <c r="E102" s="97">
        <f t="shared" si="5"/>
        <v>26303</v>
      </c>
    </row>
    <row r="103" spans="2:5" s="196" customFormat="1" x14ac:dyDescent="0.2">
      <c r="B103" s="195">
        <v>43831</v>
      </c>
      <c r="C103" s="200">
        <v>1297</v>
      </c>
      <c r="D103" s="199">
        <v>758</v>
      </c>
      <c r="E103" s="199">
        <f>SUM(C103:D103)</f>
        <v>2055</v>
      </c>
    </row>
    <row r="104" spans="2:5" s="196" customFormat="1" x14ac:dyDescent="0.2">
      <c r="B104" s="195">
        <v>43862</v>
      </c>
      <c r="C104" s="200">
        <v>1495</v>
      </c>
      <c r="D104" s="199">
        <v>1505</v>
      </c>
      <c r="E104" s="199">
        <f t="shared" ref="E104:E114" si="6">SUM(C104:D104)</f>
        <v>3000</v>
      </c>
    </row>
    <row r="105" spans="2:5" s="196" customFormat="1" x14ac:dyDescent="0.2">
      <c r="B105" s="195">
        <v>43891</v>
      </c>
      <c r="C105" s="200">
        <v>1883</v>
      </c>
      <c r="D105" s="199">
        <v>1296</v>
      </c>
      <c r="E105" s="199">
        <f t="shared" si="6"/>
        <v>3179</v>
      </c>
    </row>
    <row r="106" spans="2:5" s="196" customFormat="1" x14ac:dyDescent="0.2">
      <c r="B106" s="195">
        <v>43922</v>
      </c>
      <c r="C106" s="200">
        <v>3853</v>
      </c>
      <c r="D106" s="199">
        <v>2369</v>
      </c>
      <c r="E106" s="199">
        <f t="shared" si="6"/>
        <v>6222</v>
      </c>
    </row>
    <row r="107" spans="2:5" s="196" customFormat="1" x14ac:dyDescent="0.2">
      <c r="B107" s="195">
        <v>43952</v>
      </c>
      <c r="C107" s="200">
        <v>3685</v>
      </c>
      <c r="D107" s="199">
        <v>1919</v>
      </c>
      <c r="E107" s="199">
        <f t="shared" si="6"/>
        <v>5604</v>
      </c>
    </row>
    <row r="108" spans="2:5" s="196" customFormat="1" x14ac:dyDescent="0.2">
      <c r="B108" s="195">
        <v>43983</v>
      </c>
      <c r="C108" s="200">
        <v>3750</v>
      </c>
      <c r="D108" s="199">
        <v>1981</v>
      </c>
      <c r="E108" s="199">
        <f t="shared" si="6"/>
        <v>5731</v>
      </c>
    </row>
    <row r="109" spans="2:5" s="196" customFormat="1" x14ac:dyDescent="0.2">
      <c r="B109" s="195">
        <v>44013</v>
      </c>
      <c r="C109" s="200">
        <v>5203</v>
      </c>
      <c r="D109" s="199">
        <v>2979</v>
      </c>
      <c r="E109" s="199">
        <f t="shared" si="6"/>
        <v>8182</v>
      </c>
    </row>
    <row r="110" spans="2:5" s="196" customFormat="1" x14ac:dyDescent="0.2">
      <c r="B110" s="195">
        <v>44044</v>
      </c>
      <c r="C110" s="200">
        <v>4969</v>
      </c>
      <c r="D110" s="199">
        <v>2864</v>
      </c>
      <c r="E110" s="199">
        <f t="shared" si="6"/>
        <v>7833</v>
      </c>
    </row>
    <row r="111" spans="2:5" s="196" customFormat="1" x14ac:dyDescent="0.2">
      <c r="B111" s="195">
        <v>44075</v>
      </c>
      <c r="C111" s="200">
        <v>2385</v>
      </c>
      <c r="D111" s="199">
        <v>1258</v>
      </c>
      <c r="E111" s="199">
        <f t="shared" si="6"/>
        <v>3643</v>
      </c>
    </row>
    <row r="112" spans="2:5" s="196" customFormat="1" x14ac:dyDescent="0.2">
      <c r="B112" s="195">
        <v>44105</v>
      </c>
      <c r="C112" s="200">
        <v>2045</v>
      </c>
      <c r="D112" s="199">
        <v>1173</v>
      </c>
      <c r="E112" s="199">
        <f t="shared" si="6"/>
        <v>3218</v>
      </c>
    </row>
    <row r="113" spans="2:5" s="196" customFormat="1" x14ac:dyDescent="0.2">
      <c r="B113" s="195">
        <v>44136</v>
      </c>
      <c r="C113" s="200">
        <v>1545</v>
      </c>
      <c r="D113" s="199">
        <v>906</v>
      </c>
      <c r="E113" s="199">
        <f t="shared" si="6"/>
        <v>2451</v>
      </c>
    </row>
    <row r="114" spans="2:5" s="196" customFormat="1" x14ac:dyDescent="0.2">
      <c r="B114" s="96" t="str">
        <f>'Contratación Solicitudes'!B118</f>
        <v>a nov-20</v>
      </c>
      <c r="C114" s="97">
        <f>SUM(C103:C113)</f>
        <v>32110</v>
      </c>
      <c r="D114" s="97">
        <f>SUM(D103:D113)</f>
        <v>19008</v>
      </c>
      <c r="E114" s="97">
        <f t="shared" si="6"/>
        <v>51118</v>
      </c>
    </row>
    <row r="115" spans="2:5" s="196" customFormat="1" x14ac:dyDescent="0.2">
      <c r="B115" s="433" t="s">
        <v>28</v>
      </c>
      <c r="C115" s="433"/>
      <c r="D115" s="433"/>
      <c r="E115" s="198">
        <f>E10+E11+E24+E37+E50+E63+E76+E89+E102+E114</f>
        <v>380206</v>
      </c>
    </row>
    <row r="116" spans="2:5" x14ac:dyDescent="0.2">
      <c r="B116" s="196" t="s">
        <v>473</v>
      </c>
      <c r="C116" s="196"/>
      <c r="D116" s="196"/>
      <c r="E116" s="196"/>
    </row>
    <row r="117" spans="2:5" s="196" customFormat="1" ht="52.5" customHeight="1" x14ac:dyDescent="0.2">
      <c r="B117" s="368" t="s">
        <v>546</v>
      </c>
      <c r="C117" s="368"/>
      <c r="D117" s="368"/>
      <c r="E117" s="368"/>
    </row>
  </sheetData>
  <mergeCells count="12">
    <mergeCell ref="B117:E117"/>
    <mergeCell ref="B5:E5"/>
    <mergeCell ref="B6:E6"/>
    <mergeCell ref="B8:B9"/>
    <mergeCell ref="C8:E8"/>
    <mergeCell ref="B10:D10"/>
    <mergeCell ref="B11:D11"/>
    <mergeCell ref="B24:D24"/>
    <mergeCell ref="B37:D37"/>
    <mergeCell ref="B50:D50"/>
    <mergeCell ref="B63:D63"/>
    <mergeCell ref="B115:D115"/>
  </mergeCells>
  <hyperlinks>
    <hyperlink ref="G5" location="'Índice STJ'!A1" display="'Índice STJ'!A1" xr:uid="{00000000-0004-0000-1E00-000000000000}"/>
  </hyperlinks>
  <pageMargins left="0.7" right="0.7" top="0.75" bottom="0.75" header="0.3" footer="0.3"/>
  <ignoredErrors>
    <ignoredError sqref="E103:E110" formulaRange="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2:N116"/>
  <sheetViews>
    <sheetView showGridLines="0" zoomScaleNormal="100" workbookViewId="0">
      <pane xSplit="2" ySplit="10" topLeftCell="C105" activePane="bottomRight" state="frozen"/>
      <selection activeCell="G105" sqref="G105:G106"/>
      <selection pane="topRight" activeCell="G105" sqref="G105:G106"/>
      <selection pane="bottomLeft" activeCell="G105" sqref="G105:G106"/>
      <selection pane="bottomRight" activeCell="L115" sqref="L115"/>
    </sheetView>
  </sheetViews>
  <sheetFormatPr baseColWidth="10" defaultColWidth="11.42578125" defaultRowHeight="12" x14ac:dyDescent="0.2"/>
  <cols>
    <col min="1" max="1" width="6" style="28" customWidth="1"/>
    <col min="2" max="16384" width="11.42578125" style="28"/>
  </cols>
  <sheetData>
    <row r="2" spans="1:14" x14ac:dyDescent="0.2">
      <c r="A2" s="50" t="s">
        <v>101</v>
      </c>
    </row>
    <row r="3" spans="1:14" x14ac:dyDescent="0.2">
      <c r="A3" s="50" t="s">
        <v>102</v>
      </c>
    </row>
    <row r="5" spans="1:14" ht="12.75" x14ac:dyDescent="0.2">
      <c r="B5" s="360" t="s">
        <v>547</v>
      </c>
      <c r="C5" s="360"/>
      <c r="D5" s="360"/>
      <c r="E5" s="360"/>
      <c r="F5" s="360"/>
      <c r="G5" s="360"/>
      <c r="H5" s="360"/>
      <c r="I5" s="360"/>
      <c r="J5" s="360"/>
      <c r="K5" s="360"/>
      <c r="L5" s="360"/>
      <c r="N5" s="127" t="s">
        <v>575</v>
      </c>
    </row>
    <row r="6" spans="1:14" ht="12.75" x14ac:dyDescent="0.2">
      <c r="B6" s="360" t="s">
        <v>631</v>
      </c>
      <c r="C6" s="360"/>
      <c r="D6" s="360"/>
      <c r="E6" s="360"/>
      <c r="F6" s="360"/>
      <c r="G6" s="360"/>
      <c r="H6" s="360"/>
      <c r="I6" s="360"/>
      <c r="J6" s="360"/>
      <c r="K6" s="360"/>
      <c r="L6" s="360"/>
    </row>
    <row r="8" spans="1:14" ht="29.25" customHeight="1" x14ac:dyDescent="0.2">
      <c r="B8" s="434" t="s">
        <v>1</v>
      </c>
      <c r="C8" s="435" t="s">
        <v>548</v>
      </c>
      <c r="D8" s="435"/>
      <c r="E8" s="435"/>
      <c r="F8" s="435"/>
      <c r="G8" s="435"/>
      <c r="H8" s="435"/>
      <c r="I8" s="435"/>
      <c r="J8" s="435"/>
      <c r="K8" s="435"/>
      <c r="L8" s="435"/>
    </row>
    <row r="9" spans="1:14" ht="12.75" x14ac:dyDescent="0.2">
      <c r="B9" s="434"/>
      <c r="C9" s="434" t="s">
        <v>534</v>
      </c>
      <c r="D9" s="434"/>
      <c r="E9" s="434"/>
      <c r="F9" s="436" t="s">
        <v>535</v>
      </c>
      <c r="G9" s="436"/>
      <c r="H9" s="436"/>
      <c r="I9" s="436" t="s">
        <v>536</v>
      </c>
      <c r="J9" s="436"/>
      <c r="K9" s="436"/>
      <c r="L9" s="434" t="s">
        <v>28</v>
      </c>
    </row>
    <row r="10" spans="1:14" ht="12.75" x14ac:dyDescent="0.2">
      <c r="B10" s="434"/>
      <c r="C10" s="180" t="s">
        <v>528</v>
      </c>
      <c r="D10" s="180" t="s">
        <v>529</v>
      </c>
      <c r="E10" s="181" t="s">
        <v>487</v>
      </c>
      <c r="F10" s="180" t="s">
        <v>528</v>
      </c>
      <c r="G10" s="180" t="s">
        <v>529</v>
      </c>
      <c r="H10" s="181" t="s">
        <v>487</v>
      </c>
      <c r="I10" s="180" t="s">
        <v>528</v>
      </c>
      <c r="J10" s="180" t="s">
        <v>529</v>
      </c>
      <c r="K10" s="181" t="s">
        <v>487</v>
      </c>
      <c r="L10" s="434"/>
    </row>
    <row r="11" spans="1:14" ht="12.75" x14ac:dyDescent="0.2">
      <c r="B11" s="170" t="s">
        <v>545</v>
      </c>
      <c r="C11" s="170"/>
      <c r="D11" s="170"/>
      <c r="E11" s="171">
        <f>104069+4050+2362+2539+4084+2107</f>
        <v>119211</v>
      </c>
      <c r="F11" s="171"/>
      <c r="G11" s="171"/>
      <c r="H11" s="171">
        <f>1303+54+38+22+19+21</f>
        <v>1457</v>
      </c>
      <c r="I11" s="171"/>
      <c r="J11" s="171"/>
      <c r="K11" s="171">
        <f>6+498+437+328+454+259</f>
        <v>1982</v>
      </c>
      <c r="L11" s="171">
        <f t="shared" ref="L11:L24" si="0">E11+H11+K11</f>
        <v>122650</v>
      </c>
    </row>
    <row r="12" spans="1:14" ht="12.75" x14ac:dyDescent="0.2">
      <c r="B12" s="151">
        <v>2012</v>
      </c>
      <c r="C12" s="170"/>
      <c r="D12" s="170"/>
      <c r="E12" s="171">
        <v>24495</v>
      </c>
      <c r="F12" s="171"/>
      <c r="G12" s="171"/>
      <c r="H12" s="171">
        <v>248</v>
      </c>
      <c r="I12" s="171"/>
      <c r="J12" s="171"/>
      <c r="K12" s="171">
        <v>7862</v>
      </c>
      <c r="L12" s="171">
        <f t="shared" si="0"/>
        <v>32605</v>
      </c>
    </row>
    <row r="13" spans="1:14" ht="12.75" x14ac:dyDescent="0.2">
      <c r="B13" s="172">
        <v>41275</v>
      </c>
      <c r="C13" s="172"/>
      <c r="D13" s="172"/>
      <c r="E13" s="173">
        <v>1593</v>
      </c>
      <c r="F13" s="173"/>
      <c r="G13" s="173"/>
      <c r="H13" s="173">
        <v>15</v>
      </c>
      <c r="I13" s="173"/>
      <c r="J13" s="173"/>
      <c r="K13" s="173">
        <v>924</v>
      </c>
      <c r="L13" s="173">
        <f t="shared" si="0"/>
        <v>2532</v>
      </c>
    </row>
    <row r="14" spans="1:14" ht="12.75" x14ac:dyDescent="0.2">
      <c r="B14" s="172">
        <v>41306</v>
      </c>
      <c r="C14" s="172"/>
      <c r="D14" s="172"/>
      <c r="E14" s="173">
        <v>1468</v>
      </c>
      <c r="F14" s="173"/>
      <c r="G14" s="173"/>
      <c r="H14" s="173">
        <v>22</v>
      </c>
      <c r="I14" s="173"/>
      <c r="J14" s="173"/>
      <c r="K14" s="173">
        <v>949</v>
      </c>
      <c r="L14" s="173">
        <f t="shared" si="0"/>
        <v>2439</v>
      </c>
    </row>
    <row r="15" spans="1:14" ht="12.75" x14ac:dyDescent="0.2">
      <c r="B15" s="172">
        <v>41334</v>
      </c>
      <c r="C15" s="172"/>
      <c r="D15" s="172"/>
      <c r="E15" s="173">
        <v>1784</v>
      </c>
      <c r="F15" s="173"/>
      <c r="G15" s="173"/>
      <c r="H15" s="173">
        <v>16</v>
      </c>
      <c r="I15" s="173"/>
      <c r="J15" s="173"/>
      <c r="K15" s="173">
        <v>631</v>
      </c>
      <c r="L15" s="173">
        <f t="shared" si="0"/>
        <v>2431</v>
      </c>
    </row>
    <row r="16" spans="1:14" ht="12.75" x14ac:dyDescent="0.2">
      <c r="B16" s="172">
        <v>41365</v>
      </c>
      <c r="C16" s="172"/>
      <c r="D16" s="172"/>
      <c r="E16" s="174">
        <v>1305</v>
      </c>
      <c r="F16" s="174"/>
      <c r="G16" s="174"/>
      <c r="H16" s="175">
        <v>44</v>
      </c>
      <c r="I16" s="175"/>
      <c r="J16" s="175"/>
      <c r="K16" s="194">
        <v>502</v>
      </c>
      <c r="L16" s="173">
        <f t="shared" si="0"/>
        <v>1851</v>
      </c>
    </row>
    <row r="17" spans="2:12" ht="12.75" x14ac:dyDescent="0.2">
      <c r="B17" s="172">
        <v>41395</v>
      </c>
      <c r="C17" s="172"/>
      <c r="D17" s="172"/>
      <c r="E17" s="174">
        <v>1777</v>
      </c>
      <c r="F17" s="174"/>
      <c r="G17" s="174"/>
      <c r="H17" s="175">
        <v>10</v>
      </c>
      <c r="I17" s="175"/>
      <c r="J17" s="175"/>
      <c r="K17" s="194">
        <v>582</v>
      </c>
      <c r="L17" s="173">
        <f t="shared" si="0"/>
        <v>2369</v>
      </c>
    </row>
    <row r="18" spans="2:12" ht="12.75" x14ac:dyDescent="0.2">
      <c r="B18" s="172">
        <v>41426</v>
      </c>
      <c r="C18" s="172"/>
      <c r="D18" s="172"/>
      <c r="E18" s="174">
        <v>1540</v>
      </c>
      <c r="F18" s="174"/>
      <c r="G18" s="174"/>
      <c r="H18" s="175">
        <v>16</v>
      </c>
      <c r="I18" s="175"/>
      <c r="J18" s="175"/>
      <c r="K18" s="194">
        <v>725</v>
      </c>
      <c r="L18" s="173">
        <f t="shared" si="0"/>
        <v>2281</v>
      </c>
    </row>
    <row r="19" spans="2:12" ht="12.75" x14ac:dyDescent="0.2">
      <c r="B19" s="172">
        <v>41456</v>
      </c>
      <c r="C19" s="172"/>
      <c r="D19" s="172"/>
      <c r="E19" s="174">
        <v>1026</v>
      </c>
      <c r="F19" s="174"/>
      <c r="G19" s="174"/>
      <c r="H19" s="175">
        <v>10</v>
      </c>
      <c r="I19" s="175"/>
      <c r="J19" s="175"/>
      <c r="K19" s="194">
        <v>1261</v>
      </c>
      <c r="L19" s="173">
        <f t="shared" si="0"/>
        <v>2297</v>
      </c>
    </row>
    <row r="20" spans="2:12" ht="12.75" x14ac:dyDescent="0.2">
      <c r="B20" s="172">
        <v>41487</v>
      </c>
      <c r="C20" s="172"/>
      <c r="D20" s="172"/>
      <c r="E20" s="174">
        <v>610</v>
      </c>
      <c r="F20" s="174"/>
      <c r="G20" s="174"/>
      <c r="H20" s="175">
        <v>14</v>
      </c>
      <c r="I20" s="175"/>
      <c r="J20" s="175"/>
      <c r="K20" s="194">
        <v>854</v>
      </c>
      <c r="L20" s="173">
        <f t="shared" si="0"/>
        <v>1478</v>
      </c>
    </row>
    <row r="21" spans="2:12" ht="12.75" x14ac:dyDescent="0.2">
      <c r="B21" s="172">
        <v>41518</v>
      </c>
      <c r="C21" s="172"/>
      <c r="D21" s="172"/>
      <c r="E21" s="174">
        <v>816</v>
      </c>
      <c r="F21" s="174"/>
      <c r="G21" s="174"/>
      <c r="H21" s="175">
        <v>1</v>
      </c>
      <c r="I21" s="175"/>
      <c r="J21" s="175"/>
      <c r="K21" s="194">
        <v>493</v>
      </c>
      <c r="L21" s="173">
        <f t="shared" si="0"/>
        <v>1310</v>
      </c>
    </row>
    <row r="22" spans="2:12" ht="12.75" x14ac:dyDescent="0.2">
      <c r="B22" s="172">
        <v>41548</v>
      </c>
      <c r="C22" s="172"/>
      <c r="D22" s="172"/>
      <c r="E22" s="174">
        <v>485</v>
      </c>
      <c r="F22" s="174"/>
      <c r="G22" s="174"/>
      <c r="H22" s="175">
        <v>2</v>
      </c>
      <c r="I22" s="175"/>
      <c r="J22" s="175"/>
      <c r="K22" s="194">
        <v>654</v>
      </c>
      <c r="L22" s="173">
        <f t="shared" si="0"/>
        <v>1141</v>
      </c>
    </row>
    <row r="23" spans="2:12" ht="12.75" x14ac:dyDescent="0.2">
      <c r="B23" s="172">
        <v>41579</v>
      </c>
      <c r="C23" s="172"/>
      <c r="D23" s="172"/>
      <c r="E23" s="174">
        <v>480</v>
      </c>
      <c r="F23" s="174"/>
      <c r="G23" s="174"/>
      <c r="H23" s="175">
        <v>2</v>
      </c>
      <c r="I23" s="175"/>
      <c r="J23" s="175"/>
      <c r="K23" s="194">
        <v>443</v>
      </c>
      <c r="L23" s="173">
        <f t="shared" si="0"/>
        <v>925</v>
      </c>
    </row>
    <row r="24" spans="2:12" ht="12.75" x14ac:dyDescent="0.2">
      <c r="B24" s="172">
        <v>41609</v>
      </c>
      <c r="C24" s="172"/>
      <c r="D24" s="172"/>
      <c r="E24" s="174">
        <v>1157</v>
      </c>
      <c r="F24" s="174"/>
      <c r="G24" s="174"/>
      <c r="H24" s="175">
        <v>6</v>
      </c>
      <c r="I24" s="175"/>
      <c r="J24" s="175"/>
      <c r="K24" s="194">
        <v>1108</v>
      </c>
      <c r="L24" s="173">
        <f t="shared" si="0"/>
        <v>2271</v>
      </c>
    </row>
    <row r="25" spans="2:12" ht="12.75" x14ac:dyDescent="0.2">
      <c r="B25" s="151">
        <v>2013</v>
      </c>
      <c r="C25" s="170"/>
      <c r="D25" s="170"/>
      <c r="E25" s="176">
        <f>SUM(E13:E24)</f>
        <v>14041</v>
      </c>
      <c r="F25" s="176"/>
      <c r="G25" s="176"/>
      <c r="H25" s="176">
        <f t="shared" ref="H25:L25" si="1">SUM(H13:H24)</f>
        <v>158</v>
      </c>
      <c r="I25" s="176"/>
      <c r="J25" s="176"/>
      <c r="K25" s="176">
        <f t="shared" si="1"/>
        <v>9126</v>
      </c>
      <c r="L25" s="176">
        <f t="shared" si="1"/>
        <v>23325</v>
      </c>
    </row>
    <row r="26" spans="2:12" ht="12.75" x14ac:dyDescent="0.2">
      <c r="B26" s="172">
        <v>41640</v>
      </c>
      <c r="C26" s="172"/>
      <c r="D26" s="172"/>
      <c r="E26" s="174">
        <v>1358</v>
      </c>
      <c r="F26" s="174"/>
      <c r="G26" s="174"/>
      <c r="H26" s="194">
        <v>5</v>
      </c>
      <c r="I26" s="194"/>
      <c r="J26" s="194"/>
      <c r="K26" s="194">
        <v>1261</v>
      </c>
      <c r="L26" s="173">
        <f t="shared" ref="L26:L32" si="2">E26+H26+K26</f>
        <v>2624</v>
      </c>
    </row>
    <row r="27" spans="2:12" ht="12.75" x14ac:dyDescent="0.2">
      <c r="B27" s="172">
        <v>41671</v>
      </c>
      <c r="C27" s="172"/>
      <c r="D27" s="172"/>
      <c r="E27" s="174">
        <v>746</v>
      </c>
      <c r="F27" s="174"/>
      <c r="G27" s="174"/>
      <c r="H27" s="194">
        <v>4</v>
      </c>
      <c r="I27" s="194"/>
      <c r="J27" s="194"/>
      <c r="K27" s="194">
        <v>848</v>
      </c>
      <c r="L27" s="173">
        <f t="shared" si="2"/>
        <v>1598</v>
      </c>
    </row>
    <row r="28" spans="2:12" ht="12.75" x14ac:dyDescent="0.2">
      <c r="B28" s="177">
        <v>41699</v>
      </c>
      <c r="C28" s="177"/>
      <c r="D28" s="177"/>
      <c r="E28" s="174">
        <v>1052</v>
      </c>
      <c r="F28" s="174"/>
      <c r="G28" s="174"/>
      <c r="H28" s="194">
        <v>10</v>
      </c>
      <c r="I28" s="194"/>
      <c r="J28" s="194"/>
      <c r="K28" s="194">
        <v>852</v>
      </c>
      <c r="L28" s="173">
        <f t="shared" si="2"/>
        <v>1914</v>
      </c>
    </row>
    <row r="29" spans="2:12" ht="12.75" x14ac:dyDescent="0.2">
      <c r="B29" s="177">
        <v>41730</v>
      </c>
      <c r="C29" s="177"/>
      <c r="D29" s="177"/>
      <c r="E29" s="174">
        <v>549</v>
      </c>
      <c r="F29" s="174"/>
      <c r="G29" s="174"/>
      <c r="H29" s="194">
        <v>4</v>
      </c>
      <c r="I29" s="194"/>
      <c r="J29" s="194"/>
      <c r="K29" s="194">
        <v>512</v>
      </c>
      <c r="L29" s="173">
        <f t="shared" si="2"/>
        <v>1065</v>
      </c>
    </row>
    <row r="30" spans="2:12" ht="12.75" x14ac:dyDescent="0.2">
      <c r="B30" s="177">
        <v>41760</v>
      </c>
      <c r="C30" s="177"/>
      <c r="D30" s="177"/>
      <c r="E30" s="174">
        <v>773</v>
      </c>
      <c r="F30" s="174"/>
      <c r="G30" s="174"/>
      <c r="H30" s="194">
        <v>9</v>
      </c>
      <c r="I30" s="194"/>
      <c r="J30" s="194"/>
      <c r="K30" s="194">
        <v>1137</v>
      </c>
      <c r="L30" s="173">
        <f t="shared" si="2"/>
        <v>1919</v>
      </c>
    </row>
    <row r="31" spans="2:12" ht="12.75" x14ac:dyDescent="0.2">
      <c r="B31" s="177">
        <v>41791</v>
      </c>
      <c r="C31" s="177"/>
      <c r="D31" s="177"/>
      <c r="E31" s="174">
        <v>660</v>
      </c>
      <c r="F31" s="174"/>
      <c r="G31" s="174"/>
      <c r="H31" s="194">
        <v>15</v>
      </c>
      <c r="I31" s="194"/>
      <c r="J31" s="194"/>
      <c r="K31" s="194">
        <v>905</v>
      </c>
      <c r="L31" s="173">
        <f t="shared" si="2"/>
        <v>1580</v>
      </c>
    </row>
    <row r="32" spans="2:12" ht="12.75" x14ac:dyDescent="0.2">
      <c r="B32" s="177">
        <v>41821</v>
      </c>
      <c r="C32" s="177"/>
      <c r="D32" s="177"/>
      <c r="E32" s="174">
        <v>881</v>
      </c>
      <c r="F32" s="174"/>
      <c r="G32" s="174"/>
      <c r="H32" s="194">
        <v>15</v>
      </c>
      <c r="I32" s="194"/>
      <c r="J32" s="194"/>
      <c r="K32" s="194">
        <v>646</v>
      </c>
      <c r="L32" s="173">
        <f t="shared" si="2"/>
        <v>1542</v>
      </c>
    </row>
    <row r="33" spans="2:12" ht="12.75" x14ac:dyDescent="0.2">
      <c r="B33" s="172">
        <v>41852</v>
      </c>
      <c r="C33" s="172"/>
      <c r="D33" s="172"/>
      <c r="E33" s="174">
        <v>825</v>
      </c>
      <c r="F33" s="174"/>
      <c r="G33" s="174"/>
      <c r="H33" s="194">
        <v>28</v>
      </c>
      <c r="I33" s="194"/>
      <c r="J33" s="194"/>
      <c r="K33" s="194">
        <v>753</v>
      </c>
      <c r="L33" s="173">
        <f>E33+H33+K33</f>
        <v>1606</v>
      </c>
    </row>
    <row r="34" spans="2:12" ht="12.75" x14ac:dyDescent="0.2">
      <c r="B34" s="172">
        <v>41883</v>
      </c>
      <c r="C34" s="172"/>
      <c r="D34" s="172"/>
      <c r="E34" s="194">
        <v>1489</v>
      </c>
      <c r="F34" s="194"/>
      <c r="G34" s="194"/>
      <c r="H34" s="194">
        <v>41</v>
      </c>
      <c r="I34" s="194"/>
      <c r="J34" s="194"/>
      <c r="K34" s="194">
        <v>1146</v>
      </c>
      <c r="L34" s="194">
        <f>E34+H34+K34</f>
        <v>2676</v>
      </c>
    </row>
    <row r="35" spans="2:12" ht="12.75" x14ac:dyDescent="0.2">
      <c r="B35" s="139">
        <v>41913</v>
      </c>
      <c r="C35" s="139"/>
      <c r="D35" s="139"/>
      <c r="E35" s="194">
        <v>1667</v>
      </c>
      <c r="F35" s="194"/>
      <c r="G35" s="194"/>
      <c r="H35" s="194">
        <v>132</v>
      </c>
      <c r="I35" s="194"/>
      <c r="J35" s="194"/>
      <c r="K35" s="194">
        <v>827</v>
      </c>
      <c r="L35" s="194">
        <f>E35+H35+K35</f>
        <v>2626</v>
      </c>
    </row>
    <row r="36" spans="2:12" ht="12.75" x14ac:dyDescent="0.2">
      <c r="B36" s="139">
        <v>41944</v>
      </c>
      <c r="C36" s="139"/>
      <c r="D36" s="139"/>
      <c r="E36" s="194">
        <v>1332</v>
      </c>
      <c r="F36" s="194"/>
      <c r="G36" s="194"/>
      <c r="H36" s="194">
        <v>22</v>
      </c>
      <c r="I36" s="194"/>
      <c r="J36" s="194"/>
      <c r="K36" s="194">
        <v>1068</v>
      </c>
      <c r="L36" s="194">
        <f>E36+H36+K36</f>
        <v>2422</v>
      </c>
    </row>
    <row r="37" spans="2:12" ht="12.75" x14ac:dyDescent="0.2">
      <c r="B37" s="139">
        <v>41974</v>
      </c>
      <c r="C37" s="139"/>
      <c r="D37" s="139"/>
      <c r="E37" s="194">
        <v>500</v>
      </c>
      <c r="F37" s="194"/>
      <c r="G37" s="194"/>
      <c r="H37" s="194">
        <v>14</v>
      </c>
      <c r="I37" s="194"/>
      <c r="J37" s="194"/>
      <c r="K37" s="194">
        <v>835</v>
      </c>
      <c r="L37" s="194">
        <f>E37+H37+K37</f>
        <v>1349</v>
      </c>
    </row>
    <row r="38" spans="2:12" ht="12.75" x14ac:dyDescent="0.2">
      <c r="B38" s="151">
        <v>2014</v>
      </c>
      <c r="C38" s="170"/>
      <c r="D38" s="170"/>
      <c r="E38" s="178">
        <f>SUM(E26:E37)</f>
        <v>11832</v>
      </c>
      <c r="F38" s="178"/>
      <c r="G38" s="178"/>
      <c r="H38" s="178">
        <f t="shared" ref="H38:L38" si="3">SUM(H26:H37)</f>
        <v>299</v>
      </c>
      <c r="I38" s="178"/>
      <c r="J38" s="178"/>
      <c r="K38" s="178">
        <f t="shared" si="3"/>
        <v>10790</v>
      </c>
      <c r="L38" s="178">
        <f t="shared" si="3"/>
        <v>22921</v>
      </c>
    </row>
    <row r="39" spans="2:12" ht="12.75" x14ac:dyDescent="0.2">
      <c r="B39" s="139">
        <v>42005</v>
      </c>
      <c r="C39" s="139"/>
      <c r="D39" s="139"/>
      <c r="E39" s="194">
        <v>38</v>
      </c>
      <c r="F39" s="194"/>
      <c r="G39" s="194"/>
      <c r="H39" s="194">
        <v>896</v>
      </c>
      <c r="I39" s="194"/>
      <c r="J39" s="194"/>
      <c r="K39" s="194">
        <v>1448</v>
      </c>
      <c r="L39" s="194">
        <f t="shared" ref="L39:L50" si="4">E39+H39+K39</f>
        <v>2382</v>
      </c>
    </row>
    <row r="40" spans="2:12" ht="12.75" x14ac:dyDescent="0.2">
      <c r="B40" s="139">
        <v>42036</v>
      </c>
      <c r="C40" s="139"/>
      <c r="D40" s="139"/>
      <c r="E40" s="194">
        <v>1411</v>
      </c>
      <c r="F40" s="194"/>
      <c r="G40" s="194"/>
      <c r="H40" s="194">
        <v>90</v>
      </c>
      <c r="I40" s="194"/>
      <c r="J40" s="194"/>
      <c r="K40" s="194">
        <v>2461</v>
      </c>
      <c r="L40" s="194">
        <f t="shared" si="4"/>
        <v>3962</v>
      </c>
    </row>
    <row r="41" spans="2:12" ht="12.75" x14ac:dyDescent="0.2">
      <c r="B41" s="139">
        <v>42064</v>
      </c>
      <c r="C41" s="139"/>
      <c r="D41" s="139"/>
      <c r="E41" s="194">
        <v>1147</v>
      </c>
      <c r="F41" s="194"/>
      <c r="G41" s="194"/>
      <c r="H41" s="194">
        <v>78</v>
      </c>
      <c r="I41" s="194"/>
      <c r="J41" s="194"/>
      <c r="K41" s="194">
        <v>1427</v>
      </c>
      <c r="L41" s="194">
        <f t="shared" si="4"/>
        <v>2652</v>
      </c>
    </row>
    <row r="42" spans="2:12" ht="12.75" x14ac:dyDescent="0.2">
      <c r="B42" s="139">
        <v>42095</v>
      </c>
      <c r="C42" s="139"/>
      <c r="D42" s="139"/>
      <c r="E42" s="194">
        <v>1650</v>
      </c>
      <c r="F42" s="194"/>
      <c r="G42" s="194"/>
      <c r="H42" s="194">
        <v>172</v>
      </c>
      <c r="I42" s="194"/>
      <c r="J42" s="194"/>
      <c r="K42" s="194">
        <v>1480</v>
      </c>
      <c r="L42" s="194">
        <f t="shared" si="4"/>
        <v>3302</v>
      </c>
    </row>
    <row r="43" spans="2:12" ht="12.75" x14ac:dyDescent="0.2">
      <c r="B43" s="139">
        <v>42125</v>
      </c>
      <c r="C43" s="139"/>
      <c r="D43" s="139"/>
      <c r="E43" s="194">
        <v>1272</v>
      </c>
      <c r="F43" s="194"/>
      <c r="G43" s="194"/>
      <c r="H43" s="194">
        <v>123</v>
      </c>
      <c r="I43" s="194"/>
      <c r="J43" s="194"/>
      <c r="K43" s="194">
        <v>169</v>
      </c>
      <c r="L43" s="194">
        <f t="shared" si="4"/>
        <v>1564</v>
      </c>
    </row>
    <row r="44" spans="2:12" ht="12.75" x14ac:dyDescent="0.2">
      <c r="B44" s="139">
        <v>42156</v>
      </c>
      <c r="C44" s="139"/>
      <c r="D44" s="139"/>
      <c r="E44" s="194">
        <v>1877</v>
      </c>
      <c r="F44" s="194"/>
      <c r="G44" s="194"/>
      <c r="H44" s="194">
        <v>135</v>
      </c>
      <c r="I44" s="194"/>
      <c r="J44" s="194"/>
      <c r="K44" s="194">
        <v>447</v>
      </c>
      <c r="L44" s="194">
        <f t="shared" si="4"/>
        <v>2459</v>
      </c>
    </row>
    <row r="45" spans="2:12" ht="12.75" x14ac:dyDescent="0.2">
      <c r="B45" s="139">
        <v>42186</v>
      </c>
      <c r="C45" s="139"/>
      <c r="D45" s="139"/>
      <c r="E45" s="194">
        <v>1030</v>
      </c>
      <c r="F45" s="194"/>
      <c r="G45" s="194"/>
      <c r="H45" s="194">
        <v>110</v>
      </c>
      <c r="I45" s="194"/>
      <c r="J45" s="194"/>
      <c r="K45" s="194">
        <v>167</v>
      </c>
      <c r="L45" s="194">
        <f t="shared" si="4"/>
        <v>1307</v>
      </c>
    </row>
    <row r="46" spans="2:12" ht="12.75" x14ac:dyDescent="0.2">
      <c r="B46" s="139">
        <v>42217</v>
      </c>
      <c r="C46" s="139"/>
      <c r="D46" s="139"/>
      <c r="E46" s="194">
        <v>1674</v>
      </c>
      <c r="F46" s="194"/>
      <c r="G46" s="194"/>
      <c r="H46" s="194">
        <v>113</v>
      </c>
      <c r="I46" s="194"/>
      <c r="J46" s="194"/>
      <c r="K46" s="194">
        <v>218</v>
      </c>
      <c r="L46" s="194">
        <f t="shared" si="4"/>
        <v>2005</v>
      </c>
    </row>
    <row r="47" spans="2:12" ht="12.75" x14ac:dyDescent="0.2">
      <c r="B47" s="139">
        <v>42248</v>
      </c>
      <c r="C47" s="139"/>
      <c r="D47" s="139"/>
      <c r="E47" s="194">
        <v>1313</v>
      </c>
      <c r="F47" s="194"/>
      <c r="G47" s="194"/>
      <c r="H47" s="194">
        <v>136</v>
      </c>
      <c r="I47" s="194"/>
      <c r="J47" s="194"/>
      <c r="K47" s="194">
        <v>156</v>
      </c>
      <c r="L47" s="194">
        <f t="shared" si="4"/>
        <v>1605</v>
      </c>
    </row>
    <row r="48" spans="2:12" ht="12.75" x14ac:dyDescent="0.2">
      <c r="B48" s="139">
        <v>42278</v>
      </c>
      <c r="C48" s="139"/>
      <c r="D48" s="139"/>
      <c r="E48" s="194">
        <v>5045</v>
      </c>
      <c r="F48" s="194"/>
      <c r="G48" s="194"/>
      <c r="H48" s="194">
        <v>104</v>
      </c>
      <c r="I48" s="194"/>
      <c r="J48" s="194"/>
      <c r="K48" s="194">
        <v>21</v>
      </c>
      <c r="L48" s="194">
        <f t="shared" si="4"/>
        <v>5170</v>
      </c>
    </row>
    <row r="49" spans="2:12" ht="12.75" x14ac:dyDescent="0.2">
      <c r="B49" s="139">
        <v>42309</v>
      </c>
      <c r="C49" s="139"/>
      <c r="D49" s="139"/>
      <c r="E49" s="194">
        <v>1924</v>
      </c>
      <c r="F49" s="194"/>
      <c r="G49" s="194"/>
      <c r="H49" s="194">
        <v>764</v>
      </c>
      <c r="I49" s="194"/>
      <c r="J49" s="194"/>
      <c r="K49" s="194">
        <v>49</v>
      </c>
      <c r="L49" s="194">
        <f t="shared" si="4"/>
        <v>2737</v>
      </c>
    </row>
    <row r="50" spans="2:12" ht="12.75" x14ac:dyDescent="0.2">
      <c r="B50" s="139">
        <v>42339</v>
      </c>
      <c r="C50" s="139"/>
      <c r="D50" s="139"/>
      <c r="E50" s="194">
        <v>1346</v>
      </c>
      <c r="F50" s="194"/>
      <c r="G50" s="194"/>
      <c r="H50" s="194">
        <v>239</v>
      </c>
      <c r="I50" s="194"/>
      <c r="J50" s="194"/>
      <c r="K50" s="194">
        <v>217</v>
      </c>
      <c r="L50" s="194">
        <f t="shared" si="4"/>
        <v>1802</v>
      </c>
    </row>
    <row r="51" spans="2:12" ht="12.75" x14ac:dyDescent="0.2">
      <c r="B51" s="151">
        <v>2015</v>
      </c>
      <c r="C51" s="179"/>
      <c r="D51" s="179"/>
      <c r="E51" s="171">
        <f>SUM(E39:E50)</f>
        <v>19727</v>
      </c>
      <c r="F51" s="171"/>
      <c r="G51" s="171"/>
      <c r="H51" s="171">
        <f t="shared" ref="H51:K51" si="5">SUM(H39:H50)</f>
        <v>2960</v>
      </c>
      <c r="I51" s="171"/>
      <c r="J51" s="171"/>
      <c r="K51" s="171">
        <f t="shared" si="5"/>
        <v>8260</v>
      </c>
      <c r="L51" s="171">
        <f>SUM(L39:L50)</f>
        <v>30947</v>
      </c>
    </row>
    <row r="52" spans="2:12" ht="12.75" x14ac:dyDescent="0.2">
      <c r="B52" s="139">
        <v>42370</v>
      </c>
      <c r="C52" s="139"/>
      <c r="D52" s="139"/>
      <c r="E52" s="194">
        <v>3773</v>
      </c>
      <c r="F52" s="194"/>
      <c r="G52" s="194"/>
      <c r="H52" s="194">
        <v>149</v>
      </c>
      <c r="I52" s="194"/>
      <c r="J52" s="194"/>
      <c r="K52" s="194">
        <v>57</v>
      </c>
      <c r="L52" s="194">
        <f t="shared" ref="L52:L76" si="6">E52+H52+K52</f>
        <v>3979</v>
      </c>
    </row>
    <row r="53" spans="2:12" ht="12.75" x14ac:dyDescent="0.2">
      <c r="B53" s="139">
        <v>42401</v>
      </c>
      <c r="C53" s="139"/>
      <c r="D53" s="139"/>
      <c r="E53" s="194">
        <v>4253</v>
      </c>
      <c r="F53" s="194"/>
      <c r="G53" s="194"/>
      <c r="H53" s="194">
        <v>113</v>
      </c>
      <c r="I53" s="194"/>
      <c r="J53" s="194"/>
      <c r="K53" s="194">
        <v>0</v>
      </c>
      <c r="L53" s="194">
        <f t="shared" si="6"/>
        <v>4366</v>
      </c>
    </row>
    <row r="54" spans="2:12" ht="12.75" x14ac:dyDescent="0.2">
      <c r="B54" s="139">
        <v>42430</v>
      </c>
      <c r="C54" s="139"/>
      <c r="D54" s="139"/>
      <c r="E54" s="194">
        <v>2016</v>
      </c>
      <c r="F54" s="194"/>
      <c r="G54" s="194"/>
      <c r="H54" s="194">
        <v>25</v>
      </c>
      <c r="I54" s="194"/>
      <c r="J54" s="194"/>
      <c r="K54" s="194">
        <v>15</v>
      </c>
      <c r="L54" s="194">
        <f t="shared" si="6"/>
        <v>2056</v>
      </c>
    </row>
    <row r="55" spans="2:12" ht="12.75" x14ac:dyDescent="0.2">
      <c r="B55" s="139">
        <v>42461</v>
      </c>
      <c r="C55" s="139"/>
      <c r="D55" s="139"/>
      <c r="E55" s="194">
        <v>2405</v>
      </c>
      <c r="F55" s="194"/>
      <c r="G55" s="194"/>
      <c r="H55" s="194">
        <v>33</v>
      </c>
      <c r="I55" s="194"/>
      <c r="J55" s="194"/>
      <c r="K55" s="194">
        <v>16</v>
      </c>
      <c r="L55" s="194">
        <f t="shared" si="6"/>
        <v>2454</v>
      </c>
    </row>
    <row r="56" spans="2:12" ht="12.75" x14ac:dyDescent="0.2">
      <c r="B56" s="139">
        <v>42491</v>
      </c>
      <c r="C56" s="194">
        <v>996</v>
      </c>
      <c r="D56" s="194">
        <v>817</v>
      </c>
      <c r="E56" s="194">
        <f t="shared" ref="E56:E76" si="7">C56+D56</f>
        <v>1813</v>
      </c>
      <c r="F56" s="194">
        <v>17</v>
      </c>
      <c r="G56" s="194">
        <v>17</v>
      </c>
      <c r="H56" s="194">
        <f t="shared" ref="H56:H76" si="8">F56+G56</f>
        <v>34</v>
      </c>
      <c r="I56" s="194">
        <v>8</v>
      </c>
      <c r="J56" s="194">
        <v>0</v>
      </c>
      <c r="K56" s="194">
        <f t="shared" ref="K56:K76" si="9">I56+J56</f>
        <v>8</v>
      </c>
      <c r="L56" s="194">
        <f t="shared" si="6"/>
        <v>1855</v>
      </c>
    </row>
    <row r="57" spans="2:12" ht="12.75" x14ac:dyDescent="0.2">
      <c r="B57" s="139">
        <v>42522</v>
      </c>
      <c r="C57" s="194">
        <v>957</v>
      </c>
      <c r="D57" s="194">
        <v>898</v>
      </c>
      <c r="E57" s="194">
        <f t="shared" si="7"/>
        <v>1855</v>
      </c>
      <c r="F57" s="194">
        <v>15</v>
      </c>
      <c r="G57" s="194">
        <v>21</v>
      </c>
      <c r="H57" s="194">
        <f t="shared" si="8"/>
        <v>36</v>
      </c>
      <c r="I57" s="194">
        <v>11</v>
      </c>
      <c r="J57" s="194">
        <v>5</v>
      </c>
      <c r="K57" s="194">
        <f t="shared" si="9"/>
        <v>16</v>
      </c>
      <c r="L57" s="194">
        <f t="shared" si="6"/>
        <v>1907</v>
      </c>
    </row>
    <row r="58" spans="2:12" ht="12.75" x14ac:dyDescent="0.2">
      <c r="B58" s="139">
        <v>42552</v>
      </c>
      <c r="C58" s="194">
        <v>977</v>
      </c>
      <c r="D58" s="194">
        <v>835</v>
      </c>
      <c r="E58" s="194">
        <f t="shared" si="7"/>
        <v>1812</v>
      </c>
      <c r="F58" s="194">
        <v>24</v>
      </c>
      <c r="G58" s="194">
        <v>24</v>
      </c>
      <c r="H58" s="194">
        <f t="shared" si="8"/>
        <v>48</v>
      </c>
      <c r="I58" s="194">
        <v>10</v>
      </c>
      <c r="J58" s="194">
        <v>13</v>
      </c>
      <c r="K58" s="194">
        <f t="shared" si="9"/>
        <v>23</v>
      </c>
      <c r="L58" s="194">
        <f t="shared" si="6"/>
        <v>1883</v>
      </c>
    </row>
    <row r="59" spans="2:12" ht="12.75" x14ac:dyDescent="0.2">
      <c r="B59" s="139">
        <v>42583</v>
      </c>
      <c r="C59" s="194">
        <v>2266</v>
      </c>
      <c r="D59" s="194">
        <v>1640</v>
      </c>
      <c r="E59" s="194">
        <f t="shared" si="7"/>
        <v>3906</v>
      </c>
      <c r="F59" s="194">
        <v>90</v>
      </c>
      <c r="G59" s="194">
        <v>73</v>
      </c>
      <c r="H59" s="194">
        <f t="shared" si="8"/>
        <v>163</v>
      </c>
      <c r="I59" s="194">
        <v>19</v>
      </c>
      <c r="J59" s="194">
        <v>15</v>
      </c>
      <c r="K59" s="194">
        <f t="shared" si="9"/>
        <v>34</v>
      </c>
      <c r="L59" s="194">
        <f t="shared" si="6"/>
        <v>4103</v>
      </c>
    </row>
    <row r="60" spans="2:12" ht="12.75" x14ac:dyDescent="0.2">
      <c r="B60" s="139">
        <v>42614</v>
      </c>
      <c r="C60" s="194">
        <v>948</v>
      </c>
      <c r="D60" s="194">
        <v>779</v>
      </c>
      <c r="E60" s="194">
        <f t="shared" si="7"/>
        <v>1727</v>
      </c>
      <c r="F60" s="194">
        <v>42</v>
      </c>
      <c r="G60" s="194">
        <v>41</v>
      </c>
      <c r="H60" s="194">
        <f t="shared" si="8"/>
        <v>83</v>
      </c>
      <c r="I60" s="194">
        <v>3</v>
      </c>
      <c r="J60" s="194">
        <v>0</v>
      </c>
      <c r="K60" s="194">
        <f t="shared" si="9"/>
        <v>3</v>
      </c>
      <c r="L60" s="194">
        <f t="shared" si="6"/>
        <v>1813</v>
      </c>
    </row>
    <row r="61" spans="2:12" ht="12.75" x14ac:dyDescent="0.2">
      <c r="B61" s="139">
        <v>42644</v>
      </c>
      <c r="C61" s="194">
        <v>770</v>
      </c>
      <c r="D61" s="194">
        <v>832</v>
      </c>
      <c r="E61" s="194">
        <f t="shared" si="7"/>
        <v>1602</v>
      </c>
      <c r="F61" s="194">
        <v>13</v>
      </c>
      <c r="G61" s="194">
        <v>16</v>
      </c>
      <c r="H61" s="194">
        <f t="shared" si="8"/>
        <v>29</v>
      </c>
      <c r="I61" s="194">
        <v>0</v>
      </c>
      <c r="J61" s="194">
        <v>0</v>
      </c>
      <c r="K61" s="194">
        <f t="shared" si="9"/>
        <v>0</v>
      </c>
      <c r="L61" s="194">
        <f t="shared" si="6"/>
        <v>1631</v>
      </c>
    </row>
    <row r="62" spans="2:12" ht="12.75" x14ac:dyDescent="0.2">
      <c r="B62" s="139">
        <v>42675</v>
      </c>
      <c r="C62" s="194">
        <v>484</v>
      </c>
      <c r="D62" s="194">
        <v>317</v>
      </c>
      <c r="E62" s="194">
        <f t="shared" si="7"/>
        <v>801</v>
      </c>
      <c r="F62" s="194">
        <v>12</v>
      </c>
      <c r="G62" s="194">
        <v>9</v>
      </c>
      <c r="H62" s="194">
        <f t="shared" si="8"/>
        <v>21</v>
      </c>
      <c r="I62" s="194">
        <v>0</v>
      </c>
      <c r="J62" s="194">
        <v>0</v>
      </c>
      <c r="K62" s="194">
        <f t="shared" si="9"/>
        <v>0</v>
      </c>
      <c r="L62" s="194">
        <f t="shared" si="6"/>
        <v>822</v>
      </c>
    </row>
    <row r="63" spans="2:12" ht="12.75" x14ac:dyDescent="0.2">
      <c r="B63" s="139">
        <v>42705</v>
      </c>
      <c r="C63" s="194">
        <v>1057</v>
      </c>
      <c r="D63" s="194">
        <v>797</v>
      </c>
      <c r="E63" s="194">
        <f t="shared" si="7"/>
        <v>1854</v>
      </c>
      <c r="F63" s="194">
        <v>156</v>
      </c>
      <c r="G63" s="194">
        <v>126</v>
      </c>
      <c r="H63" s="194">
        <f t="shared" si="8"/>
        <v>282</v>
      </c>
      <c r="I63" s="194">
        <v>6</v>
      </c>
      <c r="J63" s="194">
        <v>0</v>
      </c>
      <c r="K63" s="194">
        <f t="shared" si="9"/>
        <v>6</v>
      </c>
      <c r="L63" s="194">
        <f t="shared" si="6"/>
        <v>2142</v>
      </c>
    </row>
    <row r="64" spans="2:12" ht="12.75" x14ac:dyDescent="0.2">
      <c r="B64" s="151">
        <v>2016</v>
      </c>
      <c r="C64" s="194"/>
      <c r="D64" s="194"/>
      <c r="E64" s="152">
        <f>SUM(E52:E63)</f>
        <v>27817</v>
      </c>
      <c r="F64" s="152"/>
      <c r="G64" s="152"/>
      <c r="H64" s="152">
        <f>SUM(H52:H63)</f>
        <v>1016</v>
      </c>
      <c r="I64" s="152"/>
      <c r="J64" s="152"/>
      <c r="K64" s="152">
        <f>SUM(K52:K63)</f>
        <v>178</v>
      </c>
      <c r="L64" s="152">
        <f>SUM(L52:L63)</f>
        <v>29011</v>
      </c>
    </row>
    <row r="65" spans="2:12" ht="12.75" x14ac:dyDescent="0.2">
      <c r="B65" s="139">
        <v>42736</v>
      </c>
      <c r="C65" s="194">
        <v>1709</v>
      </c>
      <c r="D65" s="194">
        <v>1188</v>
      </c>
      <c r="E65" s="194">
        <f t="shared" si="7"/>
        <v>2897</v>
      </c>
      <c r="F65" s="194">
        <v>87</v>
      </c>
      <c r="G65" s="194">
        <v>62</v>
      </c>
      <c r="H65" s="194">
        <f t="shared" si="8"/>
        <v>149</v>
      </c>
      <c r="I65" s="194">
        <v>21</v>
      </c>
      <c r="J65" s="194">
        <v>22</v>
      </c>
      <c r="K65" s="194">
        <f t="shared" si="9"/>
        <v>43</v>
      </c>
      <c r="L65" s="194">
        <f t="shared" si="6"/>
        <v>3089</v>
      </c>
    </row>
    <row r="66" spans="2:12" ht="12.75" x14ac:dyDescent="0.2">
      <c r="B66" s="139">
        <v>42767</v>
      </c>
      <c r="C66" s="194">
        <v>1599</v>
      </c>
      <c r="D66" s="194">
        <v>1237</v>
      </c>
      <c r="E66" s="194">
        <f t="shared" si="7"/>
        <v>2836</v>
      </c>
      <c r="F66" s="194">
        <v>35</v>
      </c>
      <c r="G66" s="194">
        <v>42</v>
      </c>
      <c r="H66" s="194">
        <f t="shared" si="8"/>
        <v>77</v>
      </c>
      <c r="I66" s="194">
        <v>11</v>
      </c>
      <c r="J66" s="194">
        <v>10</v>
      </c>
      <c r="K66" s="194">
        <f t="shared" si="9"/>
        <v>21</v>
      </c>
      <c r="L66" s="194">
        <f t="shared" si="6"/>
        <v>2934</v>
      </c>
    </row>
    <row r="67" spans="2:12" ht="12.75" x14ac:dyDescent="0.2">
      <c r="B67" s="139">
        <v>42795</v>
      </c>
      <c r="C67" s="194">
        <v>1281</v>
      </c>
      <c r="D67" s="194">
        <v>949</v>
      </c>
      <c r="E67" s="194">
        <f t="shared" si="7"/>
        <v>2230</v>
      </c>
      <c r="F67" s="194">
        <v>63</v>
      </c>
      <c r="G67" s="194">
        <v>47</v>
      </c>
      <c r="H67" s="194">
        <f t="shared" si="8"/>
        <v>110</v>
      </c>
      <c r="I67" s="194">
        <v>18</v>
      </c>
      <c r="J67" s="194">
        <v>10</v>
      </c>
      <c r="K67" s="194">
        <f t="shared" si="9"/>
        <v>28</v>
      </c>
      <c r="L67" s="194">
        <f t="shared" si="6"/>
        <v>2368</v>
      </c>
    </row>
    <row r="68" spans="2:12" ht="12.75" x14ac:dyDescent="0.2">
      <c r="B68" s="139">
        <v>42826</v>
      </c>
      <c r="C68" s="194">
        <v>694</v>
      </c>
      <c r="D68" s="194">
        <v>578</v>
      </c>
      <c r="E68" s="194">
        <f t="shared" si="7"/>
        <v>1272</v>
      </c>
      <c r="F68" s="194">
        <v>16</v>
      </c>
      <c r="G68" s="194">
        <v>19</v>
      </c>
      <c r="H68" s="194">
        <f t="shared" si="8"/>
        <v>35</v>
      </c>
      <c r="I68" s="194">
        <v>8</v>
      </c>
      <c r="J68" s="194">
        <v>7</v>
      </c>
      <c r="K68" s="194">
        <f t="shared" si="9"/>
        <v>15</v>
      </c>
      <c r="L68" s="194">
        <f t="shared" si="6"/>
        <v>1322</v>
      </c>
    </row>
    <row r="69" spans="2:12" ht="12.75" x14ac:dyDescent="0.2">
      <c r="B69" s="139">
        <v>42856</v>
      </c>
      <c r="C69" s="194">
        <v>698</v>
      </c>
      <c r="D69" s="194">
        <v>493</v>
      </c>
      <c r="E69" s="194">
        <f t="shared" si="7"/>
        <v>1191</v>
      </c>
      <c r="F69" s="194">
        <v>13</v>
      </c>
      <c r="G69" s="194">
        <v>3</v>
      </c>
      <c r="H69" s="194">
        <f t="shared" si="8"/>
        <v>16</v>
      </c>
      <c r="I69" s="194">
        <v>45</v>
      </c>
      <c r="J69" s="194">
        <v>41</v>
      </c>
      <c r="K69" s="194">
        <f t="shared" si="9"/>
        <v>86</v>
      </c>
      <c r="L69" s="194">
        <f t="shared" si="6"/>
        <v>1293</v>
      </c>
    </row>
    <row r="70" spans="2:12" ht="12.75" x14ac:dyDescent="0.2">
      <c r="B70" s="139">
        <v>42887</v>
      </c>
      <c r="C70" s="194">
        <v>891</v>
      </c>
      <c r="D70" s="194">
        <v>581</v>
      </c>
      <c r="E70" s="194">
        <f t="shared" si="7"/>
        <v>1472</v>
      </c>
      <c r="F70" s="194">
        <v>18</v>
      </c>
      <c r="G70" s="194">
        <v>18</v>
      </c>
      <c r="H70" s="194">
        <f t="shared" si="8"/>
        <v>36</v>
      </c>
      <c r="I70" s="194">
        <v>10</v>
      </c>
      <c r="J70" s="194">
        <v>12</v>
      </c>
      <c r="K70" s="194">
        <f t="shared" si="9"/>
        <v>22</v>
      </c>
      <c r="L70" s="194">
        <f t="shared" si="6"/>
        <v>1530</v>
      </c>
    </row>
    <row r="71" spans="2:12" ht="12.75" x14ac:dyDescent="0.2">
      <c r="B71" s="139">
        <v>42917</v>
      </c>
      <c r="C71" s="194">
        <v>857</v>
      </c>
      <c r="D71" s="194">
        <v>571</v>
      </c>
      <c r="E71" s="194">
        <f t="shared" si="7"/>
        <v>1428</v>
      </c>
      <c r="F71" s="194">
        <v>15</v>
      </c>
      <c r="G71" s="194">
        <v>14</v>
      </c>
      <c r="H71" s="194">
        <f t="shared" si="8"/>
        <v>29</v>
      </c>
      <c r="I71" s="194">
        <v>84</v>
      </c>
      <c r="J71" s="194">
        <v>54</v>
      </c>
      <c r="K71" s="194">
        <f t="shared" si="9"/>
        <v>138</v>
      </c>
      <c r="L71" s="194">
        <f t="shared" si="6"/>
        <v>1595</v>
      </c>
    </row>
    <row r="72" spans="2:12" ht="12.75" x14ac:dyDescent="0.2">
      <c r="B72" s="139">
        <v>42948</v>
      </c>
      <c r="C72" s="194">
        <v>697</v>
      </c>
      <c r="D72" s="194">
        <v>460</v>
      </c>
      <c r="E72" s="194">
        <f t="shared" si="7"/>
        <v>1157</v>
      </c>
      <c r="F72" s="194">
        <v>11</v>
      </c>
      <c r="G72" s="194">
        <v>9</v>
      </c>
      <c r="H72" s="194">
        <f t="shared" si="8"/>
        <v>20</v>
      </c>
      <c r="I72" s="194">
        <v>43</v>
      </c>
      <c r="J72" s="194">
        <v>34</v>
      </c>
      <c r="K72" s="194">
        <f t="shared" si="9"/>
        <v>77</v>
      </c>
      <c r="L72" s="194">
        <f t="shared" si="6"/>
        <v>1254</v>
      </c>
    </row>
    <row r="73" spans="2:12" ht="12.75" x14ac:dyDescent="0.2">
      <c r="B73" s="139">
        <v>42979</v>
      </c>
      <c r="C73" s="194">
        <v>850</v>
      </c>
      <c r="D73" s="194">
        <v>547</v>
      </c>
      <c r="E73" s="194">
        <f t="shared" si="7"/>
        <v>1397</v>
      </c>
      <c r="F73" s="194">
        <v>1</v>
      </c>
      <c r="G73" s="194">
        <v>3</v>
      </c>
      <c r="H73" s="194">
        <f t="shared" si="8"/>
        <v>4</v>
      </c>
      <c r="I73" s="194">
        <v>12</v>
      </c>
      <c r="J73" s="194">
        <v>14</v>
      </c>
      <c r="K73" s="194">
        <f t="shared" si="9"/>
        <v>26</v>
      </c>
      <c r="L73" s="194">
        <f t="shared" si="6"/>
        <v>1427</v>
      </c>
    </row>
    <row r="74" spans="2:12" ht="12.75" x14ac:dyDescent="0.2">
      <c r="B74" s="139">
        <v>43009</v>
      </c>
      <c r="C74" s="194">
        <v>305</v>
      </c>
      <c r="D74" s="194">
        <v>234</v>
      </c>
      <c r="E74" s="194">
        <f t="shared" si="7"/>
        <v>539</v>
      </c>
      <c r="F74" s="194">
        <v>11</v>
      </c>
      <c r="G74" s="194">
        <v>11</v>
      </c>
      <c r="H74" s="194">
        <f t="shared" si="8"/>
        <v>22</v>
      </c>
      <c r="I74" s="194">
        <v>36</v>
      </c>
      <c r="J74" s="194">
        <v>19</v>
      </c>
      <c r="K74" s="194">
        <f t="shared" si="9"/>
        <v>55</v>
      </c>
      <c r="L74" s="194">
        <f t="shared" si="6"/>
        <v>616</v>
      </c>
    </row>
    <row r="75" spans="2:12" ht="12.75" x14ac:dyDescent="0.2">
      <c r="B75" s="139">
        <v>43040</v>
      </c>
      <c r="C75" s="194">
        <v>524</v>
      </c>
      <c r="D75" s="194">
        <v>369</v>
      </c>
      <c r="E75" s="194">
        <f t="shared" si="7"/>
        <v>893</v>
      </c>
      <c r="F75" s="194">
        <v>15</v>
      </c>
      <c r="G75" s="194">
        <v>6</v>
      </c>
      <c r="H75" s="194">
        <f t="shared" si="8"/>
        <v>21</v>
      </c>
      <c r="I75" s="194">
        <v>22</v>
      </c>
      <c r="J75" s="194">
        <v>11</v>
      </c>
      <c r="K75" s="194">
        <f t="shared" si="9"/>
        <v>33</v>
      </c>
      <c r="L75" s="194">
        <f t="shared" si="6"/>
        <v>947</v>
      </c>
    </row>
    <row r="76" spans="2:12" ht="12.75" x14ac:dyDescent="0.2">
      <c r="B76" s="139">
        <v>43070</v>
      </c>
      <c r="C76" s="194">
        <v>638</v>
      </c>
      <c r="D76" s="194">
        <v>595</v>
      </c>
      <c r="E76" s="194">
        <f t="shared" si="7"/>
        <v>1233</v>
      </c>
      <c r="F76" s="194">
        <v>17</v>
      </c>
      <c r="G76" s="194">
        <v>15</v>
      </c>
      <c r="H76" s="194">
        <f t="shared" si="8"/>
        <v>32</v>
      </c>
      <c r="I76" s="194">
        <v>5</v>
      </c>
      <c r="J76" s="194">
        <v>5</v>
      </c>
      <c r="K76" s="194">
        <f t="shared" si="9"/>
        <v>10</v>
      </c>
      <c r="L76" s="194">
        <f t="shared" si="6"/>
        <v>1275</v>
      </c>
    </row>
    <row r="77" spans="2:12" ht="12.75" x14ac:dyDescent="0.2">
      <c r="B77" s="151">
        <v>2017</v>
      </c>
      <c r="C77" s="152"/>
      <c r="D77" s="152"/>
      <c r="E77" s="152">
        <f>SUM(E65:E76)</f>
        <v>18545</v>
      </c>
      <c r="F77" s="152"/>
      <c r="G77" s="152"/>
      <c r="H77" s="152">
        <f>SUM(H65:H76)</f>
        <v>551</v>
      </c>
      <c r="I77" s="152"/>
      <c r="J77" s="152"/>
      <c r="K77" s="152">
        <f>SUM(K65:K76)</f>
        <v>554</v>
      </c>
      <c r="L77" s="152">
        <f>SUM(L65:L76)</f>
        <v>19650</v>
      </c>
    </row>
    <row r="78" spans="2:12" ht="12.75" x14ac:dyDescent="0.2">
      <c r="B78" s="139">
        <v>43101</v>
      </c>
      <c r="C78" s="194">
        <v>755</v>
      </c>
      <c r="D78" s="194">
        <v>663</v>
      </c>
      <c r="E78" s="194">
        <f t="shared" ref="E78:E88" si="10">C78+D78</f>
        <v>1418</v>
      </c>
      <c r="F78" s="194">
        <v>14</v>
      </c>
      <c r="G78" s="194">
        <v>12</v>
      </c>
      <c r="H78" s="194">
        <f t="shared" ref="H78:H88" si="11">F78+G78</f>
        <v>26</v>
      </c>
      <c r="I78" s="194">
        <v>8</v>
      </c>
      <c r="J78" s="194">
        <v>3</v>
      </c>
      <c r="K78" s="194">
        <f t="shared" ref="K78:K88" si="12">I78+J78</f>
        <v>11</v>
      </c>
      <c r="L78" s="194">
        <f t="shared" ref="L78:L89" si="13">E78+H78+K78</f>
        <v>1455</v>
      </c>
    </row>
    <row r="79" spans="2:12" ht="12.75" x14ac:dyDescent="0.2">
      <c r="B79" s="139">
        <v>43132</v>
      </c>
      <c r="C79" s="194">
        <v>908</v>
      </c>
      <c r="D79" s="194">
        <v>778</v>
      </c>
      <c r="E79" s="194">
        <f t="shared" si="10"/>
        <v>1686</v>
      </c>
      <c r="F79" s="194">
        <v>16</v>
      </c>
      <c r="G79" s="194">
        <v>9</v>
      </c>
      <c r="H79" s="194">
        <f t="shared" si="11"/>
        <v>25</v>
      </c>
      <c r="I79" s="194">
        <v>55</v>
      </c>
      <c r="J79" s="194">
        <v>50</v>
      </c>
      <c r="K79" s="194">
        <f t="shared" si="12"/>
        <v>105</v>
      </c>
      <c r="L79" s="194">
        <f t="shared" si="13"/>
        <v>1816</v>
      </c>
    </row>
    <row r="80" spans="2:12" ht="12.75" x14ac:dyDescent="0.2">
      <c r="B80" s="139">
        <v>43160</v>
      </c>
      <c r="C80" s="194">
        <v>1306</v>
      </c>
      <c r="D80" s="194">
        <v>853</v>
      </c>
      <c r="E80" s="194">
        <f t="shared" si="10"/>
        <v>2159</v>
      </c>
      <c r="F80" s="194">
        <v>34</v>
      </c>
      <c r="G80" s="194">
        <v>26</v>
      </c>
      <c r="H80" s="194">
        <f t="shared" si="11"/>
        <v>60</v>
      </c>
      <c r="I80" s="194">
        <v>35</v>
      </c>
      <c r="J80" s="194">
        <v>15</v>
      </c>
      <c r="K80" s="194">
        <f t="shared" si="12"/>
        <v>50</v>
      </c>
      <c r="L80" s="194">
        <f t="shared" si="13"/>
        <v>2269</v>
      </c>
    </row>
    <row r="81" spans="2:12" ht="12.75" x14ac:dyDescent="0.2">
      <c r="B81" s="139">
        <v>43191</v>
      </c>
      <c r="C81" s="194">
        <v>1004</v>
      </c>
      <c r="D81" s="194">
        <v>564</v>
      </c>
      <c r="E81" s="194">
        <f t="shared" si="10"/>
        <v>1568</v>
      </c>
      <c r="F81" s="194">
        <v>19</v>
      </c>
      <c r="G81" s="194">
        <v>14</v>
      </c>
      <c r="H81" s="194">
        <f t="shared" si="11"/>
        <v>33</v>
      </c>
      <c r="I81" s="194">
        <v>20</v>
      </c>
      <c r="J81" s="194">
        <v>18</v>
      </c>
      <c r="K81" s="194">
        <f t="shared" si="12"/>
        <v>38</v>
      </c>
      <c r="L81" s="194">
        <f t="shared" si="13"/>
        <v>1639</v>
      </c>
    </row>
    <row r="82" spans="2:12" ht="12.75" x14ac:dyDescent="0.2">
      <c r="B82" s="139">
        <v>43221</v>
      </c>
      <c r="C82" s="194">
        <v>717</v>
      </c>
      <c r="D82" s="194">
        <v>410</v>
      </c>
      <c r="E82" s="194">
        <f t="shared" si="10"/>
        <v>1127</v>
      </c>
      <c r="F82" s="194">
        <v>17</v>
      </c>
      <c r="G82" s="194">
        <v>15</v>
      </c>
      <c r="H82" s="194">
        <f t="shared" si="11"/>
        <v>32</v>
      </c>
      <c r="I82" s="194">
        <v>26</v>
      </c>
      <c r="J82" s="194">
        <v>26</v>
      </c>
      <c r="K82" s="194">
        <f t="shared" si="12"/>
        <v>52</v>
      </c>
      <c r="L82" s="194">
        <f t="shared" si="13"/>
        <v>1211</v>
      </c>
    </row>
    <row r="83" spans="2:12" ht="12.75" x14ac:dyDescent="0.2">
      <c r="B83" s="139">
        <v>43252</v>
      </c>
      <c r="C83" s="194">
        <v>1018</v>
      </c>
      <c r="D83" s="194">
        <v>658</v>
      </c>
      <c r="E83" s="194">
        <f t="shared" si="10"/>
        <v>1676</v>
      </c>
      <c r="F83" s="194">
        <v>18</v>
      </c>
      <c r="G83" s="194">
        <v>12</v>
      </c>
      <c r="H83" s="194">
        <f t="shared" si="11"/>
        <v>30</v>
      </c>
      <c r="I83" s="194">
        <v>23</v>
      </c>
      <c r="J83" s="194">
        <v>10</v>
      </c>
      <c r="K83" s="194">
        <f t="shared" si="12"/>
        <v>33</v>
      </c>
      <c r="L83" s="194">
        <f t="shared" si="13"/>
        <v>1739</v>
      </c>
    </row>
    <row r="84" spans="2:12" ht="12.75" x14ac:dyDescent="0.2">
      <c r="B84" s="139">
        <v>43282</v>
      </c>
      <c r="C84" s="194">
        <v>845</v>
      </c>
      <c r="D84" s="194">
        <v>604</v>
      </c>
      <c r="E84" s="194">
        <f t="shared" si="10"/>
        <v>1449</v>
      </c>
      <c r="F84" s="194">
        <v>17</v>
      </c>
      <c r="G84" s="194">
        <v>33</v>
      </c>
      <c r="H84" s="194">
        <f t="shared" si="11"/>
        <v>50</v>
      </c>
      <c r="I84" s="194">
        <v>35</v>
      </c>
      <c r="J84" s="194">
        <v>31</v>
      </c>
      <c r="K84" s="194">
        <f t="shared" si="12"/>
        <v>66</v>
      </c>
      <c r="L84" s="194">
        <f t="shared" si="13"/>
        <v>1565</v>
      </c>
    </row>
    <row r="85" spans="2:12" ht="12.75" x14ac:dyDescent="0.2">
      <c r="B85" s="139">
        <v>43313</v>
      </c>
      <c r="C85" s="194">
        <v>1178</v>
      </c>
      <c r="D85" s="194">
        <v>821</v>
      </c>
      <c r="E85" s="194">
        <f t="shared" si="10"/>
        <v>1999</v>
      </c>
      <c r="F85" s="194">
        <v>20</v>
      </c>
      <c r="G85" s="194">
        <v>30</v>
      </c>
      <c r="H85" s="194">
        <f t="shared" si="11"/>
        <v>50</v>
      </c>
      <c r="I85" s="194">
        <v>33</v>
      </c>
      <c r="J85" s="194">
        <v>28</v>
      </c>
      <c r="K85" s="194">
        <f t="shared" si="12"/>
        <v>61</v>
      </c>
      <c r="L85" s="194">
        <f t="shared" si="13"/>
        <v>2110</v>
      </c>
    </row>
    <row r="86" spans="2:12" ht="12.75" x14ac:dyDescent="0.2">
      <c r="B86" s="139">
        <v>43344</v>
      </c>
      <c r="C86" s="194">
        <v>1529</v>
      </c>
      <c r="D86" s="194">
        <v>1059</v>
      </c>
      <c r="E86" s="194">
        <f t="shared" si="10"/>
        <v>2588</v>
      </c>
      <c r="F86" s="194">
        <v>40</v>
      </c>
      <c r="G86" s="194">
        <v>42</v>
      </c>
      <c r="H86" s="194">
        <f t="shared" si="11"/>
        <v>82</v>
      </c>
      <c r="I86" s="194">
        <v>45</v>
      </c>
      <c r="J86" s="194">
        <v>15</v>
      </c>
      <c r="K86" s="194">
        <f t="shared" si="12"/>
        <v>60</v>
      </c>
      <c r="L86" s="194">
        <f t="shared" si="13"/>
        <v>2730</v>
      </c>
    </row>
    <row r="87" spans="2:12" ht="12.75" x14ac:dyDescent="0.2">
      <c r="B87" s="139">
        <v>43374</v>
      </c>
      <c r="C87" s="194">
        <v>978</v>
      </c>
      <c r="D87" s="194">
        <v>757</v>
      </c>
      <c r="E87" s="194">
        <f t="shared" si="10"/>
        <v>1735</v>
      </c>
      <c r="F87" s="194">
        <v>21</v>
      </c>
      <c r="G87" s="194">
        <v>40</v>
      </c>
      <c r="H87" s="194">
        <f t="shared" si="11"/>
        <v>61</v>
      </c>
      <c r="I87" s="194">
        <v>27</v>
      </c>
      <c r="J87" s="194">
        <v>13</v>
      </c>
      <c r="K87" s="194">
        <f t="shared" si="12"/>
        <v>40</v>
      </c>
      <c r="L87" s="194">
        <f t="shared" si="13"/>
        <v>1836</v>
      </c>
    </row>
    <row r="88" spans="2:12" ht="12.75" x14ac:dyDescent="0.2">
      <c r="B88" s="139">
        <v>43405</v>
      </c>
      <c r="C88" s="194">
        <v>583</v>
      </c>
      <c r="D88" s="194">
        <v>278</v>
      </c>
      <c r="E88" s="194">
        <f t="shared" si="10"/>
        <v>861</v>
      </c>
      <c r="F88" s="194">
        <v>9</v>
      </c>
      <c r="G88" s="194">
        <v>8</v>
      </c>
      <c r="H88" s="194">
        <f t="shared" si="11"/>
        <v>17</v>
      </c>
      <c r="I88" s="194">
        <v>63</v>
      </c>
      <c r="J88" s="194">
        <v>44</v>
      </c>
      <c r="K88" s="194">
        <f t="shared" si="12"/>
        <v>107</v>
      </c>
      <c r="L88" s="194">
        <f t="shared" si="13"/>
        <v>985</v>
      </c>
    </row>
    <row r="89" spans="2:12" ht="12.75" x14ac:dyDescent="0.2">
      <c r="B89" s="139">
        <v>43435</v>
      </c>
      <c r="C89" s="194">
        <v>1471</v>
      </c>
      <c r="D89" s="194">
        <v>707</v>
      </c>
      <c r="E89" s="194">
        <v>2178</v>
      </c>
      <c r="F89" s="194">
        <v>34</v>
      </c>
      <c r="G89" s="194">
        <v>21</v>
      </c>
      <c r="H89" s="194">
        <v>55</v>
      </c>
      <c r="I89" s="194">
        <v>49</v>
      </c>
      <c r="J89" s="194">
        <v>38</v>
      </c>
      <c r="K89" s="194">
        <v>87</v>
      </c>
      <c r="L89" s="194">
        <f t="shared" si="13"/>
        <v>2320</v>
      </c>
    </row>
    <row r="90" spans="2:12" ht="12.75" x14ac:dyDescent="0.2">
      <c r="B90" s="151">
        <v>2018</v>
      </c>
      <c r="C90" s="152"/>
      <c r="D90" s="152"/>
      <c r="E90" s="152">
        <f>SUM(E78:E89)</f>
        <v>20444</v>
      </c>
      <c r="F90" s="152"/>
      <c r="G90" s="152"/>
      <c r="H90" s="152">
        <f>SUM(H78:H89)</f>
        <v>521</v>
      </c>
      <c r="I90" s="152"/>
      <c r="J90" s="152"/>
      <c r="K90" s="152">
        <f>SUM(K78:K89)</f>
        <v>710</v>
      </c>
      <c r="L90" s="152">
        <f>SUM(L78:L89)</f>
        <v>21675</v>
      </c>
    </row>
    <row r="91" spans="2:12" ht="12.75" x14ac:dyDescent="0.2">
      <c r="B91" s="139">
        <v>43466</v>
      </c>
      <c r="C91" s="194">
        <v>1585</v>
      </c>
      <c r="D91" s="194">
        <v>954</v>
      </c>
      <c r="E91" s="194">
        <v>2539</v>
      </c>
      <c r="F91" s="194">
        <v>44</v>
      </c>
      <c r="G91" s="194">
        <v>43</v>
      </c>
      <c r="H91" s="194">
        <v>87</v>
      </c>
      <c r="I91" s="194">
        <v>82</v>
      </c>
      <c r="J91" s="194">
        <v>27</v>
      </c>
      <c r="K91" s="194">
        <v>109</v>
      </c>
      <c r="L91" s="194">
        <f t="shared" ref="L91:L102" si="14">E91+H91+K91</f>
        <v>2735</v>
      </c>
    </row>
    <row r="92" spans="2:12" s="196" customFormat="1" ht="12.75" x14ac:dyDescent="0.2">
      <c r="B92" s="139">
        <v>43497</v>
      </c>
      <c r="C92" s="194">
        <v>1537</v>
      </c>
      <c r="D92" s="194">
        <v>762</v>
      </c>
      <c r="E92" s="194">
        <v>2299</v>
      </c>
      <c r="F92" s="194">
        <v>27</v>
      </c>
      <c r="G92" s="194">
        <v>19</v>
      </c>
      <c r="H92" s="194">
        <v>46</v>
      </c>
      <c r="I92" s="194">
        <v>54</v>
      </c>
      <c r="J92" s="194">
        <v>28</v>
      </c>
      <c r="K92" s="194">
        <v>82</v>
      </c>
      <c r="L92" s="194">
        <f t="shared" si="14"/>
        <v>2427</v>
      </c>
    </row>
    <row r="93" spans="2:12" ht="12.75" x14ac:dyDescent="0.2">
      <c r="B93" s="139">
        <v>43525</v>
      </c>
      <c r="C93" s="194">
        <v>454</v>
      </c>
      <c r="D93" s="194">
        <v>329</v>
      </c>
      <c r="E93" s="194">
        <v>783</v>
      </c>
      <c r="F93" s="194">
        <v>8</v>
      </c>
      <c r="G93" s="194">
        <v>7</v>
      </c>
      <c r="H93" s="194">
        <v>15</v>
      </c>
      <c r="I93" s="194">
        <v>5</v>
      </c>
      <c r="J93" s="194">
        <v>6</v>
      </c>
      <c r="K93" s="194">
        <v>11</v>
      </c>
      <c r="L93" s="194">
        <f t="shared" si="14"/>
        <v>809</v>
      </c>
    </row>
    <row r="94" spans="2:12" s="196" customFormat="1" ht="12.75" x14ac:dyDescent="0.2">
      <c r="B94" s="139">
        <v>43556</v>
      </c>
      <c r="C94" s="194">
        <v>988</v>
      </c>
      <c r="D94" s="194">
        <v>507</v>
      </c>
      <c r="E94" s="194">
        <v>1495</v>
      </c>
      <c r="F94" s="194">
        <v>20</v>
      </c>
      <c r="G94" s="194">
        <v>11</v>
      </c>
      <c r="H94" s="194">
        <v>31</v>
      </c>
      <c r="I94" s="194">
        <v>72</v>
      </c>
      <c r="J94" s="194">
        <v>46</v>
      </c>
      <c r="K94" s="194">
        <v>118</v>
      </c>
      <c r="L94" s="194">
        <f t="shared" si="14"/>
        <v>1644</v>
      </c>
    </row>
    <row r="95" spans="2:12" s="196" customFormat="1" ht="12.75" x14ac:dyDescent="0.2">
      <c r="B95" s="139">
        <v>43586</v>
      </c>
      <c r="C95" s="194">
        <v>995</v>
      </c>
      <c r="D95" s="194">
        <v>602</v>
      </c>
      <c r="E95" s="194">
        <v>1597</v>
      </c>
      <c r="F95" s="194">
        <v>30</v>
      </c>
      <c r="G95" s="194">
        <v>28</v>
      </c>
      <c r="H95" s="194">
        <v>58</v>
      </c>
      <c r="I95" s="194">
        <v>60</v>
      </c>
      <c r="J95" s="194">
        <v>33</v>
      </c>
      <c r="K95" s="194">
        <v>93</v>
      </c>
      <c r="L95" s="194">
        <f t="shared" si="14"/>
        <v>1748</v>
      </c>
    </row>
    <row r="96" spans="2:12" s="196" customFormat="1" ht="12.75" x14ac:dyDescent="0.2">
      <c r="B96" s="139">
        <v>43617</v>
      </c>
      <c r="C96" s="194">
        <v>1868</v>
      </c>
      <c r="D96" s="194">
        <v>1297</v>
      </c>
      <c r="E96" s="194">
        <v>3165</v>
      </c>
      <c r="F96" s="194">
        <v>86</v>
      </c>
      <c r="G96" s="194">
        <v>86</v>
      </c>
      <c r="H96" s="194">
        <v>172</v>
      </c>
      <c r="I96" s="194">
        <v>50</v>
      </c>
      <c r="J96" s="194">
        <v>30</v>
      </c>
      <c r="K96" s="194">
        <v>80</v>
      </c>
      <c r="L96" s="194">
        <f t="shared" si="14"/>
        <v>3417</v>
      </c>
    </row>
    <row r="97" spans="2:12" s="196" customFormat="1" ht="12.75" x14ac:dyDescent="0.2">
      <c r="B97" s="139">
        <v>43647</v>
      </c>
      <c r="C97" s="194">
        <v>2276</v>
      </c>
      <c r="D97" s="194">
        <v>1274</v>
      </c>
      <c r="E97" s="194">
        <v>3550</v>
      </c>
      <c r="F97" s="194">
        <v>43</v>
      </c>
      <c r="G97" s="194">
        <v>59</v>
      </c>
      <c r="H97" s="194">
        <v>102</v>
      </c>
      <c r="I97" s="194">
        <v>108</v>
      </c>
      <c r="J97" s="194">
        <v>70</v>
      </c>
      <c r="K97" s="194">
        <v>178</v>
      </c>
      <c r="L97" s="194">
        <f t="shared" si="14"/>
        <v>3830</v>
      </c>
    </row>
    <row r="98" spans="2:12" s="196" customFormat="1" ht="12.75" x14ac:dyDescent="0.2">
      <c r="B98" s="139">
        <v>43678</v>
      </c>
      <c r="C98" s="194">
        <v>1983</v>
      </c>
      <c r="D98" s="194">
        <v>1098</v>
      </c>
      <c r="E98" s="194">
        <v>3081</v>
      </c>
      <c r="F98" s="194">
        <v>57</v>
      </c>
      <c r="G98" s="194">
        <v>62</v>
      </c>
      <c r="H98" s="194">
        <v>119</v>
      </c>
      <c r="I98" s="194">
        <v>78</v>
      </c>
      <c r="J98" s="194">
        <v>37</v>
      </c>
      <c r="K98" s="194">
        <v>115</v>
      </c>
      <c r="L98" s="194">
        <f t="shared" si="14"/>
        <v>3315</v>
      </c>
    </row>
    <row r="99" spans="2:12" s="196" customFormat="1" ht="12.75" x14ac:dyDescent="0.2">
      <c r="B99" s="139">
        <v>43709</v>
      </c>
      <c r="C99" s="194">
        <v>1341</v>
      </c>
      <c r="D99" s="194">
        <v>990</v>
      </c>
      <c r="E99" s="194">
        <v>2331</v>
      </c>
      <c r="F99" s="194">
        <v>18</v>
      </c>
      <c r="G99" s="194">
        <v>11</v>
      </c>
      <c r="H99" s="194">
        <v>29</v>
      </c>
      <c r="I99" s="194">
        <v>23</v>
      </c>
      <c r="J99" s="194">
        <v>15</v>
      </c>
      <c r="K99" s="194">
        <v>38</v>
      </c>
      <c r="L99" s="194">
        <f t="shared" si="14"/>
        <v>2398</v>
      </c>
    </row>
    <row r="100" spans="2:12" s="196" customFormat="1" ht="12.75" x14ac:dyDescent="0.2">
      <c r="B100" s="139">
        <v>43739</v>
      </c>
      <c r="C100" s="194">
        <v>866</v>
      </c>
      <c r="D100" s="194">
        <v>575</v>
      </c>
      <c r="E100" s="194">
        <v>1441</v>
      </c>
      <c r="F100" s="194">
        <v>51</v>
      </c>
      <c r="G100" s="194">
        <v>40</v>
      </c>
      <c r="H100" s="194">
        <v>91</v>
      </c>
      <c r="I100" s="194">
        <v>31</v>
      </c>
      <c r="J100" s="194">
        <v>12</v>
      </c>
      <c r="K100" s="194">
        <v>43</v>
      </c>
      <c r="L100" s="194">
        <f t="shared" si="14"/>
        <v>1575</v>
      </c>
    </row>
    <row r="101" spans="2:12" s="196" customFormat="1" ht="12.75" x14ac:dyDescent="0.2">
      <c r="B101" s="139">
        <v>43770</v>
      </c>
      <c r="C101" s="194">
        <v>902</v>
      </c>
      <c r="D101" s="194">
        <v>489</v>
      </c>
      <c r="E101" s="194">
        <v>1391</v>
      </c>
      <c r="F101" s="194">
        <v>23</v>
      </c>
      <c r="G101" s="194">
        <v>20</v>
      </c>
      <c r="H101" s="194">
        <v>43</v>
      </c>
      <c r="I101" s="194">
        <v>24</v>
      </c>
      <c r="J101" s="194">
        <v>18</v>
      </c>
      <c r="K101" s="194">
        <v>42</v>
      </c>
      <c r="L101" s="194">
        <f t="shared" si="14"/>
        <v>1476</v>
      </c>
    </row>
    <row r="102" spans="2:12" s="196" customFormat="1" ht="12.75" x14ac:dyDescent="0.2">
      <c r="B102" s="139">
        <v>43800</v>
      </c>
      <c r="C102" s="194">
        <v>491</v>
      </c>
      <c r="D102" s="194">
        <v>410</v>
      </c>
      <c r="E102" s="194">
        <v>901</v>
      </c>
      <c r="F102" s="194">
        <v>12</v>
      </c>
      <c r="G102" s="194">
        <v>12</v>
      </c>
      <c r="H102" s="194">
        <v>24</v>
      </c>
      <c r="I102" s="194">
        <v>3</v>
      </c>
      <c r="J102" s="194">
        <v>1</v>
      </c>
      <c r="K102" s="194">
        <v>4</v>
      </c>
      <c r="L102" s="194">
        <f t="shared" si="14"/>
        <v>929</v>
      </c>
    </row>
    <row r="103" spans="2:12" ht="12.75" x14ac:dyDescent="0.2">
      <c r="B103" s="151">
        <v>2019</v>
      </c>
      <c r="C103" s="152"/>
      <c r="D103" s="152"/>
      <c r="E103" s="152">
        <f>SUM(E91:E102)</f>
        <v>24573</v>
      </c>
      <c r="F103" s="152"/>
      <c r="G103" s="152"/>
      <c r="H103" s="152">
        <f>SUM(H91:H102)</f>
        <v>817</v>
      </c>
      <c r="I103" s="152"/>
      <c r="J103" s="152"/>
      <c r="K103" s="152">
        <f>SUM(K91:K102)</f>
        <v>913</v>
      </c>
      <c r="L103" s="152">
        <f>SUM(L91:L102)</f>
        <v>26303</v>
      </c>
    </row>
    <row r="104" spans="2:12" ht="12.75" x14ac:dyDescent="0.2">
      <c r="B104" s="139">
        <v>43831</v>
      </c>
      <c r="C104" s="194">
        <v>1205</v>
      </c>
      <c r="D104" s="194">
        <v>702</v>
      </c>
      <c r="E104" s="194">
        <f>SUM(C104:D104)</f>
        <v>1907</v>
      </c>
      <c r="F104" s="194">
        <v>38</v>
      </c>
      <c r="G104" s="194">
        <v>19</v>
      </c>
      <c r="H104" s="194">
        <f>SUM(F104:G104)</f>
        <v>57</v>
      </c>
      <c r="I104" s="194">
        <v>54</v>
      </c>
      <c r="J104" s="194">
        <v>37</v>
      </c>
      <c r="K104" s="194">
        <f>SUM(I104:J104)</f>
        <v>91</v>
      </c>
      <c r="L104" s="194">
        <f t="shared" ref="L104:L114" si="15">E104+H104+K104</f>
        <v>2055</v>
      </c>
    </row>
    <row r="105" spans="2:12" ht="12.75" x14ac:dyDescent="0.2">
      <c r="B105" s="139">
        <v>43862</v>
      </c>
      <c r="C105" s="194">
        <v>1372</v>
      </c>
      <c r="D105" s="194">
        <v>1327</v>
      </c>
      <c r="E105" s="194">
        <f>SUM(C105:D105)</f>
        <v>2699</v>
      </c>
      <c r="F105" s="194">
        <v>81</v>
      </c>
      <c r="G105" s="194">
        <v>150</v>
      </c>
      <c r="H105" s="194">
        <f>SUM(F105:G105)</f>
        <v>231</v>
      </c>
      <c r="I105" s="194">
        <v>42</v>
      </c>
      <c r="J105" s="194">
        <v>28</v>
      </c>
      <c r="K105" s="194">
        <f>SUM(I105:J105)</f>
        <v>70</v>
      </c>
      <c r="L105" s="194">
        <f t="shared" si="15"/>
        <v>3000</v>
      </c>
    </row>
    <row r="106" spans="2:12" s="196" customFormat="1" ht="12.75" x14ac:dyDescent="0.2">
      <c r="B106" s="139">
        <v>43891</v>
      </c>
      <c r="C106" s="194">
        <v>1750</v>
      </c>
      <c r="D106" s="194">
        <v>1162</v>
      </c>
      <c r="E106" s="194">
        <f t="shared" ref="E106" si="16">SUM(C106:D106)</f>
        <v>2912</v>
      </c>
      <c r="F106" s="194">
        <v>73</v>
      </c>
      <c r="G106" s="194">
        <v>85</v>
      </c>
      <c r="H106" s="194">
        <f t="shared" ref="H106:H114" si="17">SUM(F106:G106)</f>
        <v>158</v>
      </c>
      <c r="I106" s="194">
        <v>60</v>
      </c>
      <c r="J106" s="194">
        <v>49</v>
      </c>
      <c r="K106" s="194">
        <f>SUM(I106:J106)</f>
        <v>109</v>
      </c>
      <c r="L106" s="194">
        <f t="shared" si="15"/>
        <v>3179</v>
      </c>
    </row>
    <row r="107" spans="2:12" s="196" customFormat="1" ht="12.75" x14ac:dyDescent="0.2">
      <c r="B107" s="139">
        <v>43922</v>
      </c>
      <c r="C107" s="194">
        <v>3482</v>
      </c>
      <c r="D107" s="194">
        <v>2096</v>
      </c>
      <c r="E107" s="194">
        <f t="shared" ref="E107" si="18">SUM(C107:D107)</f>
        <v>5578</v>
      </c>
      <c r="F107" s="194">
        <v>132</v>
      </c>
      <c r="G107" s="194">
        <v>116</v>
      </c>
      <c r="H107" s="194">
        <f t="shared" si="17"/>
        <v>248</v>
      </c>
      <c r="I107" s="194">
        <v>239</v>
      </c>
      <c r="J107" s="194">
        <v>157</v>
      </c>
      <c r="K107" s="194">
        <f>SUM(I107:J107)</f>
        <v>396</v>
      </c>
      <c r="L107" s="194">
        <f t="shared" si="15"/>
        <v>6222</v>
      </c>
    </row>
    <row r="108" spans="2:12" s="196" customFormat="1" ht="12.75" x14ac:dyDescent="0.2">
      <c r="B108" s="139">
        <v>43952</v>
      </c>
      <c r="C108" s="194">
        <v>3376</v>
      </c>
      <c r="D108" s="194">
        <v>1668</v>
      </c>
      <c r="E108" s="194">
        <f t="shared" ref="E108" si="19">SUM(C108:D108)</f>
        <v>5044</v>
      </c>
      <c r="F108" s="194">
        <v>71</v>
      </c>
      <c r="G108" s="194">
        <v>48</v>
      </c>
      <c r="H108" s="194">
        <f t="shared" si="17"/>
        <v>119</v>
      </c>
      <c r="I108" s="194">
        <v>238</v>
      </c>
      <c r="J108" s="194">
        <v>203</v>
      </c>
      <c r="K108" s="194">
        <f t="shared" ref="K108" si="20">SUM(I108:J108)</f>
        <v>441</v>
      </c>
      <c r="L108" s="194">
        <f t="shared" si="15"/>
        <v>5604</v>
      </c>
    </row>
    <row r="109" spans="2:12" s="196" customFormat="1" ht="12.75" x14ac:dyDescent="0.2">
      <c r="B109" s="139">
        <v>43983</v>
      </c>
      <c r="C109" s="194">
        <v>3453</v>
      </c>
      <c r="D109" s="194">
        <v>1719</v>
      </c>
      <c r="E109" s="194">
        <f t="shared" ref="E109" si="21">SUM(C109:D109)</f>
        <v>5172</v>
      </c>
      <c r="F109" s="194">
        <v>56</v>
      </c>
      <c r="G109" s="194">
        <v>45</v>
      </c>
      <c r="H109" s="194">
        <f t="shared" si="17"/>
        <v>101</v>
      </c>
      <c r="I109" s="194">
        <v>241</v>
      </c>
      <c r="J109" s="194">
        <v>217</v>
      </c>
      <c r="K109" s="194">
        <f t="shared" ref="K109" si="22">SUM(I109:J109)</f>
        <v>458</v>
      </c>
      <c r="L109" s="194">
        <f t="shared" si="15"/>
        <v>5731</v>
      </c>
    </row>
    <row r="110" spans="2:12" s="196" customFormat="1" ht="12.75" x14ac:dyDescent="0.2">
      <c r="B110" s="139">
        <v>44013</v>
      </c>
      <c r="C110" s="194">
        <v>4515</v>
      </c>
      <c r="D110" s="194">
        <v>2459</v>
      </c>
      <c r="E110" s="194">
        <f t="shared" ref="E110" si="23">SUM(C110:D110)</f>
        <v>6974</v>
      </c>
      <c r="F110" s="194">
        <v>191</v>
      </c>
      <c r="G110" s="194">
        <v>130</v>
      </c>
      <c r="H110" s="194">
        <f t="shared" si="17"/>
        <v>321</v>
      </c>
      <c r="I110" s="194">
        <v>497</v>
      </c>
      <c r="J110" s="194">
        <v>390</v>
      </c>
      <c r="K110" s="194">
        <f t="shared" ref="K110" si="24">SUM(I110:J110)</f>
        <v>887</v>
      </c>
      <c r="L110" s="194">
        <f t="shared" si="15"/>
        <v>8182</v>
      </c>
    </row>
    <row r="111" spans="2:12" s="196" customFormat="1" ht="12.75" x14ac:dyDescent="0.2">
      <c r="B111" s="139">
        <v>44044</v>
      </c>
      <c r="C111" s="194">
        <v>4543</v>
      </c>
      <c r="D111" s="194">
        <v>2497</v>
      </c>
      <c r="E111" s="194">
        <f t="shared" ref="E111" si="25">SUM(C111:D111)</f>
        <v>7040</v>
      </c>
      <c r="F111" s="194">
        <v>180</v>
      </c>
      <c r="G111" s="194">
        <v>146</v>
      </c>
      <c r="H111" s="194">
        <f t="shared" si="17"/>
        <v>326</v>
      </c>
      <c r="I111" s="194">
        <v>246</v>
      </c>
      <c r="J111" s="194">
        <v>221</v>
      </c>
      <c r="K111" s="194">
        <f t="shared" ref="K111" si="26">SUM(I111:J111)</f>
        <v>467</v>
      </c>
      <c r="L111" s="194">
        <f t="shared" si="15"/>
        <v>7833</v>
      </c>
    </row>
    <row r="112" spans="2:12" s="196" customFormat="1" ht="12.75" x14ac:dyDescent="0.2">
      <c r="B112" s="139">
        <v>44075</v>
      </c>
      <c r="C112" s="194">
        <v>2169</v>
      </c>
      <c r="D112" s="194">
        <v>1096</v>
      </c>
      <c r="E112" s="194">
        <f t="shared" ref="E112" si="27">SUM(C112:D112)</f>
        <v>3265</v>
      </c>
      <c r="F112" s="194">
        <v>93</v>
      </c>
      <c r="G112" s="194">
        <v>82</v>
      </c>
      <c r="H112" s="194">
        <f t="shared" si="17"/>
        <v>175</v>
      </c>
      <c r="I112" s="194">
        <v>123</v>
      </c>
      <c r="J112" s="194">
        <v>80</v>
      </c>
      <c r="K112" s="194">
        <f t="shared" ref="K112" si="28">SUM(I112:J112)</f>
        <v>203</v>
      </c>
      <c r="L112" s="194">
        <f t="shared" si="15"/>
        <v>3643</v>
      </c>
    </row>
    <row r="113" spans="2:13" s="196" customFormat="1" ht="12.75" x14ac:dyDescent="0.2">
      <c r="B113" s="139">
        <v>44105</v>
      </c>
      <c r="C113" s="194">
        <v>1870</v>
      </c>
      <c r="D113" s="194">
        <v>1040</v>
      </c>
      <c r="E113" s="194">
        <f t="shared" ref="E113" si="29">SUM(C113:D113)</f>
        <v>2910</v>
      </c>
      <c r="F113" s="194">
        <v>30</v>
      </c>
      <c r="G113" s="194">
        <v>43</v>
      </c>
      <c r="H113" s="194">
        <f t="shared" si="17"/>
        <v>73</v>
      </c>
      <c r="I113" s="194">
        <v>145</v>
      </c>
      <c r="J113" s="194">
        <v>90</v>
      </c>
      <c r="K113" s="194">
        <f t="shared" ref="K113" si="30">SUM(I113:J113)</f>
        <v>235</v>
      </c>
      <c r="L113" s="194">
        <f t="shared" si="15"/>
        <v>3218</v>
      </c>
    </row>
    <row r="114" spans="2:13" s="196" customFormat="1" ht="12.75" x14ac:dyDescent="0.2">
      <c r="B114" s="139">
        <v>44136</v>
      </c>
      <c r="C114" s="194">
        <v>1395</v>
      </c>
      <c r="D114" s="194">
        <v>773</v>
      </c>
      <c r="E114" s="194">
        <f t="shared" ref="E114" si="31">SUM(C114:D114)</f>
        <v>2168</v>
      </c>
      <c r="F114" s="194">
        <v>61</v>
      </c>
      <c r="G114" s="194">
        <v>54</v>
      </c>
      <c r="H114" s="194">
        <f t="shared" si="17"/>
        <v>115</v>
      </c>
      <c r="I114" s="194">
        <v>89</v>
      </c>
      <c r="J114" s="194">
        <v>79</v>
      </c>
      <c r="K114" s="194">
        <f t="shared" ref="K114" si="32">SUM(I114:J114)</f>
        <v>168</v>
      </c>
      <c r="L114" s="194">
        <f t="shared" si="15"/>
        <v>2451</v>
      </c>
    </row>
    <row r="115" spans="2:13" ht="12.75" x14ac:dyDescent="0.2">
      <c r="B115" s="151" t="str">
        <f>'Cotización Solicitudes'!B114</f>
        <v>a nov-20</v>
      </c>
      <c r="C115" s="152"/>
      <c r="D115" s="152"/>
      <c r="E115" s="152">
        <f>SUM(E104:E114)</f>
        <v>45669</v>
      </c>
      <c r="F115" s="152"/>
      <c r="G115" s="152"/>
      <c r="H115" s="152">
        <f>SUM(H104:H114)</f>
        <v>1924</v>
      </c>
      <c r="I115" s="152"/>
      <c r="J115" s="152"/>
      <c r="K115" s="152"/>
      <c r="L115" s="152">
        <f>SUM(L104:L114)</f>
        <v>51118</v>
      </c>
    </row>
    <row r="116" spans="2:13" ht="12.75" x14ac:dyDescent="0.2">
      <c r="K116" s="42"/>
      <c r="L116" s="348"/>
      <c r="M116" s="42"/>
    </row>
  </sheetData>
  <mergeCells count="8">
    <mergeCell ref="B5:L5"/>
    <mergeCell ref="B6:L6"/>
    <mergeCell ref="B8:B10"/>
    <mergeCell ref="C8:L8"/>
    <mergeCell ref="C9:E9"/>
    <mergeCell ref="F9:H9"/>
    <mergeCell ref="I9:K9"/>
    <mergeCell ref="L9:L10"/>
  </mergeCells>
  <hyperlinks>
    <hyperlink ref="N5" location="'Índice STJ'!A1" display="'Índice STJ'!A1" xr:uid="{00000000-0004-0000-1F00-000000000000}"/>
  </hyperlinks>
  <pageMargins left="0.7" right="0.7" top="0.75" bottom="0.75" header="0.3" footer="0.3"/>
  <pageSetup orientation="portrait" horizontalDpi="300" verticalDpi="300" r:id="rId1"/>
  <ignoredErrors>
    <ignoredError sqref="E25:K25 E104:E105 E106:E109 E110:E111" formulaRange="1"/>
    <ignoredError sqref="L103" formula="1"/>
    <ignoredError sqref="L25" formula="1" formulaRange="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2:K164"/>
  <sheetViews>
    <sheetView showGridLines="0" zoomScaleNormal="100" workbookViewId="0">
      <pane xSplit="2" ySplit="10" topLeftCell="C143" activePane="bottomRight" state="frozen"/>
      <selection activeCell="G105" sqref="G105:G106"/>
      <selection pane="topRight" activeCell="G105" sqref="G105:G106"/>
      <selection pane="bottomLeft" activeCell="G105" sqref="G105:G106"/>
      <selection pane="bottomRight" activeCell="G146" sqref="G145:G146"/>
    </sheetView>
  </sheetViews>
  <sheetFormatPr baseColWidth="10" defaultColWidth="11.42578125" defaultRowHeight="12" x14ac:dyDescent="0.2"/>
  <cols>
    <col min="1" max="1" width="6" style="28" customWidth="1"/>
    <col min="2" max="16384" width="11.42578125" style="28"/>
  </cols>
  <sheetData>
    <row r="2" spans="1:11" x14ac:dyDescent="0.2">
      <c r="A2" s="50" t="s">
        <v>101</v>
      </c>
      <c r="K2" s="350"/>
    </row>
    <row r="3" spans="1:11" x14ac:dyDescent="0.2">
      <c r="A3" s="50" t="s">
        <v>102</v>
      </c>
    </row>
    <row r="5" spans="1:11" ht="12.75" x14ac:dyDescent="0.2">
      <c r="B5" s="360" t="s">
        <v>549</v>
      </c>
      <c r="C5" s="360"/>
      <c r="D5" s="360"/>
      <c r="E5" s="360"/>
      <c r="F5" s="360"/>
      <c r="G5" s="360"/>
      <c r="H5" s="360"/>
      <c r="J5" s="127" t="s">
        <v>575</v>
      </c>
    </row>
    <row r="6" spans="1:11" ht="12.75" x14ac:dyDescent="0.2">
      <c r="B6" s="437" t="s">
        <v>630</v>
      </c>
      <c r="C6" s="437"/>
      <c r="D6" s="437"/>
      <c r="E6" s="437"/>
      <c r="F6" s="437"/>
      <c r="G6" s="437"/>
      <c r="H6" s="437"/>
    </row>
    <row r="8" spans="1:11" x14ac:dyDescent="0.2">
      <c r="B8" s="438" t="s">
        <v>463</v>
      </c>
      <c r="C8" s="439" t="s">
        <v>550</v>
      </c>
      <c r="D8" s="439"/>
      <c r="E8" s="440" t="s">
        <v>551</v>
      </c>
      <c r="F8" s="440"/>
      <c r="G8" s="440"/>
      <c r="H8" s="440"/>
    </row>
    <row r="9" spans="1:11" ht="26.25" customHeight="1" x14ac:dyDescent="0.2">
      <c r="B9" s="438"/>
      <c r="C9" s="441" t="s">
        <v>552</v>
      </c>
      <c r="D9" s="441" t="s">
        <v>553</v>
      </c>
      <c r="E9" s="442" t="s">
        <v>552</v>
      </c>
      <c r="F9" s="442" t="s">
        <v>554</v>
      </c>
      <c r="G9" s="442"/>
      <c r="H9" s="442"/>
    </row>
    <row r="10" spans="1:11" ht="36" customHeight="1" x14ac:dyDescent="0.2">
      <c r="B10" s="438"/>
      <c r="C10" s="441"/>
      <c r="D10" s="441"/>
      <c r="E10" s="442"/>
      <c r="F10" s="183" t="s">
        <v>555</v>
      </c>
      <c r="G10" s="183" t="s">
        <v>556</v>
      </c>
      <c r="H10" s="184" t="s">
        <v>526</v>
      </c>
    </row>
    <row r="11" spans="1:11" x14ac:dyDescent="0.2">
      <c r="B11" s="98">
        <v>39873</v>
      </c>
      <c r="C11" s="99">
        <v>10625</v>
      </c>
      <c r="D11" s="100">
        <v>174</v>
      </c>
      <c r="E11" s="100" t="s">
        <v>557</v>
      </c>
      <c r="F11" s="100"/>
      <c r="G11" s="100"/>
      <c r="H11" s="100"/>
    </row>
    <row r="12" spans="1:11" x14ac:dyDescent="0.2">
      <c r="B12" s="98">
        <v>39904</v>
      </c>
      <c r="C12" s="99">
        <v>6095</v>
      </c>
      <c r="D12" s="100">
        <v>194</v>
      </c>
      <c r="E12" s="100" t="s">
        <v>557</v>
      </c>
      <c r="F12" s="100"/>
      <c r="G12" s="100"/>
      <c r="H12" s="100"/>
    </row>
    <row r="13" spans="1:11" x14ac:dyDescent="0.2">
      <c r="B13" s="98">
        <v>39934</v>
      </c>
      <c r="C13" s="99">
        <v>7497</v>
      </c>
      <c r="D13" s="100">
        <v>290</v>
      </c>
      <c r="E13" s="100" t="s">
        <v>557</v>
      </c>
      <c r="F13" s="100"/>
      <c r="G13" s="100"/>
      <c r="H13" s="100"/>
    </row>
    <row r="14" spans="1:11" x14ac:dyDescent="0.2">
      <c r="B14" s="98">
        <v>39965</v>
      </c>
      <c r="C14" s="99">
        <v>8878</v>
      </c>
      <c r="D14" s="100">
        <v>241</v>
      </c>
      <c r="E14" s="100" t="s">
        <v>557</v>
      </c>
      <c r="F14" s="100"/>
      <c r="G14" s="100"/>
      <c r="H14" s="100"/>
    </row>
    <row r="15" spans="1:11" x14ac:dyDescent="0.2">
      <c r="B15" s="98">
        <v>39995</v>
      </c>
      <c r="C15" s="99">
        <v>13580</v>
      </c>
      <c r="D15" s="100">
        <v>349</v>
      </c>
      <c r="E15" s="100" t="s">
        <v>557</v>
      </c>
      <c r="F15" s="100"/>
      <c r="G15" s="100"/>
      <c r="H15" s="100"/>
    </row>
    <row r="16" spans="1:11" x14ac:dyDescent="0.2">
      <c r="B16" s="98">
        <v>40026</v>
      </c>
      <c r="C16" s="99">
        <v>9451</v>
      </c>
      <c r="D16" s="100">
        <v>290</v>
      </c>
      <c r="E16" s="100" t="s">
        <v>557</v>
      </c>
      <c r="F16" s="100"/>
      <c r="G16" s="100"/>
      <c r="H16" s="100"/>
    </row>
    <row r="17" spans="2:8" x14ac:dyDescent="0.2">
      <c r="B17" s="98">
        <v>40057</v>
      </c>
      <c r="C17" s="99">
        <v>16175</v>
      </c>
      <c r="D17" s="100">
        <v>423</v>
      </c>
      <c r="E17" s="100" t="s">
        <v>557</v>
      </c>
      <c r="F17" s="100"/>
      <c r="G17" s="100"/>
      <c r="H17" s="100"/>
    </row>
    <row r="18" spans="2:8" x14ac:dyDescent="0.2">
      <c r="B18" s="98">
        <v>40087</v>
      </c>
      <c r="C18" s="99">
        <v>21738</v>
      </c>
      <c r="D18" s="100">
        <v>442</v>
      </c>
      <c r="E18" s="100" t="s">
        <v>557</v>
      </c>
      <c r="F18" s="100"/>
      <c r="G18" s="100"/>
      <c r="H18" s="100"/>
    </row>
    <row r="19" spans="2:8" x14ac:dyDescent="0.2">
      <c r="B19" s="98">
        <v>40118</v>
      </c>
      <c r="C19" s="99">
        <v>20687</v>
      </c>
      <c r="D19" s="100">
        <v>464</v>
      </c>
      <c r="E19" s="100" t="s">
        <v>557</v>
      </c>
      <c r="F19" s="100"/>
      <c r="G19" s="100"/>
      <c r="H19" s="100"/>
    </row>
    <row r="20" spans="2:8" x14ac:dyDescent="0.2">
      <c r="B20" s="98">
        <v>40148</v>
      </c>
      <c r="C20" s="99">
        <v>19925</v>
      </c>
      <c r="D20" s="100">
        <v>464</v>
      </c>
      <c r="E20" s="100" t="s">
        <v>557</v>
      </c>
      <c r="F20" s="100"/>
      <c r="G20" s="100"/>
      <c r="H20" s="100"/>
    </row>
    <row r="21" spans="2:8" x14ac:dyDescent="0.2">
      <c r="B21" s="98">
        <v>40179</v>
      </c>
      <c r="C21" s="99">
        <v>14517</v>
      </c>
      <c r="D21" s="100">
        <v>460</v>
      </c>
      <c r="E21" s="100" t="s">
        <v>557</v>
      </c>
      <c r="F21" s="100"/>
      <c r="G21" s="100"/>
      <c r="H21" s="100"/>
    </row>
    <row r="22" spans="2:8" x14ac:dyDescent="0.2">
      <c r="B22" s="98">
        <v>40210</v>
      </c>
      <c r="C22" s="99">
        <v>21073</v>
      </c>
      <c r="D22" s="100">
        <v>461</v>
      </c>
      <c r="E22" s="100" t="s">
        <v>557</v>
      </c>
      <c r="F22" s="100"/>
      <c r="G22" s="100"/>
      <c r="H22" s="100"/>
    </row>
    <row r="23" spans="2:8" x14ac:dyDescent="0.2">
      <c r="B23" s="98">
        <v>40238</v>
      </c>
      <c r="C23" s="99">
        <v>1853</v>
      </c>
      <c r="D23" s="100">
        <v>230</v>
      </c>
      <c r="E23" s="100" t="s">
        <v>557</v>
      </c>
      <c r="F23" s="100"/>
      <c r="G23" s="100"/>
      <c r="H23" s="100"/>
    </row>
    <row r="24" spans="2:8" x14ac:dyDescent="0.2">
      <c r="B24" s="98">
        <v>40269</v>
      </c>
      <c r="C24" s="99">
        <v>34023</v>
      </c>
      <c r="D24" s="100">
        <v>448</v>
      </c>
      <c r="E24" s="100" t="s">
        <v>557</v>
      </c>
      <c r="F24" s="100"/>
      <c r="G24" s="100"/>
      <c r="H24" s="100"/>
    </row>
    <row r="25" spans="2:8" x14ac:dyDescent="0.2">
      <c r="B25" s="98">
        <v>40299</v>
      </c>
      <c r="C25" s="99">
        <v>12204</v>
      </c>
      <c r="D25" s="100">
        <v>424</v>
      </c>
      <c r="E25" s="100" t="s">
        <v>557</v>
      </c>
      <c r="F25" s="100"/>
      <c r="G25" s="100"/>
      <c r="H25" s="100"/>
    </row>
    <row r="26" spans="2:8" x14ac:dyDescent="0.2">
      <c r="B26" s="98">
        <v>40330</v>
      </c>
      <c r="C26" s="99">
        <v>1575</v>
      </c>
      <c r="D26" s="100">
        <v>167</v>
      </c>
      <c r="E26" s="100" t="s">
        <v>557</v>
      </c>
      <c r="F26" s="100"/>
      <c r="G26" s="100"/>
      <c r="H26" s="100"/>
    </row>
    <row r="27" spans="2:8" x14ac:dyDescent="0.2">
      <c r="B27" s="98">
        <v>40360</v>
      </c>
      <c r="C27" s="99">
        <v>1875</v>
      </c>
      <c r="D27" s="100">
        <v>166</v>
      </c>
      <c r="E27" s="100" t="s">
        <v>557</v>
      </c>
      <c r="F27" s="100"/>
      <c r="G27" s="100"/>
      <c r="H27" s="100"/>
    </row>
    <row r="28" spans="2:8" x14ac:dyDescent="0.2">
      <c r="B28" s="98">
        <v>40391</v>
      </c>
      <c r="C28" s="99">
        <v>7627</v>
      </c>
      <c r="D28" s="100">
        <v>189</v>
      </c>
      <c r="E28" s="100" t="s">
        <v>557</v>
      </c>
      <c r="F28" s="100"/>
      <c r="G28" s="100"/>
      <c r="H28" s="100"/>
    </row>
    <row r="29" spans="2:8" x14ac:dyDescent="0.2">
      <c r="B29" s="98">
        <v>40422</v>
      </c>
      <c r="C29" s="99">
        <v>1802</v>
      </c>
      <c r="D29" s="100">
        <v>151</v>
      </c>
      <c r="E29" s="100" t="s">
        <v>557</v>
      </c>
      <c r="F29" s="100"/>
      <c r="G29" s="100"/>
      <c r="H29" s="100"/>
    </row>
    <row r="30" spans="2:8" x14ac:dyDescent="0.2">
      <c r="B30" s="98">
        <v>40452</v>
      </c>
      <c r="C30" s="99">
        <v>3251</v>
      </c>
      <c r="D30" s="100">
        <v>152</v>
      </c>
      <c r="E30" s="100" t="s">
        <v>557</v>
      </c>
      <c r="F30" s="100"/>
      <c r="G30" s="100"/>
      <c r="H30" s="100"/>
    </row>
    <row r="31" spans="2:8" x14ac:dyDescent="0.2">
      <c r="B31" s="98">
        <v>40483</v>
      </c>
      <c r="C31" s="100">
        <v>986</v>
      </c>
      <c r="D31" s="100">
        <v>122</v>
      </c>
      <c r="E31" s="100" t="s">
        <v>557</v>
      </c>
      <c r="F31" s="100"/>
      <c r="G31" s="100"/>
      <c r="H31" s="100"/>
    </row>
    <row r="32" spans="2:8" x14ac:dyDescent="0.2">
      <c r="B32" s="98">
        <v>40513</v>
      </c>
      <c r="C32" s="99">
        <v>1370</v>
      </c>
      <c r="D32" s="100">
        <v>102</v>
      </c>
      <c r="E32" s="100" t="s">
        <v>557</v>
      </c>
      <c r="F32" s="100"/>
      <c r="G32" s="100"/>
      <c r="H32" s="100"/>
    </row>
    <row r="33" spans="2:8" x14ac:dyDescent="0.2">
      <c r="B33" s="98">
        <v>40544</v>
      </c>
      <c r="C33" s="100">
        <v>547</v>
      </c>
      <c r="D33" s="100">
        <v>96</v>
      </c>
      <c r="E33" s="100" t="s">
        <v>557</v>
      </c>
      <c r="F33" s="100"/>
      <c r="G33" s="100"/>
      <c r="H33" s="100"/>
    </row>
    <row r="34" spans="2:8" x14ac:dyDescent="0.2">
      <c r="B34" s="98">
        <v>40575</v>
      </c>
      <c r="C34" s="100">
        <v>986</v>
      </c>
      <c r="D34" s="100">
        <v>105</v>
      </c>
      <c r="E34" s="100" t="s">
        <v>557</v>
      </c>
      <c r="F34" s="100"/>
      <c r="G34" s="100"/>
      <c r="H34" s="100"/>
    </row>
    <row r="35" spans="2:8" x14ac:dyDescent="0.2">
      <c r="B35" s="98">
        <v>40603</v>
      </c>
      <c r="C35" s="100">
        <v>531</v>
      </c>
      <c r="D35" s="100">
        <v>76</v>
      </c>
      <c r="E35" s="100" t="s">
        <v>557</v>
      </c>
      <c r="F35" s="100"/>
      <c r="G35" s="100"/>
      <c r="H35" s="100"/>
    </row>
    <row r="36" spans="2:8" x14ac:dyDescent="0.2">
      <c r="B36" s="98">
        <v>40634</v>
      </c>
      <c r="C36" s="99">
        <v>1064</v>
      </c>
      <c r="D36" s="100">
        <v>129</v>
      </c>
      <c r="E36" s="100" t="s">
        <v>557</v>
      </c>
      <c r="F36" s="100"/>
      <c r="G36" s="100"/>
      <c r="H36" s="100"/>
    </row>
    <row r="37" spans="2:8" x14ac:dyDescent="0.2">
      <c r="B37" s="98">
        <v>40664</v>
      </c>
      <c r="C37" s="99">
        <v>1100</v>
      </c>
      <c r="D37" s="100">
        <v>91</v>
      </c>
      <c r="E37" s="100" t="s">
        <v>557</v>
      </c>
      <c r="F37" s="100"/>
      <c r="G37" s="100"/>
      <c r="H37" s="100"/>
    </row>
    <row r="38" spans="2:8" x14ac:dyDescent="0.2">
      <c r="B38" s="98">
        <v>40695</v>
      </c>
      <c r="C38" s="99">
        <v>1238</v>
      </c>
      <c r="D38" s="100">
        <v>106</v>
      </c>
      <c r="E38" s="100" t="s">
        <v>557</v>
      </c>
      <c r="F38" s="100"/>
      <c r="G38" s="100"/>
      <c r="H38" s="100"/>
    </row>
    <row r="39" spans="2:8" x14ac:dyDescent="0.2">
      <c r="B39" s="98">
        <v>40725</v>
      </c>
      <c r="C39" s="100">
        <v>173</v>
      </c>
      <c r="D39" s="100">
        <v>25</v>
      </c>
      <c r="E39" s="100" t="s">
        <v>557</v>
      </c>
      <c r="F39" s="100"/>
      <c r="G39" s="100"/>
      <c r="H39" s="100"/>
    </row>
    <row r="40" spans="2:8" x14ac:dyDescent="0.2">
      <c r="B40" s="98">
        <v>40756</v>
      </c>
      <c r="C40" s="100">
        <v>810</v>
      </c>
      <c r="D40" s="100">
        <v>59</v>
      </c>
      <c r="E40" s="100" t="s">
        <v>557</v>
      </c>
      <c r="F40" s="100"/>
      <c r="G40" s="100"/>
      <c r="H40" s="100"/>
    </row>
    <row r="41" spans="2:8" x14ac:dyDescent="0.2">
      <c r="B41" s="98">
        <v>40787</v>
      </c>
      <c r="C41" s="100">
        <v>476</v>
      </c>
      <c r="D41" s="100">
        <v>65</v>
      </c>
      <c r="E41" s="99">
        <v>1634</v>
      </c>
      <c r="F41" s="99"/>
      <c r="G41" s="99"/>
      <c r="H41" s="99">
        <v>1620</v>
      </c>
    </row>
    <row r="42" spans="2:8" x14ac:dyDescent="0.2">
      <c r="B42" s="98">
        <v>40817</v>
      </c>
      <c r="C42" s="99">
        <v>1568</v>
      </c>
      <c r="D42" s="100">
        <v>75</v>
      </c>
      <c r="E42" s="99">
        <v>5036</v>
      </c>
      <c r="F42" s="99"/>
      <c r="G42" s="99"/>
      <c r="H42" s="99">
        <v>4518</v>
      </c>
    </row>
    <row r="43" spans="2:8" x14ac:dyDescent="0.2">
      <c r="B43" s="98">
        <v>40848</v>
      </c>
      <c r="C43" s="100">
        <v>906</v>
      </c>
      <c r="D43" s="100">
        <v>39</v>
      </c>
      <c r="E43" s="99">
        <v>12015</v>
      </c>
      <c r="F43" s="99"/>
      <c r="G43" s="99"/>
      <c r="H43" s="99">
        <v>10939</v>
      </c>
    </row>
    <row r="44" spans="2:8" x14ac:dyDescent="0.2">
      <c r="B44" s="98">
        <v>40878</v>
      </c>
      <c r="C44" s="99">
        <v>1270</v>
      </c>
      <c r="D44" s="100">
        <v>71</v>
      </c>
      <c r="E44" s="99">
        <v>22261</v>
      </c>
      <c r="F44" s="99"/>
      <c r="G44" s="99"/>
      <c r="H44" s="99">
        <v>21512</v>
      </c>
    </row>
    <row r="45" spans="2:8" x14ac:dyDescent="0.2">
      <c r="B45" s="98">
        <v>40909</v>
      </c>
      <c r="C45" s="99">
        <v>1221</v>
      </c>
      <c r="D45" s="100">
        <v>65</v>
      </c>
      <c r="E45" s="99">
        <v>24129</v>
      </c>
      <c r="F45" s="99"/>
      <c r="G45" s="99"/>
      <c r="H45" s="99">
        <v>20099</v>
      </c>
    </row>
    <row r="46" spans="2:8" x14ac:dyDescent="0.2">
      <c r="B46" s="98">
        <v>40940</v>
      </c>
      <c r="C46" s="100">
        <v>902</v>
      </c>
      <c r="D46" s="100">
        <v>58</v>
      </c>
      <c r="E46" s="99">
        <v>22063</v>
      </c>
      <c r="F46" s="99"/>
      <c r="G46" s="99"/>
      <c r="H46" s="99">
        <v>19781</v>
      </c>
    </row>
    <row r="47" spans="2:8" x14ac:dyDescent="0.2">
      <c r="B47" s="98">
        <v>40969</v>
      </c>
      <c r="C47" s="99">
        <v>2605</v>
      </c>
      <c r="D47" s="100">
        <v>58</v>
      </c>
      <c r="E47" s="99">
        <v>36966</v>
      </c>
      <c r="F47" s="99"/>
      <c r="G47" s="99"/>
      <c r="H47" s="99">
        <v>28773</v>
      </c>
    </row>
    <row r="48" spans="2:8" x14ac:dyDescent="0.2">
      <c r="B48" s="98">
        <v>41000</v>
      </c>
      <c r="C48" s="100">
        <v>982</v>
      </c>
      <c r="D48" s="100">
        <v>44</v>
      </c>
      <c r="E48" s="99">
        <v>16479</v>
      </c>
      <c r="F48" s="99"/>
      <c r="G48" s="99"/>
      <c r="H48" s="99">
        <v>16232</v>
      </c>
    </row>
    <row r="49" spans="2:8" x14ac:dyDescent="0.2">
      <c r="B49" s="98">
        <v>41030</v>
      </c>
      <c r="C49" s="99">
        <v>3220</v>
      </c>
      <c r="D49" s="100">
        <v>72</v>
      </c>
      <c r="E49" s="99">
        <v>28814</v>
      </c>
      <c r="F49" s="99"/>
      <c r="G49" s="99"/>
      <c r="H49" s="99">
        <v>23849</v>
      </c>
    </row>
    <row r="50" spans="2:8" x14ac:dyDescent="0.2">
      <c r="B50" s="98">
        <v>41061</v>
      </c>
      <c r="C50" s="99">
        <v>1267</v>
      </c>
      <c r="D50" s="100">
        <v>49</v>
      </c>
      <c r="E50" s="99">
        <v>25375</v>
      </c>
      <c r="F50" s="99"/>
      <c r="G50" s="99"/>
      <c r="H50" s="99">
        <v>22057</v>
      </c>
    </row>
    <row r="51" spans="2:8" x14ac:dyDescent="0.2">
      <c r="B51" s="98">
        <v>41091</v>
      </c>
      <c r="C51" s="99">
        <v>1000</v>
      </c>
      <c r="D51" s="100">
        <v>53</v>
      </c>
      <c r="E51" s="99">
        <v>23209</v>
      </c>
      <c r="F51" s="99"/>
      <c r="G51" s="99"/>
      <c r="H51" s="99">
        <v>21672</v>
      </c>
    </row>
    <row r="52" spans="2:8" x14ac:dyDescent="0.2">
      <c r="B52" s="98">
        <v>41122</v>
      </c>
      <c r="C52" s="99">
        <v>1130</v>
      </c>
      <c r="D52" s="100">
        <v>58</v>
      </c>
      <c r="E52" s="99">
        <v>21429</v>
      </c>
      <c r="F52" s="99"/>
      <c r="G52" s="99"/>
      <c r="H52" s="99">
        <v>20285</v>
      </c>
    </row>
    <row r="53" spans="2:8" x14ac:dyDescent="0.2">
      <c r="B53" s="98">
        <v>41153</v>
      </c>
      <c r="C53" s="99">
        <v>1082</v>
      </c>
      <c r="D53" s="100">
        <v>56</v>
      </c>
      <c r="E53" s="99">
        <v>26360</v>
      </c>
      <c r="F53" s="99"/>
      <c r="G53" s="99"/>
      <c r="H53" s="99">
        <v>23448</v>
      </c>
    </row>
    <row r="54" spans="2:8" x14ac:dyDescent="0.2">
      <c r="B54" s="98">
        <v>41183</v>
      </c>
      <c r="C54" s="99">
        <v>1205</v>
      </c>
      <c r="D54" s="100">
        <v>63</v>
      </c>
      <c r="E54" s="99">
        <v>24056</v>
      </c>
      <c r="F54" s="99"/>
      <c r="G54" s="99"/>
      <c r="H54" s="99">
        <v>22693</v>
      </c>
    </row>
    <row r="55" spans="2:8" x14ac:dyDescent="0.2">
      <c r="B55" s="98">
        <v>41214</v>
      </c>
      <c r="C55" s="100">
        <v>637</v>
      </c>
      <c r="D55" s="100">
        <v>47</v>
      </c>
      <c r="E55" s="99">
        <v>19225</v>
      </c>
      <c r="F55" s="99"/>
      <c r="G55" s="99"/>
      <c r="H55" s="99">
        <v>18399</v>
      </c>
    </row>
    <row r="56" spans="2:8" x14ac:dyDescent="0.2">
      <c r="B56" s="98">
        <v>41244</v>
      </c>
      <c r="C56" s="100">
        <v>840</v>
      </c>
      <c r="D56" s="100">
        <v>32</v>
      </c>
      <c r="E56" s="99">
        <v>11256</v>
      </c>
      <c r="F56" s="99"/>
      <c r="G56" s="99"/>
      <c r="H56" s="99">
        <v>10911</v>
      </c>
    </row>
    <row r="57" spans="2:8" x14ac:dyDescent="0.2">
      <c r="B57" s="98">
        <v>41275</v>
      </c>
      <c r="C57" s="100">
        <v>931</v>
      </c>
      <c r="D57" s="100">
        <v>56</v>
      </c>
      <c r="E57" s="99">
        <v>40005</v>
      </c>
      <c r="F57" s="99"/>
      <c r="G57" s="99"/>
      <c r="H57" s="99">
        <v>27853</v>
      </c>
    </row>
    <row r="58" spans="2:8" x14ac:dyDescent="0.2">
      <c r="B58" s="98">
        <v>41306</v>
      </c>
      <c r="C58" s="99">
        <v>1270</v>
      </c>
      <c r="D58" s="100">
        <v>64</v>
      </c>
      <c r="E58" s="99">
        <v>24170</v>
      </c>
      <c r="F58" s="99"/>
      <c r="G58" s="99"/>
      <c r="H58" s="99">
        <v>22694</v>
      </c>
    </row>
    <row r="59" spans="2:8" x14ac:dyDescent="0.2">
      <c r="B59" s="98">
        <v>41334</v>
      </c>
      <c r="C59" s="100">
        <v>826</v>
      </c>
      <c r="D59" s="100">
        <v>41</v>
      </c>
      <c r="E59" s="99">
        <v>23845</v>
      </c>
      <c r="F59" s="99"/>
      <c r="G59" s="99"/>
      <c r="H59" s="99">
        <v>22309</v>
      </c>
    </row>
    <row r="60" spans="2:8" x14ac:dyDescent="0.2">
      <c r="B60" s="98">
        <v>41365</v>
      </c>
      <c r="C60" s="99">
        <v>1037</v>
      </c>
      <c r="D60" s="100">
        <v>51</v>
      </c>
      <c r="E60" s="99">
        <v>26008</v>
      </c>
      <c r="F60" s="99"/>
      <c r="G60" s="99"/>
      <c r="H60" s="99">
        <v>23693</v>
      </c>
    </row>
    <row r="61" spans="2:8" x14ac:dyDescent="0.2">
      <c r="B61" s="98">
        <v>41395</v>
      </c>
      <c r="C61" s="100">
        <v>436</v>
      </c>
      <c r="D61" s="100">
        <v>34</v>
      </c>
      <c r="E61" s="99">
        <v>21038</v>
      </c>
      <c r="F61" s="99"/>
      <c r="G61" s="99"/>
      <c r="H61" s="99">
        <v>19845</v>
      </c>
    </row>
    <row r="62" spans="2:8" x14ac:dyDescent="0.2">
      <c r="B62" s="98">
        <v>41426</v>
      </c>
      <c r="C62" s="100">
        <v>848</v>
      </c>
      <c r="D62" s="100">
        <v>44</v>
      </c>
      <c r="E62" s="99">
        <v>22037</v>
      </c>
      <c r="F62" s="99"/>
      <c r="G62" s="99"/>
      <c r="H62" s="99">
        <v>20065</v>
      </c>
    </row>
    <row r="63" spans="2:8" x14ac:dyDescent="0.2">
      <c r="B63" s="98">
        <v>41456</v>
      </c>
      <c r="C63" s="100">
        <v>747</v>
      </c>
      <c r="D63" s="100">
        <v>36</v>
      </c>
      <c r="E63" s="99">
        <v>22506</v>
      </c>
      <c r="F63" s="99"/>
      <c r="G63" s="99"/>
      <c r="H63" s="99">
        <v>20780</v>
      </c>
    </row>
    <row r="64" spans="2:8" x14ac:dyDescent="0.2">
      <c r="B64" s="98">
        <v>41487</v>
      </c>
      <c r="C64" s="100">
        <v>719</v>
      </c>
      <c r="D64" s="100">
        <v>35</v>
      </c>
      <c r="E64" s="99">
        <v>23869</v>
      </c>
      <c r="F64" s="99"/>
      <c r="G64" s="99"/>
      <c r="H64" s="99">
        <v>21924</v>
      </c>
    </row>
    <row r="65" spans="2:8" x14ac:dyDescent="0.2">
      <c r="B65" s="98">
        <v>41518</v>
      </c>
      <c r="C65" s="100">
        <v>908</v>
      </c>
      <c r="D65" s="100">
        <v>30</v>
      </c>
      <c r="E65" s="99">
        <v>22797</v>
      </c>
      <c r="F65" s="99"/>
      <c r="G65" s="99"/>
      <c r="H65" s="99">
        <v>21715</v>
      </c>
    </row>
    <row r="66" spans="2:8" x14ac:dyDescent="0.2">
      <c r="B66" s="98">
        <v>41548</v>
      </c>
      <c r="C66" s="100">
        <v>907</v>
      </c>
      <c r="D66" s="100">
        <v>34</v>
      </c>
      <c r="E66" s="99">
        <v>23258</v>
      </c>
      <c r="F66" s="99"/>
      <c r="G66" s="99"/>
      <c r="H66" s="99">
        <v>22266</v>
      </c>
    </row>
    <row r="67" spans="2:8" x14ac:dyDescent="0.2">
      <c r="B67" s="98">
        <v>41579</v>
      </c>
      <c r="C67" s="100">
        <v>684</v>
      </c>
      <c r="D67" s="100">
        <v>32</v>
      </c>
      <c r="E67" s="99">
        <v>21758</v>
      </c>
      <c r="F67" s="99"/>
      <c r="G67" s="99"/>
      <c r="H67" s="99">
        <v>20561</v>
      </c>
    </row>
    <row r="68" spans="2:8" x14ac:dyDescent="0.2">
      <c r="B68" s="98">
        <v>41609</v>
      </c>
      <c r="C68" s="100">
        <v>731</v>
      </c>
      <c r="D68" s="100">
        <v>40</v>
      </c>
      <c r="E68" s="99">
        <v>21567</v>
      </c>
      <c r="F68" s="99"/>
      <c r="G68" s="99"/>
      <c r="H68" s="99">
        <v>20466</v>
      </c>
    </row>
    <row r="69" spans="2:8" x14ac:dyDescent="0.2">
      <c r="B69" s="98">
        <v>41640</v>
      </c>
      <c r="C69" s="100">
        <v>642</v>
      </c>
      <c r="D69" s="100">
        <v>27</v>
      </c>
      <c r="E69" s="99">
        <v>16702</v>
      </c>
      <c r="F69" s="99"/>
      <c r="G69" s="99"/>
      <c r="H69" s="99">
        <v>15794</v>
      </c>
    </row>
    <row r="70" spans="2:8" x14ac:dyDescent="0.2">
      <c r="B70" s="98">
        <v>41671</v>
      </c>
      <c r="C70" s="101">
        <v>687</v>
      </c>
      <c r="D70" s="101">
        <v>25</v>
      </c>
      <c r="E70" s="102">
        <v>23938</v>
      </c>
      <c r="F70" s="102"/>
      <c r="G70" s="102"/>
      <c r="H70" s="99">
        <v>20912</v>
      </c>
    </row>
    <row r="71" spans="2:8" x14ac:dyDescent="0.2">
      <c r="B71" s="98">
        <v>41699</v>
      </c>
      <c r="C71" s="99">
        <v>1022</v>
      </c>
      <c r="D71" s="100">
        <v>47</v>
      </c>
      <c r="E71" s="99">
        <v>28622</v>
      </c>
      <c r="F71" s="99"/>
      <c r="G71" s="99"/>
      <c r="H71" s="99">
        <v>24920</v>
      </c>
    </row>
    <row r="72" spans="2:8" x14ac:dyDescent="0.2">
      <c r="B72" s="98">
        <v>41730</v>
      </c>
      <c r="C72" s="100">
        <v>645</v>
      </c>
      <c r="D72" s="100">
        <v>29</v>
      </c>
      <c r="E72" s="99">
        <v>22470</v>
      </c>
      <c r="F72" s="99"/>
      <c r="G72" s="99"/>
      <c r="H72" s="99">
        <v>20858</v>
      </c>
    </row>
    <row r="73" spans="2:8" x14ac:dyDescent="0.2">
      <c r="B73" s="98">
        <v>41760</v>
      </c>
      <c r="C73" s="100">
        <v>697</v>
      </c>
      <c r="D73" s="100">
        <v>31</v>
      </c>
      <c r="E73" s="99">
        <v>14929</v>
      </c>
      <c r="F73" s="99"/>
      <c r="G73" s="99"/>
      <c r="H73" s="99">
        <v>13783</v>
      </c>
    </row>
    <row r="74" spans="2:8" x14ac:dyDescent="0.2">
      <c r="B74" s="98">
        <v>41791</v>
      </c>
      <c r="C74" s="100">
        <v>708</v>
      </c>
      <c r="D74" s="100">
        <v>29</v>
      </c>
      <c r="E74" s="99">
        <v>28107</v>
      </c>
      <c r="F74" s="99"/>
      <c r="G74" s="99"/>
      <c r="H74" s="99">
        <v>22029</v>
      </c>
    </row>
    <row r="75" spans="2:8" x14ac:dyDescent="0.2">
      <c r="B75" s="98">
        <v>41821</v>
      </c>
      <c r="C75" s="100">
        <v>848</v>
      </c>
      <c r="D75" s="100">
        <v>30</v>
      </c>
      <c r="E75" s="99">
        <v>20305</v>
      </c>
      <c r="F75" s="99"/>
      <c r="G75" s="99"/>
      <c r="H75" s="99">
        <v>18703</v>
      </c>
    </row>
    <row r="76" spans="2:8" x14ac:dyDescent="0.2">
      <c r="B76" s="98">
        <v>41852</v>
      </c>
      <c r="C76" s="100">
        <v>418</v>
      </c>
      <c r="D76" s="100">
        <v>21</v>
      </c>
      <c r="E76" s="99">
        <v>20026</v>
      </c>
      <c r="F76" s="99"/>
      <c r="G76" s="99"/>
      <c r="H76" s="99">
        <v>17896</v>
      </c>
    </row>
    <row r="77" spans="2:8" x14ac:dyDescent="0.2">
      <c r="B77" s="98">
        <v>41883</v>
      </c>
      <c r="C77" s="100">
        <v>449</v>
      </c>
      <c r="D77" s="100">
        <v>20</v>
      </c>
      <c r="E77" s="99">
        <v>17518</v>
      </c>
      <c r="F77" s="99"/>
      <c r="G77" s="99"/>
      <c r="H77" s="99">
        <v>15614</v>
      </c>
    </row>
    <row r="78" spans="2:8" x14ac:dyDescent="0.2">
      <c r="B78" s="98">
        <v>41913</v>
      </c>
      <c r="C78" s="100">
        <v>386</v>
      </c>
      <c r="D78" s="100">
        <v>21</v>
      </c>
      <c r="E78" s="99">
        <v>25867</v>
      </c>
      <c r="F78" s="99"/>
      <c r="G78" s="99"/>
      <c r="H78" s="99">
        <v>21002</v>
      </c>
    </row>
    <row r="79" spans="2:8" x14ac:dyDescent="0.2">
      <c r="B79" s="98">
        <v>41944</v>
      </c>
      <c r="C79" s="100">
        <v>614</v>
      </c>
      <c r="D79" s="100">
        <v>17</v>
      </c>
      <c r="E79" s="99">
        <v>16769</v>
      </c>
      <c r="F79" s="99"/>
      <c r="G79" s="99"/>
      <c r="H79" s="99">
        <v>15842</v>
      </c>
    </row>
    <row r="80" spans="2:8" x14ac:dyDescent="0.2">
      <c r="B80" s="98">
        <v>41974</v>
      </c>
      <c r="C80" s="100">
        <v>534</v>
      </c>
      <c r="D80" s="100">
        <v>22</v>
      </c>
      <c r="E80" s="99">
        <v>23318</v>
      </c>
      <c r="F80" s="99"/>
      <c r="G80" s="99"/>
      <c r="H80" s="99">
        <v>20226</v>
      </c>
    </row>
    <row r="81" spans="2:8" x14ac:dyDescent="0.2">
      <c r="B81" s="98">
        <v>42005</v>
      </c>
      <c r="C81" s="100">
        <v>478</v>
      </c>
      <c r="D81" s="100">
        <v>21</v>
      </c>
      <c r="E81" s="99">
        <v>23056</v>
      </c>
      <c r="F81" s="99"/>
      <c r="G81" s="99"/>
      <c r="H81" s="99">
        <v>21061</v>
      </c>
    </row>
    <row r="82" spans="2:8" x14ac:dyDescent="0.2">
      <c r="B82" s="98">
        <v>42036</v>
      </c>
      <c r="C82" s="100">
        <v>361</v>
      </c>
      <c r="D82" s="100">
        <v>24</v>
      </c>
      <c r="E82" s="99">
        <v>18524</v>
      </c>
      <c r="F82" s="99"/>
      <c r="G82" s="99"/>
      <c r="H82" s="99">
        <v>17192</v>
      </c>
    </row>
    <row r="83" spans="2:8" x14ac:dyDescent="0.2">
      <c r="B83" s="98">
        <v>42064</v>
      </c>
      <c r="C83" s="100">
        <v>712</v>
      </c>
      <c r="D83" s="100">
        <v>28</v>
      </c>
      <c r="E83" s="99">
        <v>26002</v>
      </c>
      <c r="F83" s="99"/>
      <c r="G83" s="99"/>
      <c r="H83" s="99">
        <v>22027</v>
      </c>
    </row>
    <row r="84" spans="2:8" x14ac:dyDescent="0.2">
      <c r="B84" s="98">
        <v>42095</v>
      </c>
      <c r="C84" s="100">
        <v>255</v>
      </c>
      <c r="D84" s="100">
        <v>22</v>
      </c>
      <c r="E84" s="99">
        <v>23093</v>
      </c>
      <c r="F84" s="99"/>
      <c r="G84" s="99"/>
      <c r="H84" s="99">
        <v>21546</v>
      </c>
    </row>
    <row r="85" spans="2:8" x14ac:dyDescent="0.2">
      <c r="B85" s="98">
        <v>42125</v>
      </c>
      <c r="C85" s="100">
        <v>891</v>
      </c>
      <c r="D85" s="100">
        <v>21</v>
      </c>
      <c r="E85" s="99">
        <v>22362</v>
      </c>
      <c r="F85" s="99"/>
      <c r="G85" s="99"/>
      <c r="H85" s="99">
        <v>20850</v>
      </c>
    </row>
    <row r="86" spans="2:8" x14ac:dyDescent="0.2">
      <c r="B86" s="98">
        <v>42156</v>
      </c>
      <c r="C86" s="100">
        <v>117</v>
      </c>
      <c r="D86" s="100">
        <v>14</v>
      </c>
      <c r="E86" s="99">
        <v>12627</v>
      </c>
      <c r="F86" s="99"/>
      <c r="G86" s="99"/>
      <c r="H86" s="99">
        <v>11681</v>
      </c>
    </row>
    <row r="87" spans="2:8" x14ac:dyDescent="0.2">
      <c r="B87" s="98">
        <v>42186</v>
      </c>
      <c r="C87" s="100">
        <v>181</v>
      </c>
      <c r="D87" s="100">
        <v>18</v>
      </c>
      <c r="E87" s="99">
        <v>19638</v>
      </c>
      <c r="F87" s="99"/>
      <c r="G87" s="99"/>
      <c r="H87" s="99">
        <v>18282</v>
      </c>
    </row>
    <row r="88" spans="2:8" x14ac:dyDescent="0.2">
      <c r="B88" s="98">
        <v>42217</v>
      </c>
      <c r="C88" s="100">
        <v>128</v>
      </c>
      <c r="D88" s="100">
        <v>14</v>
      </c>
      <c r="E88" s="99">
        <v>21146</v>
      </c>
      <c r="F88" s="99"/>
      <c r="G88" s="99"/>
      <c r="H88" s="99">
        <v>19598</v>
      </c>
    </row>
    <row r="89" spans="2:8" x14ac:dyDescent="0.2">
      <c r="B89" s="98">
        <v>42248</v>
      </c>
      <c r="C89" s="100">
        <v>161</v>
      </c>
      <c r="D89" s="100">
        <v>18</v>
      </c>
      <c r="E89" s="99">
        <v>27499</v>
      </c>
      <c r="F89" s="99"/>
      <c r="G89" s="99"/>
      <c r="H89" s="99">
        <v>21738</v>
      </c>
    </row>
    <row r="90" spans="2:8" x14ac:dyDescent="0.2">
      <c r="B90" s="98">
        <v>42278</v>
      </c>
      <c r="C90" s="100">
        <v>195</v>
      </c>
      <c r="D90" s="100">
        <v>21</v>
      </c>
      <c r="E90" s="99">
        <v>25195</v>
      </c>
      <c r="F90" s="99"/>
      <c r="G90" s="99"/>
      <c r="H90" s="99">
        <v>20911</v>
      </c>
    </row>
    <row r="91" spans="2:8" x14ac:dyDescent="0.2">
      <c r="B91" s="98">
        <v>42309</v>
      </c>
      <c r="C91" s="100">
        <v>225</v>
      </c>
      <c r="D91" s="100">
        <v>20</v>
      </c>
      <c r="E91" s="99">
        <v>22695</v>
      </c>
      <c r="F91" s="99"/>
      <c r="G91" s="99"/>
      <c r="H91" s="99">
        <v>19610</v>
      </c>
    </row>
    <row r="92" spans="2:8" x14ac:dyDescent="0.2">
      <c r="B92" s="98">
        <v>42339</v>
      </c>
      <c r="C92" s="100">
        <v>212</v>
      </c>
      <c r="D92" s="100">
        <v>27</v>
      </c>
      <c r="E92" s="99">
        <v>22984</v>
      </c>
      <c r="F92" s="99"/>
      <c r="G92" s="99"/>
      <c r="H92" s="99">
        <v>20973</v>
      </c>
    </row>
    <row r="93" spans="2:8" x14ac:dyDescent="0.2">
      <c r="B93" s="98">
        <v>42370</v>
      </c>
      <c r="C93" s="100">
        <v>352</v>
      </c>
      <c r="D93" s="100">
        <v>37</v>
      </c>
      <c r="E93" s="99">
        <v>22006</v>
      </c>
      <c r="F93" s="99"/>
      <c r="G93" s="99"/>
      <c r="H93" s="99">
        <v>20462</v>
      </c>
    </row>
    <row r="94" spans="2:8" x14ac:dyDescent="0.2">
      <c r="B94" s="98">
        <v>42401</v>
      </c>
      <c r="C94" s="100">
        <v>370</v>
      </c>
      <c r="D94" s="100">
        <v>34</v>
      </c>
      <c r="E94" s="99">
        <v>21509</v>
      </c>
      <c r="F94" s="99"/>
      <c r="G94" s="99"/>
      <c r="H94" s="99">
        <v>20333</v>
      </c>
    </row>
    <row r="95" spans="2:8" x14ac:dyDescent="0.2">
      <c r="B95" s="98">
        <v>42430</v>
      </c>
      <c r="C95" s="100">
        <v>389</v>
      </c>
      <c r="D95" s="100">
        <v>23</v>
      </c>
      <c r="E95" s="99">
        <v>21336</v>
      </c>
      <c r="F95" s="99"/>
      <c r="G95" s="99"/>
      <c r="H95" s="99">
        <v>19910</v>
      </c>
    </row>
    <row r="96" spans="2:8" x14ac:dyDescent="0.2">
      <c r="B96" s="98">
        <v>42461</v>
      </c>
      <c r="C96" s="100">
        <v>285</v>
      </c>
      <c r="D96" s="100">
        <v>18</v>
      </c>
      <c r="E96" s="99">
        <v>5659</v>
      </c>
      <c r="F96" s="99"/>
      <c r="G96" s="99"/>
      <c r="H96" s="99">
        <v>5480</v>
      </c>
    </row>
    <row r="97" spans="2:8" x14ac:dyDescent="0.2">
      <c r="B97" s="98">
        <v>42491</v>
      </c>
      <c r="C97" s="100">
        <v>288</v>
      </c>
      <c r="D97" s="100">
        <v>16</v>
      </c>
      <c r="E97" s="99">
        <v>6651</v>
      </c>
      <c r="F97" s="99">
        <v>2372</v>
      </c>
      <c r="G97" s="99">
        <v>3426</v>
      </c>
      <c r="H97" s="99">
        <f t="shared" ref="H97:H126" si="0">F97+G97</f>
        <v>5798</v>
      </c>
    </row>
    <row r="98" spans="2:8" x14ac:dyDescent="0.2">
      <c r="B98" s="98" t="s">
        <v>558</v>
      </c>
      <c r="C98" s="100">
        <v>21</v>
      </c>
      <c r="D98" s="100">
        <v>15</v>
      </c>
      <c r="E98" s="99">
        <v>5426</v>
      </c>
      <c r="F98" s="99">
        <v>2742</v>
      </c>
      <c r="G98" s="99">
        <v>2014</v>
      </c>
      <c r="H98" s="99">
        <f t="shared" si="0"/>
        <v>4756</v>
      </c>
    </row>
    <row r="99" spans="2:8" x14ac:dyDescent="0.2">
      <c r="B99" s="98">
        <v>42552</v>
      </c>
      <c r="C99" s="100">
        <v>9</v>
      </c>
      <c r="D99" s="100">
        <v>9</v>
      </c>
      <c r="E99" s="99">
        <v>3253</v>
      </c>
      <c r="F99" s="99">
        <v>1620</v>
      </c>
      <c r="G99" s="99">
        <v>1416</v>
      </c>
      <c r="H99" s="99">
        <f t="shared" si="0"/>
        <v>3036</v>
      </c>
    </row>
    <row r="100" spans="2:8" x14ac:dyDescent="0.2">
      <c r="B100" s="98">
        <v>42583</v>
      </c>
      <c r="C100" s="100">
        <v>13</v>
      </c>
      <c r="D100" s="100">
        <v>10</v>
      </c>
      <c r="E100" s="99">
        <v>3343</v>
      </c>
      <c r="F100" s="99">
        <v>1688</v>
      </c>
      <c r="G100" s="99">
        <v>1336</v>
      </c>
      <c r="H100" s="99">
        <f t="shared" si="0"/>
        <v>3024</v>
      </c>
    </row>
    <row r="101" spans="2:8" x14ac:dyDescent="0.2">
      <c r="B101" s="98">
        <v>42614</v>
      </c>
      <c r="C101" s="100">
        <v>16</v>
      </c>
      <c r="D101" s="100">
        <v>11</v>
      </c>
      <c r="E101" s="99">
        <v>3298</v>
      </c>
      <c r="F101" s="99">
        <v>1715</v>
      </c>
      <c r="G101" s="99">
        <v>1358</v>
      </c>
      <c r="H101" s="99">
        <f t="shared" si="0"/>
        <v>3073</v>
      </c>
    </row>
    <row r="102" spans="2:8" x14ac:dyDescent="0.2">
      <c r="B102" s="98">
        <v>42644</v>
      </c>
      <c r="C102" s="100">
        <v>28</v>
      </c>
      <c r="D102" s="100">
        <v>12</v>
      </c>
      <c r="E102" s="99">
        <v>3465</v>
      </c>
      <c r="F102" s="99">
        <v>1819</v>
      </c>
      <c r="G102" s="99">
        <v>1455</v>
      </c>
      <c r="H102" s="99">
        <f t="shared" si="0"/>
        <v>3274</v>
      </c>
    </row>
    <row r="103" spans="2:8" x14ac:dyDescent="0.2">
      <c r="B103" s="98">
        <v>42675</v>
      </c>
      <c r="C103" s="100">
        <v>38</v>
      </c>
      <c r="D103" s="100">
        <v>13</v>
      </c>
      <c r="E103" s="99">
        <v>3225</v>
      </c>
      <c r="F103" s="99">
        <v>1699</v>
      </c>
      <c r="G103" s="99">
        <v>1369</v>
      </c>
      <c r="H103" s="99">
        <f t="shared" si="0"/>
        <v>3068</v>
      </c>
    </row>
    <row r="104" spans="2:8" x14ac:dyDescent="0.2">
      <c r="B104" s="98">
        <v>42705</v>
      </c>
      <c r="C104" s="100">
        <v>48</v>
      </c>
      <c r="D104" s="100">
        <v>20</v>
      </c>
      <c r="E104" s="99">
        <v>2951</v>
      </c>
      <c r="F104" s="99">
        <v>1530</v>
      </c>
      <c r="G104" s="99">
        <v>1273</v>
      </c>
      <c r="H104" s="99">
        <f t="shared" si="0"/>
        <v>2803</v>
      </c>
    </row>
    <row r="105" spans="2:8" x14ac:dyDescent="0.2">
      <c r="B105" s="98">
        <v>42736</v>
      </c>
      <c r="C105" s="100">
        <v>28</v>
      </c>
      <c r="D105" s="100">
        <v>16</v>
      </c>
      <c r="E105" s="99">
        <v>4231</v>
      </c>
      <c r="F105" s="99">
        <v>2288</v>
      </c>
      <c r="G105" s="99">
        <v>1377</v>
      </c>
      <c r="H105" s="99">
        <f t="shared" si="0"/>
        <v>3665</v>
      </c>
    </row>
    <row r="106" spans="2:8" x14ac:dyDescent="0.2">
      <c r="B106" s="98">
        <v>42767</v>
      </c>
      <c r="C106" s="100">
        <v>40</v>
      </c>
      <c r="D106" s="100">
        <v>21</v>
      </c>
      <c r="E106" s="99">
        <v>2725</v>
      </c>
      <c r="F106" s="99">
        <v>1411</v>
      </c>
      <c r="G106" s="99">
        <v>1152</v>
      </c>
      <c r="H106" s="99">
        <f t="shared" si="0"/>
        <v>2563</v>
      </c>
    </row>
    <row r="107" spans="2:8" x14ac:dyDescent="0.2">
      <c r="B107" s="98">
        <v>42795</v>
      </c>
      <c r="C107" s="100">
        <v>51</v>
      </c>
      <c r="D107" s="100">
        <v>19</v>
      </c>
      <c r="E107" s="99">
        <v>2482</v>
      </c>
      <c r="F107" s="99">
        <v>1321</v>
      </c>
      <c r="G107" s="99">
        <v>1042</v>
      </c>
      <c r="H107" s="99">
        <f t="shared" si="0"/>
        <v>2363</v>
      </c>
    </row>
    <row r="108" spans="2:8" x14ac:dyDescent="0.2">
      <c r="B108" s="98">
        <v>42826</v>
      </c>
      <c r="C108" s="100">
        <v>52</v>
      </c>
      <c r="D108" s="100">
        <v>16</v>
      </c>
      <c r="E108" s="99">
        <v>2908</v>
      </c>
      <c r="F108" s="99">
        <v>1304</v>
      </c>
      <c r="G108" s="99">
        <v>1301</v>
      </c>
      <c r="H108" s="99">
        <f t="shared" si="0"/>
        <v>2605</v>
      </c>
    </row>
    <row r="109" spans="2:8" x14ac:dyDescent="0.2">
      <c r="B109" s="98">
        <v>42856</v>
      </c>
      <c r="C109" s="100">
        <v>33</v>
      </c>
      <c r="D109" s="100">
        <v>11</v>
      </c>
      <c r="E109" s="99">
        <v>2762</v>
      </c>
      <c r="F109" s="99">
        <v>1396</v>
      </c>
      <c r="G109" s="99">
        <v>1203</v>
      </c>
      <c r="H109" s="99">
        <f t="shared" si="0"/>
        <v>2599</v>
      </c>
    </row>
    <row r="110" spans="2:8" x14ac:dyDescent="0.2">
      <c r="B110" s="98" t="s">
        <v>559</v>
      </c>
      <c r="C110" s="99">
        <v>4096</v>
      </c>
      <c r="D110" s="100">
        <v>40</v>
      </c>
      <c r="E110" s="99">
        <v>176735</v>
      </c>
      <c r="F110" s="99">
        <v>29918</v>
      </c>
      <c r="G110" s="99">
        <v>21206</v>
      </c>
      <c r="H110" s="99">
        <f t="shared" si="0"/>
        <v>51124</v>
      </c>
    </row>
    <row r="111" spans="2:8" x14ac:dyDescent="0.2">
      <c r="B111" s="98">
        <v>42917</v>
      </c>
      <c r="C111" s="99">
        <v>6517</v>
      </c>
      <c r="D111" s="100">
        <v>46</v>
      </c>
      <c r="E111" s="99">
        <v>93102</v>
      </c>
      <c r="F111" s="99">
        <v>22383</v>
      </c>
      <c r="G111" s="99">
        <v>16060</v>
      </c>
      <c r="H111" s="99">
        <f t="shared" si="0"/>
        <v>38443</v>
      </c>
    </row>
    <row r="112" spans="2:8" x14ac:dyDescent="0.2">
      <c r="B112" s="98">
        <v>42948</v>
      </c>
      <c r="C112" s="99">
        <v>7909</v>
      </c>
      <c r="D112" s="100">
        <v>49</v>
      </c>
      <c r="E112" s="99">
        <v>2314</v>
      </c>
      <c r="F112" s="99">
        <v>999</v>
      </c>
      <c r="G112" s="99">
        <v>1181</v>
      </c>
      <c r="H112" s="99">
        <f t="shared" si="0"/>
        <v>2180</v>
      </c>
    </row>
    <row r="113" spans="2:8" x14ac:dyDescent="0.2">
      <c r="B113" s="98">
        <v>42979</v>
      </c>
      <c r="C113" s="99">
        <v>2045</v>
      </c>
      <c r="D113" s="100">
        <v>33</v>
      </c>
      <c r="E113" s="99">
        <v>37486</v>
      </c>
      <c r="F113" s="99">
        <v>14569</v>
      </c>
      <c r="G113" s="99">
        <v>9638</v>
      </c>
      <c r="H113" s="99">
        <f t="shared" si="0"/>
        <v>24207</v>
      </c>
    </row>
    <row r="114" spans="2:8" x14ac:dyDescent="0.2">
      <c r="B114" s="98">
        <v>43009</v>
      </c>
      <c r="C114" s="99">
        <v>1138</v>
      </c>
      <c r="D114" s="100">
        <v>31</v>
      </c>
      <c r="E114" s="99">
        <v>33256</v>
      </c>
      <c r="F114" s="99">
        <v>15883</v>
      </c>
      <c r="G114" s="99">
        <v>9130</v>
      </c>
      <c r="H114" s="99">
        <f t="shared" si="0"/>
        <v>25013</v>
      </c>
    </row>
    <row r="115" spans="2:8" x14ac:dyDescent="0.2">
      <c r="B115" s="98">
        <v>43040</v>
      </c>
      <c r="C115" s="99">
        <v>989</v>
      </c>
      <c r="D115" s="100">
        <v>32</v>
      </c>
      <c r="E115" s="99">
        <v>26590</v>
      </c>
      <c r="F115" s="99">
        <v>12842</v>
      </c>
      <c r="G115" s="99">
        <v>8080</v>
      </c>
      <c r="H115" s="99">
        <f t="shared" si="0"/>
        <v>20922</v>
      </c>
    </row>
    <row r="116" spans="2:8" x14ac:dyDescent="0.2">
      <c r="B116" s="98">
        <v>43070</v>
      </c>
      <c r="C116" s="99">
        <v>1027</v>
      </c>
      <c r="D116" s="100">
        <v>26</v>
      </c>
      <c r="E116" s="99">
        <v>18586</v>
      </c>
      <c r="F116" s="99">
        <v>10315</v>
      </c>
      <c r="G116" s="99">
        <v>7147</v>
      </c>
      <c r="H116" s="99">
        <f t="shared" si="0"/>
        <v>17462</v>
      </c>
    </row>
    <row r="117" spans="2:8" x14ac:dyDescent="0.2">
      <c r="B117" s="98">
        <v>43101</v>
      </c>
      <c r="C117" s="99">
        <v>1354</v>
      </c>
      <c r="D117" s="100">
        <v>30</v>
      </c>
      <c r="E117" s="99">
        <v>18570</v>
      </c>
      <c r="F117" s="99">
        <v>10476</v>
      </c>
      <c r="G117" s="99">
        <v>7039</v>
      </c>
      <c r="H117" s="99">
        <f t="shared" si="0"/>
        <v>17515</v>
      </c>
    </row>
    <row r="118" spans="2:8" x14ac:dyDescent="0.2">
      <c r="B118" s="98">
        <v>43132</v>
      </c>
      <c r="C118" s="99">
        <v>1044</v>
      </c>
      <c r="D118" s="136">
        <v>26</v>
      </c>
      <c r="E118" s="99">
        <v>12624</v>
      </c>
      <c r="F118" s="99">
        <v>4546</v>
      </c>
      <c r="G118" s="99">
        <v>7245</v>
      </c>
      <c r="H118" s="99">
        <f t="shared" si="0"/>
        <v>11791</v>
      </c>
    </row>
    <row r="119" spans="2:8" x14ac:dyDescent="0.2">
      <c r="B119" s="98">
        <v>43160</v>
      </c>
      <c r="C119" s="99">
        <v>923</v>
      </c>
      <c r="D119" s="136">
        <v>42</v>
      </c>
      <c r="E119" s="99">
        <v>19233</v>
      </c>
      <c r="F119" s="99">
        <v>10727</v>
      </c>
      <c r="G119" s="99">
        <v>7306</v>
      </c>
      <c r="H119" s="99">
        <f t="shared" si="0"/>
        <v>18033</v>
      </c>
    </row>
    <row r="120" spans="2:8" x14ac:dyDescent="0.2">
      <c r="B120" s="98">
        <v>43191</v>
      </c>
      <c r="C120" s="99">
        <v>1496</v>
      </c>
      <c r="D120" s="136">
        <v>53</v>
      </c>
      <c r="E120" s="99">
        <v>27469</v>
      </c>
      <c r="F120" s="99">
        <v>9262</v>
      </c>
      <c r="G120" s="99">
        <v>12706</v>
      </c>
      <c r="H120" s="99">
        <f t="shared" si="0"/>
        <v>21968</v>
      </c>
    </row>
    <row r="121" spans="2:8" x14ac:dyDescent="0.2">
      <c r="B121" s="98">
        <v>43221</v>
      </c>
      <c r="C121" s="99">
        <v>1099</v>
      </c>
      <c r="D121" s="99">
        <v>44</v>
      </c>
      <c r="E121" s="99">
        <v>19923</v>
      </c>
      <c r="F121" s="99">
        <v>11003</v>
      </c>
      <c r="G121" s="99">
        <v>7814</v>
      </c>
      <c r="H121" s="99">
        <f t="shared" si="0"/>
        <v>18817</v>
      </c>
    </row>
    <row r="122" spans="2:8" x14ac:dyDescent="0.2">
      <c r="B122" s="98">
        <v>43252</v>
      </c>
      <c r="C122" s="99">
        <v>2919</v>
      </c>
      <c r="D122" s="137">
        <v>53</v>
      </c>
      <c r="E122" s="99">
        <v>33135</v>
      </c>
      <c r="F122" s="99">
        <v>12977</v>
      </c>
      <c r="G122" s="99">
        <v>8927</v>
      </c>
      <c r="H122" s="99">
        <f t="shared" si="0"/>
        <v>21904</v>
      </c>
    </row>
    <row r="123" spans="2:8" x14ac:dyDescent="0.2">
      <c r="B123" s="98">
        <v>43282</v>
      </c>
      <c r="C123" s="99">
        <v>643</v>
      </c>
      <c r="D123" s="137">
        <v>53</v>
      </c>
      <c r="E123" s="99">
        <v>16559</v>
      </c>
      <c r="F123" s="99">
        <v>9397</v>
      </c>
      <c r="G123" s="99">
        <v>6259</v>
      </c>
      <c r="H123" s="99">
        <f t="shared" si="0"/>
        <v>15656</v>
      </c>
    </row>
    <row r="124" spans="2:8" x14ac:dyDescent="0.2">
      <c r="B124" s="98">
        <v>43313</v>
      </c>
      <c r="C124" s="99">
        <v>542</v>
      </c>
      <c r="D124" s="137">
        <v>55</v>
      </c>
      <c r="E124" s="99">
        <v>16468</v>
      </c>
      <c r="F124" s="99">
        <v>6293</v>
      </c>
      <c r="G124" s="99">
        <v>9380</v>
      </c>
      <c r="H124" s="99">
        <f t="shared" si="0"/>
        <v>15673</v>
      </c>
    </row>
    <row r="125" spans="2:8" x14ac:dyDescent="0.2">
      <c r="B125" s="98">
        <v>43344</v>
      </c>
      <c r="C125" s="99">
        <v>542</v>
      </c>
      <c r="D125" s="137">
        <v>47</v>
      </c>
      <c r="E125" s="99">
        <v>20636</v>
      </c>
      <c r="F125" s="99">
        <v>7467</v>
      </c>
      <c r="G125" s="99">
        <v>10966</v>
      </c>
      <c r="H125" s="99">
        <f t="shared" si="0"/>
        <v>18433</v>
      </c>
    </row>
    <row r="126" spans="2:8" x14ac:dyDescent="0.2">
      <c r="B126" s="98">
        <v>43374</v>
      </c>
      <c r="C126" s="99">
        <v>1166</v>
      </c>
      <c r="D126" s="137">
        <v>64</v>
      </c>
      <c r="E126" s="99">
        <v>18153</v>
      </c>
      <c r="F126" s="99">
        <v>9884</v>
      </c>
      <c r="G126" s="99">
        <v>6728</v>
      </c>
      <c r="H126" s="99">
        <f t="shared" si="0"/>
        <v>16612</v>
      </c>
    </row>
    <row r="127" spans="2:8" x14ac:dyDescent="0.2">
      <c r="B127" s="98">
        <v>43405</v>
      </c>
      <c r="C127" s="99">
        <v>684</v>
      </c>
      <c r="D127" s="137">
        <v>59</v>
      </c>
      <c r="E127" s="99">
        <v>22023</v>
      </c>
      <c r="F127" s="99">
        <v>7542</v>
      </c>
      <c r="G127" s="99">
        <v>10985</v>
      </c>
      <c r="H127" s="99">
        <f>F127+G127</f>
        <v>18527</v>
      </c>
    </row>
    <row r="128" spans="2:8" x14ac:dyDescent="0.2">
      <c r="B128" s="98">
        <v>43435</v>
      </c>
      <c r="C128" s="159">
        <v>1306</v>
      </c>
      <c r="D128" s="160">
        <v>51</v>
      </c>
      <c r="E128" s="182">
        <v>25922</v>
      </c>
      <c r="F128" s="182">
        <v>8814</v>
      </c>
      <c r="G128" s="182">
        <v>12754</v>
      </c>
      <c r="H128" s="159">
        <v>21568</v>
      </c>
    </row>
    <row r="129" spans="2:8" x14ac:dyDescent="0.2">
      <c r="B129" s="98">
        <v>43466</v>
      </c>
      <c r="C129" s="159">
        <v>800</v>
      </c>
      <c r="D129" s="160">
        <v>51</v>
      </c>
      <c r="E129" s="182">
        <v>28255</v>
      </c>
      <c r="F129" s="182">
        <v>9596</v>
      </c>
      <c r="G129" s="182">
        <v>13972</v>
      </c>
      <c r="H129" s="159">
        <v>23568</v>
      </c>
    </row>
    <row r="130" spans="2:8" s="196" customFormat="1" x14ac:dyDescent="0.2">
      <c r="B130" s="197">
        <v>43497</v>
      </c>
      <c r="C130" s="201">
        <v>819</v>
      </c>
      <c r="D130" s="202">
        <v>47</v>
      </c>
      <c r="E130" s="203">
        <v>24473</v>
      </c>
      <c r="F130" s="203">
        <v>8362</v>
      </c>
      <c r="G130" s="203">
        <v>12346</v>
      </c>
      <c r="H130" s="201">
        <v>20708</v>
      </c>
    </row>
    <row r="131" spans="2:8" s="196" customFormat="1" x14ac:dyDescent="0.2">
      <c r="B131" s="197">
        <v>43525</v>
      </c>
      <c r="C131" s="201">
        <v>1105</v>
      </c>
      <c r="D131" s="202">
        <v>42</v>
      </c>
      <c r="E131" s="203">
        <v>20396</v>
      </c>
      <c r="F131" s="203">
        <v>7436</v>
      </c>
      <c r="G131" s="203">
        <v>11217</v>
      </c>
      <c r="H131" s="201">
        <v>18653</v>
      </c>
    </row>
    <row r="132" spans="2:8" s="196" customFormat="1" x14ac:dyDescent="0.2">
      <c r="B132" s="197">
        <v>43556</v>
      </c>
      <c r="C132" s="201">
        <v>1016</v>
      </c>
      <c r="D132" s="202">
        <v>35</v>
      </c>
      <c r="E132" s="203">
        <v>17319</v>
      </c>
      <c r="F132" s="203">
        <v>6577</v>
      </c>
      <c r="G132" s="203">
        <v>9829</v>
      </c>
      <c r="H132" s="201">
        <v>16406</v>
      </c>
    </row>
    <row r="133" spans="2:8" x14ac:dyDescent="0.2">
      <c r="B133" s="197">
        <v>43586</v>
      </c>
      <c r="C133" s="201">
        <v>1094</v>
      </c>
      <c r="D133" s="137">
        <v>44</v>
      </c>
      <c r="E133" s="203">
        <v>26936</v>
      </c>
      <c r="F133" s="203">
        <v>12910</v>
      </c>
      <c r="G133" s="203">
        <v>8619</v>
      </c>
      <c r="H133" s="201">
        <v>21529</v>
      </c>
    </row>
    <row r="134" spans="2:8" s="196" customFormat="1" x14ac:dyDescent="0.2">
      <c r="B134" s="197">
        <v>43617</v>
      </c>
      <c r="C134" s="229">
        <v>962</v>
      </c>
      <c r="D134" s="202">
        <v>41</v>
      </c>
      <c r="E134" s="230">
        <v>17186</v>
      </c>
      <c r="F134" s="230">
        <v>9829</v>
      </c>
      <c r="G134" s="230">
        <v>6205</v>
      </c>
      <c r="H134" s="229">
        <v>16034</v>
      </c>
    </row>
    <row r="135" spans="2:8" s="196" customFormat="1" x14ac:dyDescent="0.2">
      <c r="B135" s="197">
        <v>43647</v>
      </c>
      <c r="C135" s="229">
        <v>1148</v>
      </c>
      <c r="D135" s="202">
        <v>41</v>
      </c>
      <c r="E135" s="230">
        <v>17113</v>
      </c>
      <c r="F135" s="230">
        <v>6179</v>
      </c>
      <c r="G135" s="230">
        <v>9788</v>
      </c>
      <c r="H135" s="229">
        <v>15967</v>
      </c>
    </row>
    <row r="136" spans="2:8" s="196" customFormat="1" x14ac:dyDescent="0.2">
      <c r="B136" s="197">
        <v>43678</v>
      </c>
      <c r="C136" s="229">
        <v>896</v>
      </c>
      <c r="D136" s="202">
        <v>34</v>
      </c>
      <c r="E136" s="230">
        <v>17644</v>
      </c>
      <c r="F136" s="230">
        <v>6422</v>
      </c>
      <c r="G136" s="230">
        <v>10151</v>
      </c>
      <c r="H136" s="229">
        <v>16573</v>
      </c>
    </row>
    <row r="137" spans="2:8" s="196" customFormat="1" x14ac:dyDescent="0.2">
      <c r="B137" s="197">
        <v>43709</v>
      </c>
      <c r="C137" s="229">
        <v>926</v>
      </c>
      <c r="D137" s="202">
        <v>31</v>
      </c>
      <c r="E137" s="230">
        <v>17905</v>
      </c>
      <c r="F137" s="230">
        <v>6541</v>
      </c>
      <c r="G137" s="230">
        <v>10281</v>
      </c>
      <c r="H137" s="229">
        <v>16573</v>
      </c>
    </row>
    <row r="138" spans="2:8" s="196" customFormat="1" x14ac:dyDescent="0.2">
      <c r="B138" s="197">
        <v>43739</v>
      </c>
      <c r="C138" s="229">
        <v>1371</v>
      </c>
      <c r="D138" s="202">
        <v>30</v>
      </c>
      <c r="E138" s="230">
        <v>18586</v>
      </c>
      <c r="F138" s="230">
        <v>10563</v>
      </c>
      <c r="G138" s="230">
        <v>6769</v>
      </c>
      <c r="H138" s="229">
        <v>17332</v>
      </c>
    </row>
    <row r="139" spans="2:8" s="196" customFormat="1" x14ac:dyDescent="0.2">
      <c r="B139" s="197">
        <v>43770</v>
      </c>
      <c r="C139" s="229">
        <v>1269</v>
      </c>
      <c r="D139" s="137">
        <v>37</v>
      </c>
      <c r="E139" s="230">
        <v>18254</v>
      </c>
      <c r="F139" s="230">
        <v>6534</v>
      </c>
      <c r="G139" s="230">
        <v>10266</v>
      </c>
      <c r="H139" s="229">
        <v>16800</v>
      </c>
    </row>
    <row r="140" spans="2:8" s="196" customFormat="1" x14ac:dyDescent="0.2">
      <c r="B140" s="197">
        <v>43800</v>
      </c>
      <c r="C140" s="229">
        <v>819</v>
      </c>
      <c r="D140" s="137">
        <v>36</v>
      </c>
      <c r="E140" s="230">
        <v>18254</v>
      </c>
      <c r="F140" s="230">
        <v>6540</v>
      </c>
      <c r="G140" s="230">
        <v>10460</v>
      </c>
      <c r="H140" s="229">
        <v>17000</v>
      </c>
    </row>
    <row r="141" spans="2:8" s="196" customFormat="1" x14ac:dyDescent="0.2">
      <c r="B141" s="197">
        <v>43831</v>
      </c>
      <c r="C141" s="201">
        <v>834</v>
      </c>
      <c r="D141" s="202">
        <v>42</v>
      </c>
      <c r="E141" s="203">
        <v>18617</v>
      </c>
      <c r="F141" s="203">
        <v>10715</v>
      </c>
      <c r="G141" s="203">
        <v>6664</v>
      </c>
      <c r="H141" s="201">
        <v>17379</v>
      </c>
    </row>
    <row r="142" spans="2:8" x14ac:dyDescent="0.2">
      <c r="B142" s="197">
        <v>43862</v>
      </c>
      <c r="C142" s="201">
        <v>698</v>
      </c>
      <c r="D142" s="202">
        <v>37</v>
      </c>
      <c r="E142" s="203">
        <v>18087</v>
      </c>
      <c r="F142" s="203">
        <v>10470</v>
      </c>
      <c r="G142" s="203">
        <v>6398</v>
      </c>
      <c r="H142" s="201">
        <v>16868</v>
      </c>
    </row>
    <row r="143" spans="2:8" s="196" customFormat="1" x14ac:dyDescent="0.2">
      <c r="B143" s="197" t="s">
        <v>599</v>
      </c>
      <c r="C143" s="201">
        <v>335</v>
      </c>
      <c r="D143" s="347">
        <v>11</v>
      </c>
      <c r="E143" s="203">
        <v>2479</v>
      </c>
      <c r="F143" s="203">
        <v>1333</v>
      </c>
      <c r="G143" s="203">
        <v>833</v>
      </c>
      <c r="H143" s="201">
        <v>2166</v>
      </c>
    </row>
    <row r="144" spans="2:8" s="196" customFormat="1" x14ac:dyDescent="0.2">
      <c r="B144" s="197" t="s">
        <v>601</v>
      </c>
      <c r="C144" s="201">
        <v>1807</v>
      </c>
      <c r="D144" s="347">
        <v>46</v>
      </c>
      <c r="E144" s="203">
        <v>35380</v>
      </c>
      <c r="F144" s="203">
        <v>13726</v>
      </c>
      <c r="G144" s="203">
        <v>8953</v>
      </c>
      <c r="H144" s="201">
        <f>SUM(F144:G144)</f>
        <v>22679</v>
      </c>
    </row>
    <row r="145" spans="2:8" s="196" customFormat="1" x14ac:dyDescent="0.2">
      <c r="B145" s="197">
        <v>43952</v>
      </c>
      <c r="C145" s="201">
        <v>812</v>
      </c>
      <c r="D145" s="347">
        <v>43</v>
      </c>
      <c r="E145" s="203">
        <v>19198</v>
      </c>
      <c r="F145" s="203">
        <v>10993</v>
      </c>
      <c r="G145" s="203">
        <v>7081</v>
      </c>
      <c r="H145" s="201">
        <f>SUM(F145:G145)</f>
        <v>18074</v>
      </c>
    </row>
    <row r="146" spans="2:8" s="196" customFormat="1" x14ac:dyDescent="0.2">
      <c r="B146" s="197">
        <v>43983</v>
      </c>
      <c r="C146" s="201">
        <v>717</v>
      </c>
      <c r="D146" s="347">
        <v>40</v>
      </c>
      <c r="E146" s="203">
        <v>21037</v>
      </c>
      <c r="F146" s="203">
        <v>10650</v>
      </c>
      <c r="G146" s="203">
        <v>6751</v>
      </c>
      <c r="H146" s="201">
        <f t="shared" ref="H146:H151" si="1">SUM(F146:G146)</f>
        <v>17401</v>
      </c>
    </row>
    <row r="147" spans="2:8" s="196" customFormat="1" x14ac:dyDescent="0.2">
      <c r="B147" s="197" t="s">
        <v>605</v>
      </c>
      <c r="C147" s="201">
        <v>403</v>
      </c>
      <c r="D147" s="347">
        <v>40</v>
      </c>
      <c r="E147" s="203">
        <v>15217</v>
      </c>
      <c r="F147" s="203">
        <v>8781</v>
      </c>
      <c r="G147" s="203">
        <v>5506</v>
      </c>
      <c r="H147" s="201">
        <f t="shared" si="1"/>
        <v>14287</v>
      </c>
    </row>
    <row r="148" spans="2:8" s="196" customFormat="1" x14ac:dyDescent="0.2">
      <c r="B148" s="197">
        <v>44044</v>
      </c>
      <c r="C148" s="201">
        <v>226</v>
      </c>
      <c r="D148" s="347">
        <v>29</v>
      </c>
      <c r="E148" s="203">
        <v>16560</v>
      </c>
      <c r="F148" s="203">
        <v>6022</v>
      </c>
      <c r="G148" s="203">
        <v>9684</v>
      </c>
      <c r="H148" s="201">
        <f t="shared" si="1"/>
        <v>15706</v>
      </c>
    </row>
    <row r="149" spans="2:8" s="196" customFormat="1" x14ac:dyDescent="0.2">
      <c r="B149" s="197">
        <v>44075</v>
      </c>
      <c r="C149" s="201">
        <v>130</v>
      </c>
      <c r="D149" s="347">
        <v>26</v>
      </c>
      <c r="E149" s="203">
        <v>17807</v>
      </c>
      <c r="F149" s="203">
        <v>10337</v>
      </c>
      <c r="G149" s="203">
        <v>6374</v>
      </c>
      <c r="H149" s="201">
        <f t="shared" si="1"/>
        <v>16711</v>
      </c>
    </row>
    <row r="150" spans="2:8" s="196" customFormat="1" x14ac:dyDescent="0.2">
      <c r="B150" s="197">
        <v>44105</v>
      </c>
      <c r="C150" s="201">
        <v>85</v>
      </c>
      <c r="D150" s="347">
        <v>26</v>
      </c>
      <c r="E150" s="203">
        <v>19642</v>
      </c>
      <c r="F150" s="203">
        <v>11284</v>
      </c>
      <c r="G150" s="203">
        <v>7053</v>
      </c>
      <c r="H150" s="201">
        <f t="shared" si="1"/>
        <v>18337</v>
      </c>
    </row>
    <row r="151" spans="2:8" s="196" customFormat="1" x14ac:dyDescent="0.2">
      <c r="B151" s="197">
        <v>44136</v>
      </c>
      <c r="C151" s="201">
        <v>64</v>
      </c>
      <c r="D151" s="347" t="s">
        <v>481</v>
      </c>
      <c r="E151" s="203">
        <v>20331</v>
      </c>
      <c r="F151" s="203">
        <v>11518</v>
      </c>
      <c r="G151" s="203">
        <v>7299</v>
      </c>
      <c r="H151" s="201">
        <f t="shared" si="1"/>
        <v>18817</v>
      </c>
    </row>
    <row r="152" spans="2:8" s="103" customFormat="1" x14ac:dyDescent="0.2">
      <c r="B152" s="270" t="s">
        <v>560</v>
      </c>
      <c r="C152" s="270"/>
      <c r="D152" s="270"/>
      <c r="E152" s="270"/>
      <c r="F152" s="270"/>
      <c r="G152" s="270"/>
      <c r="H152" s="277"/>
    </row>
    <row r="153" spans="2:8" s="103" customFormat="1" x14ac:dyDescent="0.2">
      <c r="B153" s="277" t="s">
        <v>561</v>
      </c>
      <c r="C153" s="277"/>
      <c r="D153" s="277"/>
      <c r="E153" s="277"/>
      <c r="F153" s="277"/>
      <c r="G153" s="277"/>
    </row>
    <row r="154" spans="2:8" s="103" customFormat="1" x14ac:dyDescent="0.2">
      <c r="B154" s="270" t="s">
        <v>562</v>
      </c>
    </row>
    <row r="155" spans="2:8" s="103" customFormat="1" x14ac:dyDescent="0.2">
      <c r="B155" s="132" t="s">
        <v>598</v>
      </c>
      <c r="H155" s="278"/>
    </row>
    <row r="156" spans="2:8" s="103" customFormat="1" x14ac:dyDescent="0.2">
      <c r="B156" s="278" t="s">
        <v>563</v>
      </c>
      <c r="C156" s="278"/>
      <c r="D156" s="278"/>
      <c r="E156" s="278"/>
      <c r="F156" s="278"/>
      <c r="G156" s="278"/>
      <c r="H156" s="278"/>
    </row>
    <row r="157" spans="2:8" s="103" customFormat="1" x14ac:dyDescent="0.2">
      <c r="B157" s="278" t="s">
        <v>564</v>
      </c>
      <c r="C157" s="278"/>
      <c r="D157" s="278"/>
      <c r="E157" s="278"/>
      <c r="F157" s="278"/>
      <c r="G157" s="278"/>
    </row>
    <row r="158" spans="2:8" s="103" customFormat="1" x14ac:dyDescent="0.2">
      <c r="B158" s="334" t="s">
        <v>602</v>
      </c>
    </row>
    <row r="159" spans="2:8" s="103" customFormat="1" x14ac:dyDescent="0.2">
      <c r="B159" s="103" t="s">
        <v>604</v>
      </c>
    </row>
    <row r="160" spans="2:8" s="103" customFormat="1" x14ac:dyDescent="0.2"/>
    <row r="161" spans="4:4" s="103" customFormat="1" x14ac:dyDescent="0.2"/>
    <row r="162" spans="4:4" s="103" customFormat="1" x14ac:dyDescent="0.2"/>
    <row r="163" spans="4:4" x14ac:dyDescent="0.2">
      <c r="D163" s="351"/>
    </row>
    <row r="164" spans="4:4" x14ac:dyDescent="0.2">
      <c r="D164" s="352"/>
    </row>
  </sheetData>
  <mergeCells count="9">
    <mergeCell ref="B5:H5"/>
    <mergeCell ref="B6:H6"/>
    <mergeCell ref="B8:B10"/>
    <mergeCell ref="C8:D8"/>
    <mergeCell ref="E8:H8"/>
    <mergeCell ref="C9:C10"/>
    <mergeCell ref="D9:D10"/>
    <mergeCell ref="E9:E10"/>
    <mergeCell ref="F9:H9"/>
  </mergeCells>
  <hyperlinks>
    <hyperlink ref="J5" location="'Índice STJ'!A1" display="'Índice STJ'!A1" xr:uid="{00000000-0004-0000-2000-000000000000}"/>
  </hyperlinks>
  <pageMargins left="0.7" right="0.7" top="0.75" bottom="0.75" header="0.3" footer="0.3"/>
  <pageSetup orientation="portrait" verticalDpi="0" r:id="rId1"/>
  <ignoredErrors>
    <ignoredError sqref="H144:H146 H147:H14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
  <dimension ref="A2:S60"/>
  <sheetViews>
    <sheetView showGridLines="0" zoomScale="90" zoomScaleNormal="90" workbookViewId="0">
      <pane xSplit="2" ySplit="10" topLeftCell="C44" activePane="bottomRight" state="frozen"/>
      <selection activeCell="E52" sqref="E52"/>
      <selection pane="topRight" activeCell="E52" sqref="E52"/>
      <selection pane="bottomLeft" activeCell="E52" sqref="E52"/>
      <selection pane="bottomRight" activeCell="B7" sqref="B7"/>
    </sheetView>
  </sheetViews>
  <sheetFormatPr baseColWidth="10" defaultColWidth="11.42578125" defaultRowHeight="12" x14ac:dyDescent="0.2"/>
  <cols>
    <col min="1" max="1" width="6" style="28" customWidth="1"/>
    <col min="2" max="2" width="13.42578125" style="28" customWidth="1"/>
    <col min="3" max="9" width="11.42578125" style="28"/>
    <col min="10" max="11" width="11.42578125" style="196"/>
    <col min="12" max="16384" width="11.42578125" style="28"/>
  </cols>
  <sheetData>
    <row r="2" spans="1:19" s="118" customFormat="1" ht="12.75" x14ac:dyDescent="0.2">
      <c r="A2" s="50" t="s">
        <v>101</v>
      </c>
    </row>
    <row r="3" spans="1:19" s="118" customFormat="1" ht="12.75" x14ac:dyDescent="0.2">
      <c r="A3" s="50" t="s">
        <v>102</v>
      </c>
    </row>
    <row r="4" spans="1:19" s="118" customFormat="1" ht="12.75" x14ac:dyDescent="0.2"/>
    <row r="5" spans="1:19" s="118" customFormat="1" ht="12.75" x14ac:dyDescent="0.2">
      <c r="B5" s="360" t="s">
        <v>54</v>
      </c>
      <c r="C5" s="360"/>
      <c r="D5" s="360"/>
      <c r="E5" s="360"/>
      <c r="F5" s="360"/>
      <c r="G5" s="360"/>
      <c r="H5" s="360"/>
      <c r="I5" s="360"/>
      <c r="J5" s="360"/>
      <c r="K5" s="360"/>
      <c r="L5" s="360"/>
      <c r="M5" s="360"/>
      <c r="N5" s="360"/>
      <c r="O5" s="360"/>
      <c r="P5" s="360"/>
      <c r="Q5" s="360"/>
      <c r="S5" s="135" t="s">
        <v>574</v>
      </c>
    </row>
    <row r="6" spans="1:19" s="118" customFormat="1" ht="12.75" x14ac:dyDescent="0.2">
      <c r="B6" s="360" t="s">
        <v>606</v>
      </c>
      <c r="C6" s="360"/>
      <c r="D6" s="360"/>
      <c r="E6" s="360"/>
      <c r="F6" s="360"/>
      <c r="G6" s="360"/>
      <c r="H6" s="360"/>
      <c r="I6" s="360"/>
      <c r="J6" s="360"/>
      <c r="K6" s="360"/>
      <c r="L6" s="360"/>
      <c r="M6" s="360"/>
      <c r="N6" s="360"/>
      <c r="O6" s="360"/>
      <c r="P6" s="360"/>
      <c r="Q6" s="360"/>
    </row>
    <row r="7" spans="1:19" ht="12.75" thickBot="1" x14ac:dyDescent="0.25"/>
    <row r="8" spans="1:19" ht="15.75" customHeight="1" thickBot="1" x14ac:dyDescent="0.25">
      <c r="B8" s="363" t="s">
        <v>0</v>
      </c>
      <c r="C8" s="364"/>
      <c r="D8" s="364"/>
      <c r="E8" s="364"/>
      <c r="F8" s="364"/>
      <c r="G8" s="364"/>
      <c r="H8" s="364"/>
      <c r="I8" s="364"/>
      <c r="J8" s="364"/>
      <c r="K8" s="364"/>
      <c r="L8" s="364"/>
      <c r="M8" s="364"/>
      <c r="N8" s="364"/>
      <c r="O8" s="364"/>
      <c r="P8" s="364"/>
      <c r="Q8" s="364"/>
      <c r="R8" s="365"/>
    </row>
    <row r="9" spans="1:19" ht="12.75" thickBot="1" x14ac:dyDescent="0.25">
      <c r="B9" s="361" t="s">
        <v>1</v>
      </c>
      <c r="C9" s="363" t="s">
        <v>2</v>
      </c>
      <c r="D9" s="364"/>
      <c r="E9" s="364"/>
      <c r="F9" s="364"/>
      <c r="G9" s="364"/>
      <c r="H9" s="364"/>
      <c r="I9" s="365"/>
      <c r="J9" s="279"/>
      <c r="K9" s="281"/>
      <c r="L9" s="366" t="s">
        <v>3</v>
      </c>
      <c r="M9" s="367"/>
      <c r="N9" s="363" t="s">
        <v>4</v>
      </c>
      <c r="O9" s="364"/>
      <c r="P9" s="364"/>
      <c r="Q9" s="364"/>
      <c r="R9" s="365"/>
    </row>
    <row r="10" spans="1:19" ht="24.75" thickBot="1" x14ac:dyDescent="0.25">
      <c r="B10" s="362"/>
      <c r="C10" s="295" t="s">
        <v>5</v>
      </c>
      <c r="D10" s="295" t="s">
        <v>6</v>
      </c>
      <c r="E10" s="294" t="s">
        <v>7</v>
      </c>
      <c r="F10" s="296" t="s">
        <v>8</v>
      </c>
      <c r="G10" s="295" t="s">
        <v>9</v>
      </c>
      <c r="H10" s="294" t="s">
        <v>10</v>
      </c>
      <c r="I10" s="297" t="s">
        <v>11</v>
      </c>
      <c r="J10" s="335" t="s">
        <v>593</v>
      </c>
      <c r="K10" s="339" t="s">
        <v>594</v>
      </c>
      <c r="L10" s="343" t="s">
        <v>12</v>
      </c>
      <c r="M10" s="344" t="s">
        <v>13</v>
      </c>
      <c r="N10" s="13" t="s">
        <v>14</v>
      </c>
      <c r="O10" s="13" t="s">
        <v>15</v>
      </c>
      <c r="P10" s="13" t="s">
        <v>16</v>
      </c>
      <c r="Q10" s="13" t="s">
        <v>17</v>
      </c>
      <c r="R10" s="302" t="s">
        <v>595</v>
      </c>
    </row>
    <row r="11" spans="1:19" x14ac:dyDescent="0.2">
      <c r="B11" s="210" t="s">
        <v>18</v>
      </c>
      <c r="C11" s="213">
        <v>84576</v>
      </c>
      <c r="D11" s="213">
        <v>37258</v>
      </c>
      <c r="E11" s="213">
        <v>121834</v>
      </c>
      <c r="F11" s="213">
        <v>12800</v>
      </c>
      <c r="G11" s="213">
        <v>6052</v>
      </c>
      <c r="H11" s="213">
        <v>18852</v>
      </c>
      <c r="I11" s="289">
        <v>140686</v>
      </c>
      <c r="J11" s="336">
        <v>0</v>
      </c>
      <c r="K11" s="340">
        <v>140686</v>
      </c>
      <c r="L11" s="345">
        <v>108633</v>
      </c>
      <c r="M11" s="214">
        <v>32053</v>
      </c>
      <c r="N11" s="1">
        <v>96799</v>
      </c>
      <c r="O11" s="1">
        <v>1029</v>
      </c>
      <c r="P11" s="1">
        <v>0</v>
      </c>
      <c r="Q11" s="1">
        <v>42858</v>
      </c>
      <c r="R11" s="214">
        <v>0</v>
      </c>
    </row>
    <row r="12" spans="1:19" x14ac:dyDescent="0.2">
      <c r="B12" s="211" t="s">
        <v>19</v>
      </c>
      <c r="C12" s="213">
        <v>59319</v>
      </c>
      <c r="D12" s="213">
        <v>35533</v>
      </c>
      <c r="E12" s="213">
        <v>94852</v>
      </c>
      <c r="F12" s="213">
        <v>298185</v>
      </c>
      <c r="G12" s="213">
        <v>11725</v>
      </c>
      <c r="H12" s="213">
        <v>309910</v>
      </c>
      <c r="I12" s="289">
        <v>404762</v>
      </c>
      <c r="J12" s="336">
        <v>0</v>
      </c>
      <c r="K12" s="340">
        <v>404762</v>
      </c>
      <c r="L12" s="345">
        <v>256315</v>
      </c>
      <c r="M12" s="214">
        <v>148447</v>
      </c>
      <c r="N12" s="1">
        <v>300173</v>
      </c>
      <c r="O12" s="1">
        <v>30362</v>
      </c>
      <c r="P12" s="1">
        <v>0</v>
      </c>
      <c r="Q12" s="1">
        <v>74227</v>
      </c>
      <c r="R12" s="214">
        <v>0</v>
      </c>
    </row>
    <row r="13" spans="1:19" x14ac:dyDescent="0.2">
      <c r="B13" s="212" t="s">
        <v>20</v>
      </c>
      <c r="C13" s="213">
        <v>40738</v>
      </c>
      <c r="D13" s="213">
        <v>24967</v>
      </c>
      <c r="E13" s="213">
        <v>65705</v>
      </c>
      <c r="F13" s="213">
        <v>168077</v>
      </c>
      <c r="G13" s="213">
        <v>11931</v>
      </c>
      <c r="H13" s="213">
        <v>180008</v>
      </c>
      <c r="I13" s="289">
        <v>245713</v>
      </c>
      <c r="J13" s="336">
        <v>0</v>
      </c>
      <c r="K13" s="340">
        <v>245713</v>
      </c>
      <c r="L13" s="345">
        <v>152809</v>
      </c>
      <c r="M13" s="214">
        <v>92904</v>
      </c>
      <c r="N13" s="1">
        <v>148067</v>
      </c>
      <c r="O13" s="1">
        <v>32918</v>
      </c>
      <c r="P13" s="1">
        <v>5334</v>
      </c>
      <c r="Q13" s="1">
        <v>59394</v>
      </c>
      <c r="R13" s="214">
        <v>0</v>
      </c>
    </row>
    <row r="14" spans="1:19" x14ac:dyDescent="0.2">
      <c r="B14" s="212" t="s">
        <v>21</v>
      </c>
      <c r="C14" s="213">
        <v>37423</v>
      </c>
      <c r="D14" s="213">
        <v>20938</v>
      </c>
      <c r="E14" s="213">
        <v>58361</v>
      </c>
      <c r="F14" s="213">
        <v>126076</v>
      </c>
      <c r="G14" s="213">
        <v>10368</v>
      </c>
      <c r="H14" s="213">
        <v>136444</v>
      </c>
      <c r="I14" s="289">
        <v>194805</v>
      </c>
      <c r="J14" s="336">
        <v>0</v>
      </c>
      <c r="K14" s="340">
        <v>194805</v>
      </c>
      <c r="L14" s="345">
        <v>123383</v>
      </c>
      <c r="M14" s="214">
        <v>71422</v>
      </c>
      <c r="N14" s="1">
        <v>114406</v>
      </c>
      <c r="O14" s="1">
        <v>25990</v>
      </c>
      <c r="P14" s="1">
        <v>11383</v>
      </c>
      <c r="Q14" s="1">
        <v>43026</v>
      </c>
      <c r="R14" s="214">
        <v>0</v>
      </c>
    </row>
    <row r="15" spans="1:19" x14ac:dyDescent="0.2">
      <c r="B15" s="212" t="s">
        <v>22</v>
      </c>
      <c r="C15" s="213">
        <v>34194</v>
      </c>
      <c r="D15" s="213">
        <v>19594</v>
      </c>
      <c r="E15" s="213">
        <v>53788</v>
      </c>
      <c r="F15" s="213">
        <v>130347</v>
      </c>
      <c r="G15" s="213">
        <v>8226</v>
      </c>
      <c r="H15" s="213">
        <v>138573</v>
      </c>
      <c r="I15" s="289">
        <v>192361</v>
      </c>
      <c r="J15" s="336">
        <v>0</v>
      </c>
      <c r="K15" s="340">
        <v>192361</v>
      </c>
      <c r="L15" s="345">
        <v>118837</v>
      </c>
      <c r="M15" s="214">
        <v>73524</v>
      </c>
      <c r="N15" s="1">
        <v>126931</v>
      </c>
      <c r="O15" s="1">
        <v>24058</v>
      </c>
      <c r="P15" s="1">
        <v>9228</v>
      </c>
      <c r="Q15" s="1">
        <v>32144</v>
      </c>
      <c r="R15" s="214">
        <v>0</v>
      </c>
    </row>
    <row r="16" spans="1:19" x14ac:dyDescent="0.2">
      <c r="B16" s="212" t="s">
        <v>23</v>
      </c>
      <c r="C16" s="213">
        <v>32773</v>
      </c>
      <c r="D16" s="213">
        <v>17032</v>
      </c>
      <c r="E16" s="213">
        <v>49805</v>
      </c>
      <c r="F16" s="213">
        <v>76994</v>
      </c>
      <c r="G16" s="213">
        <v>7295</v>
      </c>
      <c r="H16" s="213">
        <v>84289</v>
      </c>
      <c r="I16" s="289">
        <v>134094</v>
      </c>
      <c r="J16" s="336">
        <v>0</v>
      </c>
      <c r="K16" s="340">
        <v>134094</v>
      </c>
      <c r="L16" s="345">
        <v>82092</v>
      </c>
      <c r="M16" s="214">
        <v>52002</v>
      </c>
      <c r="N16" s="1">
        <v>83802</v>
      </c>
      <c r="O16" s="1">
        <v>22686</v>
      </c>
      <c r="P16" s="1">
        <v>6357</v>
      </c>
      <c r="Q16" s="1">
        <v>21249</v>
      </c>
      <c r="R16" s="214">
        <v>0</v>
      </c>
    </row>
    <row r="17" spans="2:18" x14ac:dyDescent="0.2">
      <c r="B17" s="212" t="s">
        <v>24</v>
      </c>
      <c r="C17" s="213">
        <v>39393</v>
      </c>
      <c r="D17" s="213">
        <v>17573</v>
      </c>
      <c r="E17" s="213">
        <v>56966</v>
      </c>
      <c r="F17" s="213">
        <v>88545</v>
      </c>
      <c r="G17" s="213">
        <v>6054</v>
      </c>
      <c r="H17" s="213">
        <v>94599</v>
      </c>
      <c r="I17" s="289">
        <v>151565</v>
      </c>
      <c r="J17" s="336">
        <v>0</v>
      </c>
      <c r="K17" s="340">
        <v>151565</v>
      </c>
      <c r="L17" s="345">
        <v>92858</v>
      </c>
      <c r="M17" s="214">
        <v>58707</v>
      </c>
      <c r="N17" s="1">
        <v>94144</v>
      </c>
      <c r="O17" s="1">
        <v>27044</v>
      </c>
      <c r="P17" s="1">
        <v>6542</v>
      </c>
      <c r="Q17" s="1">
        <v>23835</v>
      </c>
      <c r="R17" s="214">
        <v>0</v>
      </c>
    </row>
    <row r="18" spans="2:18" x14ac:dyDescent="0.2">
      <c r="B18" s="210" t="s">
        <v>25</v>
      </c>
      <c r="C18" s="213">
        <v>31043</v>
      </c>
      <c r="D18" s="213">
        <v>18557</v>
      </c>
      <c r="E18" s="213">
        <v>49600</v>
      </c>
      <c r="F18" s="213">
        <v>88878</v>
      </c>
      <c r="G18" s="213">
        <v>2501</v>
      </c>
      <c r="H18" s="213">
        <v>91379</v>
      </c>
      <c r="I18" s="289">
        <v>140979</v>
      </c>
      <c r="J18" s="336">
        <v>0</v>
      </c>
      <c r="K18" s="340">
        <v>140979</v>
      </c>
      <c r="L18" s="345">
        <v>86238</v>
      </c>
      <c r="M18" s="214">
        <v>54741</v>
      </c>
      <c r="N18" s="1">
        <v>84140</v>
      </c>
      <c r="O18" s="1">
        <v>29604</v>
      </c>
      <c r="P18" s="1">
        <v>5381</v>
      </c>
      <c r="Q18" s="1">
        <v>21854</v>
      </c>
      <c r="R18" s="214">
        <v>0</v>
      </c>
    </row>
    <row r="19" spans="2:18" x14ac:dyDescent="0.2">
      <c r="B19" s="210" t="s">
        <v>26</v>
      </c>
      <c r="C19" s="213">
        <v>27624</v>
      </c>
      <c r="D19" s="213">
        <v>18094</v>
      </c>
      <c r="E19" s="213">
        <v>45718</v>
      </c>
      <c r="F19" s="213">
        <v>85022</v>
      </c>
      <c r="G19" s="213">
        <v>2577</v>
      </c>
      <c r="H19" s="213">
        <v>87599</v>
      </c>
      <c r="I19" s="289">
        <v>133317</v>
      </c>
      <c r="J19" s="336">
        <v>0</v>
      </c>
      <c r="K19" s="340">
        <v>133317</v>
      </c>
      <c r="L19" s="345">
        <v>82738</v>
      </c>
      <c r="M19" s="214">
        <v>50579</v>
      </c>
      <c r="N19" s="1">
        <v>78827</v>
      </c>
      <c r="O19" s="1">
        <v>29016</v>
      </c>
      <c r="P19" s="1">
        <v>4531</v>
      </c>
      <c r="Q19" s="1">
        <v>20905</v>
      </c>
      <c r="R19" s="214">
        <v>38</v>
      </c>
    </row>
    <row r="20" spans="2:18" x14ac:dyDescent="0.2">
      <c r="B20" s="5" t="s">
        <v>27</v>
      </c>
      <c r="C20" s="157">
        <v>27467</v>
      </c>
      <c r="D20" s="157">
        <v>18335</v>
      </c>
      <c r="E20" s="290">
        <v>45802</v>
      </c>
      <c r="F20" s="157">
        <v>100168</v>
      </c>
      <c r="G20" s="157">
        <v>3167</v>
      </c>
      <c r="H20" s="157">
        <v>103335</v>
      </c>
      <c r="I20" s="291">
        <v>149137</v>
      </c>
      <c r="J20" s="337">
        <v>0</v>
      </c>
      <c r="K20" s="341">
        <v>149137</v>
      </c>
      <c r="L20" s="298">
        <v>89906</v>
      </c>
      <c r="M20" s="306">
        <v>59231</v>
      </c>
      <c r="N20" s="157">
        <v>87059</v>
      </c>
      <c r="O20" s="157">
        <v>34398</v>
      </c>
      <c r="P20" s="157">
        <v>4540</v>
      </c>
      <c r="Q20" s="157">
        <v>22825</v>
      </c>
      <c r="R20" s="157">
        <v>315</v>
      </c>
    </row>
    <row r="21" spans="2:18" x14ac:dyDescent="0.2">
      <c r="B21" s="6" t="s">
        <v>633</v>
      </c>
      <c r="C21" s="7">
        <v>2380</v>
      </c>
      <c r="D21" s="7">
        <v>1453</v>
      </c>
      <c r="E21" s="292">
        <v>3833</v>
      </c>
      <c r="F21" s="7">
        <v>10927</v>
      </c>
      <c r="G21" s="7">
        <v>401</v>
      </c>
      <c r="H21" s="158">
        <v>11328</v>
      </c>
      <c r="I21" s="293">
        <v>15161</v>
      </c>
      <c r="J21" s="338">
        <v>0</v>
      </c>
      <c r="K21" s="342">
        <v>15161</v>
      </c>
      <c r="L21" s="299">
        <v>9265</v>
      </c>
      <c r="M21" s="310">
        <v>5896</v>
      </c>
      <c r="N21" s="7">
        <v>9264</v>
      </c>
      <c r="O21" s="7">
        <v>3552</v>
      </c>
      <c r="P21" s="7">
        <v>366</v>
      </c>
      <c r="Q21" s="7">
        <v>1921</v>
      </c>
      <c r="R21" s="7">
        <v>58</v>
      </c>
    </row>
    <row r="22" spans="2:18" x14ac:dyDescent="0.2">
      <c r="B22" s="3" t="s">
        <v>634</v>
      </c>
      <c r="C22" s="7">
        <v>1962</v>
      </c>
      <c r="D22" s="7">
        <v>1173</v>
      </c>
      <c r="E22" s="292">
        <v>3135</v>
      </c>
      <c r="F22" s="7">
        <v>10777</v>
      </c>
      <c r="G22" s="7">
        <v>732</v>
      </c>
      <c r="H22" s="158">
        <v>11509</v>
      </c>
      <c r="I22" s="293">
        <v>14644</v>
      </c>
      <c r="J22" s="338">
        <v>0</v>
      </c>
      <c r="K22" s="342">
        <v>14644</v>
      </c>
      <c r="L22" s="299">
        <v>9057</v>
      </c>
      <c r="M22" s="310">
        <v>5587</v>
      </c>
      <c r="N22" s="7">
        <v>9341</v>
      </c>
      <c r="O22" s="7">
        <v>3273</v>
      </c>
      <c r="P22" s="7">
        <v>323</v>
      </c>
      <c r="Q22" s="7">
        <v>1636</v>
      </c>
      <c r="R22" s="7">
        <v>71</v>
      </c>
    </row>
    <row r="23" spans="2:18" x14ac:dyDescent="0.2">
      <c r="B23" s="4" t="s">
        <v>635</v>
      </c>
      <c r="C23" s="7">
        <v>2233</v>
      </c>
      <c r="D23" s="7">
        <v>1458</v>
      </c>
      <c r="E23" s="292">
        <v>3691</v>
      </c>
      <c r="F23" s="7">
        <v>10095</v>
      </c>
      <c r="G23" s="7">
        <v>921</v>
      </c>
      <c r="H23" s="158">
        <v>11016</v>
      </c>
      <c r="I23" s="293">
        <v>14707</v>
      </c>
      <c r="J23" s="338">
        <v>0</v>
      </c>
      <c r="K23" s="342">
        <v>14707</v>
      </c>
      <c r="L23" s="299">
        <v>8809</v>
      </c>
      <c r="M23" s="310">
        <v>5898</v>
      </c>
      <c r="N23" s="7">
        <v>8502</v>
      </c>
      <c r="O23" s="7">
        <v>3702</v>
      </c>
      <c r="P23" s="7">
        <v>417</v>
      </c>
      <c r="Q23" s="7">
        <v>1975</v>
      </c>
      <c r="R23" s="7">
        <v>111</v>
      </c>
    </row>
    <row r="24" spans="2:18" x14ac:dyDescent="0.2">
      <c r="B24" s="4" t="s">
        <v>636</v>
      </c>
      <c r="C24" s="7">
        <v>2162</v>
      </c>
      <c r="D24" s="7">
        <v>1511</v>
      </c>
      <c r="E24" s="292">
        <v>3673</v>
      </c>
      <c r="F24" s="7">
        <v>9451</v>
      </c>
      <c r="G24" s="7">
        <v>837</v>
      </c>
      <c r="H24" s="158">
        <v>10288</v>
      </c>
      <c r="I24" s="293">
        <v>13961</v>
      </c>
      <c r="J24" s="338">
        <v>0</v>
      </c>
      <c r="K24" s="342">
        <v>13961</v>
      </c>
      <c r="L24" s="299">
        <v>8194</v>
      </c>
      <c r="M24" s="310">
        <v>5767</v>
      </c>
      <c r="N24" s="7">
        <v>7466</v>
      </c>
      <c r="O24" s="7">
        <v>3891</v>
      </c>
      <c r="P24" s="7">
        <v>488</v>
      </c>
      <c r="Q24" s="7">
        <v>2060</v>
      </c>
      <c r="R24" s="7">
        <v>56</v>
      </c>
    </row>
    <row r="25" spans="2:18" x14ac:dyDescent="0.2">
      <c r="B25" s="4" t="s">
        <v>637</v>
      </c>
      <c r="C25" s="7">
        <v>2236</v>
      </c>
      <c r="D25" s="7">
        <v>1384</v>
      </c>
      <c r="E25" s="292">
        <v>3620</v>
      </c>
      <c r="F25" s="7">
        <v>10982</v>
      </c>
      <c r="G25" s="7">
        <v>557</v>
      </c>
      <c r="H25" s="158">
        <v>11539</v>
      </c>
      <c r="I25" s="293">
        <v>15159</v>
      </c>
      <c r="J25" s="338">
        <v>0</v>
      </c>
      <c r="K25" s="342">
        <v>15159</v>
      </c>
      <c r="L25" s="299">
        <v>8441</v>
      </c>
      <c r="M25" s="310">
        <v>6718</v>
      </c>
      <c r="N25" s="7">
        <v>8399</v>
      </c>
      <c r="O25" s="7">
        <v>4167</v>
      </c>
      <c r="P25" s="7">
        <v>484</v>
      </c>
      <c r="Q25" s="7">
        <v>2063</v>
      </c>
      <c r="R25" s="7">
        <v>46</v>
      </c>
    </row>
    <row r="26" spans="2:18" x14ac:dyDescent="0.2">
      <c r="B26" s="4" t="s">
        <v>638</v>
      </c>
      <c r="C26" s="7">
        <v>2036</v>
      </c>
      <c r="D26" s="7">
        <v>1415</v>
      </c>
      <c r="E26" s="292">
        <v>3451</v>
      </c>
      <c r="F26" s="7">
        <v>9462</v>
      </c>
      <c r="G26" s="7">
        <v>524</v>
      </c>
      <c r="H26" s="158">
        <v>9986</v>
      </c>
      <c r="I26" s="293">
        <v>13437</v>
      </c>
      <c r="J26" s="338">
        <v>0</v>
      </c>
      <c r="K26" s="342">
        <v>13437</v>
      </c>
      <c r="L26" s="299">
        <v>7845</v>
      </c>
      <c r="M26" s="310">
        <v>5592</v>
      </c>
      <c r="N26" s="7">
        <v>7484</v>
      </c>
      <c r="O26" s="7">
        <v>3605</v>
      </c>
      <c r="P26" s="7">
        <v>400</v>
      </c>
      <c r="Q26" s="7">
        <v>1890</v>
      </c>
      <c r="R26" s="7">
        <v>58</v>
      </c>
    </row>
    <row r="27" spans="2:18" x14ac:dyDescent="0.2">
      <c r="B27" s="4" t="s">
        <v>639</v>
      </c>
      <c r="C27" s="7">
        <v>2723</v>
      </c>
      <c r="D27" s="7">
        <v>1457</v>
      </c>
      <c r="E27" s="292">
        <v>4180</v>
      </c>
      <c r="F27" s="7">
        <v>10035</v>
      </c>
      <c r="G27" s="7">
        <v>480</v>
      </c>
      <c r="H27" s="158">
        <v>10515</v>
      </c>
      <c r="I27" s="293">
        <v>14695</v>
      </c>
      <c r="J27" s="338">
        <v>0</v>
      </c>
      <c r="K27" s="342">
        <v>14695</v>
      </c>
      <c r="L27" s="299">
        <v>8750</v>
      </c>
      <c r="M27" s="310">
        <v>5945</v>
      </c>
      <c r="N27" s="7">
        <v>8425</v>
      </c>
      <c r="O27" s="7">
        <v>3822</v>
      </c>
      <c r="P27" s="7">
        <v>445</v>
      </c>
      <c r="Q27" s="7">
        <v>1921</v>
      </c>
      <c r="R27" s="7">
        <v>82</v>
      </c>
    </row>
    <row r="28" spans="2:18" x14ac:dyDescent="0.2">
      <c r="B28" s="4" t="s">
        <v>640</v>
      </c>
      <c r="C28" s="7">
        <v>2972</v>
      </c>
      <c r="D28" s="7">
        <v>1641</v>
      </c>
      <c r="E28" s="292">
        <v>4613</v>
      </c>
      <c r="F28" s="7">
        <v>10665</v>
      </c>
      <c r="G28" s="7">
        <v>427</v>
      </c>
      <c r="H28" s="158">
        <v>11092</v>
      </c>
      <c r="I28" s="293">
        <v>15705</v>
      </c>
      <c r="J28" s="338">
        <v>0</v>
      </c>
      <c r="K28" s="342">
        <v>15705</v>
      </c>
      <c r="L28" s="299">
        <v>9584</v>
      </c>
      <c r="M28" s="310">
        <v>6121</v>
      </c>
      <c r="N28" s="7">
        <v>9567</v>
      </c>
      <c r="O28" s="7">
        <v>3493</v>
      </c>
      <c r="P28" s="7">
        <v>429</v>
      </c>
      <c r="Q28" s="7">
        <v>2135</v>
      </c>
      <c r="R28" s="7">
        <v>81</v>
      </c>
    </row>
    <row r="29" spans="2:18" x14ac:dyDescent="0.2">
      <c r="B29" s="4" t="s">
        <v>641</v>
      </c>
      <c r="C29" s="7">
        <v>2125</v>
      </c>
      <c r="D29" s="7">
        <v>1251</v>
      </c>
      <c r="E29" s="292">
        <v>3376</v>
      </c>
      <c r="F29" s="7">
        <v>8571</v>
      </c>
      <c r="G29" s="7">
        <v>339</v>
      </c>
      <c r="H29" s="158">
        <v>8910</v>
      </c>
      <c r="I29" s="293">
        <v>12286</v>
      </c>
      <c r="J29" s="338">
        <v>0</v>
      </c>
      <c r="K29" s="342">
        <v>12286</v>
      </c>
      <c r="L29" s="299">
        <v>7584</v>
      </c>
      <c r="M29" s="310">
        <v>4702</v>
      </c>
      <c r="N29" s="7">
        <v>7293</v>
      </c>
      <c r="O29" s="7">
        <v>2992</v>
      </c>
      <c r="P29" s="7">
        <v>330</v>
      </c>
      <c r="Q29" s="7">
        <v>1596</v>
      </c>
      <c r="R29" s="7">
        <v>75</v>
      </c>
    </row>
    <row r="30" spans="2:18" x14ac:dyDescent="0.2">
      <c r="B30" s="3" t="s">
        <v>642</v>
      </c>
      <c r="C30" s="7">
        <v>2740</v>
      </c>
      <c r="D30" s="7">
        <v>1519</v>
      </c>
      <c r="E30" s="292">
        <v>4259</v>
      </c>
      <c r="F30" s="7">
        <v>11547</v>
      </c>
      <c r="G30" s="7">
        <v>419</v>
      </c>
      <c r="H30" s="158">
        <v>11966</v>
      </c>
      <c r="I30" s="293">
        <v>16225</v>
      </c>
      <c r="J30" s="338">
        <v>0</v>
      </c>
      <c r="K30" s="342">
        <v>16225</v>
      </c>
      <c r="L30" s="299">
        <v>9943</v>
      </c>
      <c r="M30" s="310">
        <v>6282</v>
      </c>
      <c r="N30" s="7">
        <v>9288</v>
      </c>
      <c r="O30" s="7">
        <v>4210</v>
      </c>
      <c r="P30" s="7">
        <v>418</v>
      </c>
      <c r="Q30" s="7">
        <v>2233</v>
      </c>
      <c r="R30" s="7">
        <v>76</v>
      </c>
    </row>
    <row r="31" spans="2:18" x14ac:dyDescent="0.2">
      <c r="B31" s="4" t="s">
        <v>643</v>
      </c>
      <c r="C31" s="7">
        <v>2194</v>
      </c>
      <c r="D31" s="7">
        <v>1405</v>
      </c>
      <c r="E31" s="292">
        <v>3599</v>
      </c>
      <c r="F31" s="7">
        <v>9160</v>
      </c>
      <c r="G31" s="7">
        <v>308</v>
      </c>
      <c r="H31" s="158">
        <v>9468</v>
      </c>
      <c r="I31" s="293">
        <v>13067</v>
      </c>
      <c r="J31" s="338">
        <v>0</v>
      </c>
      <c r="K31" s="342">
        <v>13067</v>
      </c>
      <c r="L31" s="299">
        <v>7908</v>
      </c>
      <c r="M31" s="310">
        <v>5159</v>
      </c>
      <c r="N31" s="7">
        <v>7193</v>
      </c>
      <c r="O31" s="7">
        <v>3535</v>
      </c>
      <c r="P31" s="7">
        <v>437</v>
      </c>
      <c r="Q31" s="7">
        <v>1834</v>
      </c>
      <c r="R31" s="7">
        <v>68</v>
      </c>
    </row>
    <row r="32" spans="2:18" x14ac:dyDescent="0.2">
      <c r="B32" s="8" t="s">
        <v>644</v>
      </c>
      <c r="C32" s="7">
        <v>2036</v>
      </c>
      <c r="D32" s="7">
        <v>1327</v>
      </c>
      <c r="E32" s="292">
        <v>3363</v>
      </c>
      <c r="F32" s="7">
        <v>8399</v>
      </c>
      <c r="G32" s="7">
        <v>327</v>
      </c>
      <c r="H32" s="158">
        <v>8726</v>
      </c>
      <c r="I32" s="293">
        <v>12089</v>
      </c>
      <c r="J32" s="338">
        <v>0</v>
      </c>
      <c r="K32" s="342">
        <v>12089</v>
      </c>
      <c r="L32" s="299">
        <v>7117</v>
      </c>
      <c r="M32" s="310">
        <v>4972</v>
      </c>
      <c r="N32" s="7">
        <v>6747</v>
      </c>
      <c r="O32" s="7">
        <v>3273</v>
      </c>
      <c r="P32" s="7">
        <v>339</v>
      </c>
      <c r="Q32" s="7">
        <v>1662</v>
      </c>
      <c r="R32" s="7">
        <v>68</v>
      </c>
    </row>
    <row r="33" spans="2:18" x14ac:dyDescent="0.2">
      <c r="B33" s="2" t="s">
        <v>587</v>
      </c>
      <c r="C33" s="157">
        <v>27799</v>
      </c>
      <c r="D33" s="157">
        <v>16994</v>
      </c>
      <c r="E33" s="290">
        <v>44793</v>
      </c>
      <c r="F33" s="157">
        <v>120071</v>
      </c>
      <c r="G33" s="157">
        <v>6272</v>
      </c>
      <c r="H33" s="157">
        <v>126343</v>
      </c>
      <c r="I33" s="291">
        <v>171136</v>
      </c>
      <c r="J33" s="337">
        <v>0</v>
      </c>
      <c r="K33" s="341">
        <v>171136</v>
      </c>
      <c r="L33" s="298">
        <v>102497</v>
      </c>
      <c r="M33" s="306">
        <v>68639</v>
      </c>
      <c r="N33" s="157">
        <v>98969</v>
      </c>
      <c r="O33" s="157">
        <v>43515</v>
      </c>
      <c r="P33" s="157">
        <v>4876</v>
      </c>
      <c r="Q33" s="157">
        <v>22926</v>
      </c>
      <c r="R33" s="157">
        <v>850</v>
      </c>
    </row>
    <row r="34" spans="2:18" x14ac:dyDescent="0.2">
      <c r="B34" s="4" t="s">
        <v>645</v>
      </c>
      <c r="C34" s="7">
        <v>2413</v>
      </c>
      <c r="D34" s="7">
        <v>1462</v>
      </c>
      <c r="E34" s="292">
        <v>3875</v>
      </c>
      <c r="F34" s="7">
        <v>9943</v>
      </c>
      <c r="G34" s="7">
        <v>565</v>
      </c>
      <c r="H34" s="158">
        <v>10508</v>
      </c>
      <c r="I34" s="293">
        <v>14383</v>
      </c>
      <c r="J34" s="338">
        <v>0</v>
      </c>
      <c r="K34" s="342">
        <v>14383</v>
      </c>
      <c r="L34" s="299">
        <v>8587</v>
      </c>
      <c r="M34" s="310">
        <v>5796</v>
      </c>
      <c r="N34" s="7">
        <v>8023</v>
      </c>
      <c r="O34" s="7">
        <v>4044</v>
      </c>
      <c r="P34" s="7">
        <v>339</v>
      </c>
      <c r="Q34" s="7">
        <v>1910</v>
      </c>
      <c r="R34" s="7">
        <v>67</v>
      </c>
    </row>
    <row r="35" spans="2:18" x14ac:dyDescent="0.2">
      <c r="B35" s="4" t="s">
        <v>646</v>
      </c>
      <c r="C35" s="7">
        <v>1841</v>
      </c>
      <c r="D35" s="7">
        <v>1293</v>
      </c>
      <c r="E35" s="292">
        <v>3134</v>
      </c>
      <c r="F35" s="7">
        <v>8328</v>
      </c>
      <c r="G35" s="7">
        <v>685</v>
      </c>
      <c r="H35" s="158">
        <v>9013</v>
      </c>
      <c r="I35" s="293">
        <v>12147</v>
      </c>
      <c r="J35" s="338">
        <v>0</v>
      </c>
      <c r="K35" s="342">
        <v>12147</v>
      </c>
      <c r="L35" s="299">
        <v>7173</v>
      </c>
      <c r="M35" s="310">
        <v>4974</v>
      </c>
      <c r="N35" s="7">
        <v>6713</v>
      </c>
      <c r="O35" s="7">
        <v>3594</v>
      </c>
      <c r="P35" s="7">
        <v>294</v>
      </c>
      <c r="Q35" s="7">
        <v>1482</v>
      </c>
      <c r="R35" s="7">
        <v>64</v>
      </c>
    </row>
    <row r="36" spans="2:18" x14ac:dyDescent="0.2">
      <c r="B36" s="4" t="s">
        <v>647</v>
      </c>
      <c r="C36" s="7">
        <v>2138</v>
      </c>
      <c r="D36" s="7">
        <v>1471</v>
      </c>
      <c r="E36" s="292">
        <v>3609</v>
      </c>
      <c r="F36" s="7">
        <v>9131</v>
      </c>
      <c r="G36" s="7">
        <v>638</v>
      </c>
      <c r="H36" s="158">
        <v>9769</v>
      </c>
      <c r="I36" s="293">
        <v>13378</v>
      </c>
      <c r="J36" s="338">
        <v>0</v>
      </c>
      <c r="K36" s="342">
        <v>13378</v>
      </c>
      <c r="L36" s="299">
        <v>7993</v>
      </c>
      <c r="M36" s="310">
        <v>5385</v>
      </c>
      <c r="N36" s="7">
        <v>7386</v>
      </c>
      <c r="O36" s="7">
        <v>3742</v>
      </c>
      <c r="P36" s="7">
        <v>350</v>
      </c>
      <c r="Q36" s="7">
        <v>1818</v>
      </c>
      <c r="R36" s="7">
        <v>82</v>
      </c>
    </row>
    <row r="37" spans="2:18" x14ac:dyDescent="0.2">
      <c r="B37" s="4" t="s">
        <v>648</v>
      </c>
      <c r="C37" s="7">
        <v>2049</v>
      </c>
      <c r="D37" s="7">
        <v>1544</v>
      </c>
      <c r="E37" s="292">
        <v>3593</v>
      </c>
      <c r="F37" s="7">
        <v>8925</v>
      </c>
      <c r="G37" s="7">
        <v>584</v>
      </c>
      <c r="H37" s="158">
        <v>9509</v>
      </c>
      <c r="I37" s="293">
        <v>13102</v>
      </c>
      <c r="J37" s="338">
        <v>0</v>
      </c>
      <c r="K37" s="342">
        <v>13102</v>
      </c>
      <c r="L37" s="299">
        <v>7759</v>
      </c>
      <c r="M37" s="310">
        <v>5343</v>
      </c>
      <c r="N37" s="7">
        <v>7057</v>
      </c>
      <c r="O37" s="7">
        <v>3751</v>
      </c>
      <c r="P37" s="7">
        <v>317</v>
      </c>
      <c r="Q37" s="7">
        <v>1883</v>
      </c>
      <c r="R37" s="7">
        <v>94</v>
      </c>
    </row>
    <row r="38" spans="2:18" x14ac:dyDescent="0.2">
      <c r="B38" s="4" t="s">
        <v>649</v>
      </c>
      <c r="C38" s="7">
        <v>2054</v>
      </c>
      <c r="D38" s="7">
        <v>1373</v>
      </c>
      <c r="E38" s="292">
        <v>3427</v>
      </c>
      <c r="F38" s="7">
        <v>9164</v>
      </c>
      <c r="G38" s="7">
        <v>483</v>
      </c>
      <c r="H38" s="158">
        <v>9647</v>
      </c>
      <c r="I38" s="293">
        <v>13074</v>
      </c>
      <c r="J38" s="338">
        <v>0</v>
      </c>
      <c r="K38" s="342">
        <v>13074</v>
      </c>
      <c r="L38" s="299">
        <v>7478</v>
      </c>
      <c r="M38" s="310">
        <v>5596</v>
      </c>
      <c r="N38" s="7">
        <v>7000</v>
      </c>
      <c r="O38" s="7">
        <v>3704</v>
      </c>
      <c r="P38" s="7">
        <v>346</v>
      </c>
      <c r="Q38" s="7">
        <v>1942</v>
      </c>
      <c r="R38" s="7">
        <v>82</v>
      </c>
    </row>
    <row r="39" spans="2:18" x14ac:dyDescent="0.2">
      <c r="B39" s="4" t="s">
        <v>650</v>
      </c>
      <c r="C39" s="7">
        <v>1759</v>
      </c>
      <c r="D39" s="7">
        <v>1366</v>
      </c>
      <c r="E39" s="292">
        <v>3125</v>
      </c>
      <c r="F39" s="7">
        <v>7668</v>
      </c>
      <c r="G39" s="7">
        <v>401</v>
      </c>
      <c r="H39" s="158">
        <v>8069</v>
      </c>
      <c r="I39" s="293">
        <v>11194</v>
      </c>
      <c r="J39" s="338">
        <v>0</v>
      </c>
      <c r="K39" s="342">
        <v>11194</v>
      </c>
      <c r="L39" s="299">
        <v>6474</v>
      </c>
      <c r="M39" s="310">
        <v>4720</v>
      </c>
      <c r="N39" s="7">
        <v>6264</v>
      </c>
      <c r="O39" s="7">
        <v>3016</v>
      </c>
      <c r="P39" s="7">
        <v>301</v>
      </c>
      <c r="Q39" s="7">
        <v>1499</v>
      </c>
      <c r="R39" s="7">
        <v>114</v>
      </c>
    </row>
    <row r="40" spans="2:18" x14ac:dyDescent="0.2">
      <c r="B40" s="4" t="s">
        <v>651</v>
      </c>
      <c r="C40" s="7">
        <v>2148</v>
      </c>
      <c r="D40" s="7">
        <v>1574</v>
      </c>
      <c r="E40" s="292">
        <v>3722</v>
      </c>
      <c r="F40" s="7">
        <v>9811</v>
      </c>
      <c r="G40" s="7">
        <v>470</v>
      </c>
      <c r="H40" s="158">
        <v>10281</v>
      </c>
      <c r="I40" s="293">
        <v>14003</v>
      </c>
      <c r="J40" s="338">
        <v>0</v>
      </c>
      <c r="K40" s="342">
        <v>14003</v>
      </c>
      <c r="L40" s="299">
        <v>8237</v>
      </c>
      <c r="M40" s="310">
        <v>5766</v>
      </c>
      <c r="N40" s="7">
        <v>7798</v>
      </c>
      <c r="O40" s="7">
        <v>3852</v>
      </c>
      <c r="P40" s="7">
        <v>378</v>
      </c>
      <c r="Q40" s="7">
        <v>1852</v>
      </c>
      <c r="R40" s="7">
        <v>123</v>
      </c>
    </row>
    <row r="41" spans="2:18" x14ac:dyDescent="0.2">
      <c r="B41" s="4" t="s">
        <v>652</v>
      </c>
      <c r="C41" s="7">
        <v>2120</v>
      </c>
      <c r="D41" s="7">
        <v>1488</v>
      </c>
      <c r="E41" s="292">
        <v>3608</v>
      </c>
      <c r="F41" s="7">
        <v>9309</v>
      </c>
      <c r="G41" s="7">
        <v>424</v>
      </c>
      <c r="H41" s="158">
        <v>9733</v>
      </c>
      <c r="I41" s="293">
        <v>13341</v>
      </c>
      <c r="J41" s="338">
        <v>0</v>
      </c>
      <c r="K41" s="342">
        <v>13341</v>
      </c>
      <c r="L41" s="299">
        <v>8058</v>
      </c>
      <c r="M41" s="310">
        <v>5283</v>
      </c>
      <c r="N41" s="7">
        <v>8081</v>
      </c>
      <c r="O41" s="7">
        <v>3217</v>
      </c>
      <c r="P41" s="7">
        <v>273</v>
      </c>
      <c r="Q41" s="7">
        <v>1636</v>
      </c>
      <c r="R41" s="7">
        <v>134</v>
      </c>
    </row>
    <row r="42" spans="2:18" x14ac:dyDescent="0.2">
      <c r="B42" s="4" t="s">
        <v>653</v>
      </c>
      <c r="C42" s="7">
        <v>2015</v>
      </c>
      <c r="D42" s="7">
        <v>1222</v>
      </c>
      <c r="E42" s="292">
        <v>3237</v>
      </c>
      <c r="F42" s="7">
        <v>8416</v>
      </c>
      <c r="G42" s="7">
        <v>456</v>
      </c>
      <c r="H42" s="158">
        <v>8872</v>
      </c>
      <c r="I42" s="293">
        <v>12109</v>
      </c>
      <c r="J42" s="338">
        <v>0</v>
      </c>
      <c r="K42" s="342">
        <v>12109</v>
      </c>
      <c r="L42" s="299">
        <v>7258</v>
      </c>
      <c r="M42" s="310">
        <v>4851</v>
      </c>
      <c r="N42" s="7">
        <v>6573</v>
      </c>
      <c r="O42" s="7">
        <v>3565</v>
      </c>
      <c r="P42" s="7">
        <v>280</v>
      </c>
      <c r="Q42" s="7">
        <v>1592</v>
      </c>
      <c r="R42" s="7">
        <v>99</v>
      </c>
    </row>
    <row r="43" spans="2:18" x14ac:dyDescent="0.2">
      <c r="B43" s="4" t="s">
        <v>654</v>
      </c>
      <c r="C43" s="7">
        <v>1963</v>
      </c>
      <c r="D43" s="7">
        <v>1182</v>
      </c>
      <c r="E43" s="292">
        <v>3145</v>
      </c>
      <c r="F43" s="7">
        <v>7488</v>
      </c>
      <c r="G43" s="7">
        <v>358</v>
      </c>
      <c r="H43" s="158">
        <v>7846</v>
      </c>
      <c r="I43" s="293">
        <v>10991</v>
      </c>
      <c r="J43" s="338">
        <v>1</v>
      </c>
      <c r="K43" s="342">
        <v>10992</v>
      </c>
      <c r="L43" s="299">
        <v>6814</v>
      </c>
      <c r="M43" s="310">
        <v>4178</v>
      </c>
      <c r="N43" s="7">
        <v>5786</v>
      </c>
      <c r="O43" s="7">
        <v>3124</v>
      </c>
      <c r="P43" s="7">
        <v>230</v>
      </c>
      <c r="Q43" s="7">
        <v>1744</v>
      </c>
      <c r="R43" s="7">
        <v>108</v>
      </c>
    </row>
    <row r="44" spans="2:18" x14ac:dyDescent="0.2">
      <c r="B44" s="4" t="s">
        <v>655</v>
      </c>
      <c r="C44" s="7">
        <v>1876</v>
      </c>
      <c r="D44" s="7">
        <v>1005</v>
      </c>
      <c r="E44" s="292">
        <v>2881</v>
      </c>
      <c r="F44" s="7">
        <v>7529</v>
      </c>
      <c r="G44" s="7">
        <v>387</v>
      </c>
      <c r="H44" s="158">
        <v>7916</v>
      </c>
      <c r="I44" s="293">
        <v>10797</v>
      </c>
      <c r="J44" s="338">
        <v>0</v>
      </c>
      <c r="K44" s="342">
        <v>10797</v>
      </c>
      <c r="L44" s="299">
        <v>6527</v>
      </c>
      <c r="M44" s="310">
        <v>4270</v>
      </c>
      <c r="N44" s="7">
        <v>4993</v>
      </c>
      <c r="O44" s="7">
        <v>3456</v>
      </c>
      <c r="P44" s="7">
        <v>307</v>
      </c>
      <c r="Q44" s="7">
        <v>1828</v>
      </c>
      <c r="R44" s="7">
        <v>213</v>
      </c>
    </row>
    <row r="45" spans="2:18" x14ac:dyDescent="0.2">
      <c r="B45" s="4" t="s">
        <v>656</v>
      </c>
      <c r="C45" s="7">
        <v>2631</v>
      </c>
      <c r="D45" s="7">
        <v>1661</v>
      </c>
      <c r="E45" s="292">
        <v>4292</v>
      </c>
      <c r="F45" s="7">
        <v>13248</v>
      </c>
      <c r="G45" s="7">
        <v>620</v>
      </c>
      <c r="H45" s="158">
        <v>13868</v>
      </c>
      <c r="I45" s="293">
        <v>18160</v>
      </c>
      <c r="J45" s="338">
        <v>0</v>
      </c>
      <c r="K45" s="342">
        <v>18160</v>
      </c>
      <c r="L45" s="299">
        <v>10609</v>
      </c>
      <c r="M45" s="310">
        <v>7551</v>
      </c>
      <c r="N45" s="7">
        <v>10883</v>
      </c>
      <c r="O45" s="7">
        <v>4156</v>
      </c>
      <c r="P45" s="7">
        <v>762</v>
      </c>
      <c r="Q45" s="7">
        <v>2155</v>
      </c>
      <c r="R45" s="7">
        <v>204</v>
      </c>
    </row>
    <row r="46" spans="2:18" x14ac:dyDescent="0.2">
      <c r="B46" s="2" t="s">
        <v>591</v>
      </c>
      <c r="C46" s="157">
        <v>25007</v>
      </c>
      <c r="D46" s="157">
        <v>16641</v>
      </c>
      <c r="E46" s="290">
        <v>41648</v>
      </c>
      <c r="F46" s="157">
        <v>108960</v>
      </c>
      <c r="G46" s="157">
        <v>6071</v>
      </c>
      <c r="H46" s="157">
        <v>115031</v>
      </c>
      <c r="I46" s="291">
        <v>156679</v>
      </c>
      <c r="J46" s="337">
        <v>1</v>
      </c>
      <c r="K46" s="341">
        <v>156680</v>
      </c>
      <c r="L46" s="298">
        <v>92967</v>
      </c>
      <c r="M46" s="306">
        <v>63713</v>
      </c>
      <c r="N46" s="157">
        <v>86557</v>
      </c>
      <c r="O46" s="157">
        <v>43221</v>
      </c>
      <c r="P46" s="157">
        <v>4177</v>
      </c>
      <c r="Q46" s="157">
        <v>21341</v>
      </c>
      <c r="R46" s="157">
        <v>1384</v>
      </c>
    </row>
    <row r="47" spans="2:18" s="196" customFormat="1" x14ac:dyDescent="0.2">
      <c r="B47" s="4" t="s">
        <v>657</v>
      </c>
      <c r="C47" s="7">
        <v>2644</v>
      </c>
      <c r="D47" s="7">
        <v>1755</v>
      </c>
      <c r="E47" s="292">
        <v>4399</v>
      </c>
      <c r="F47" s="7">
        <v>19504</v>
      </c>
      <c r="G47" s="7">
        <v>739</v>
      </c>
      <c r="H47" s="158">
        <v>20243</v>
      </c>
      <c r="I47" s="293">
        <v>24642</v>
      </c>
      <c r="J47" s="338">
        <v>82</v>
      </c>
      <c r="K47" s="342">
        <v>24724</v>
      </c>
      <c r="L47" s="299">
        <v>13700</v>
      </c>
      <c r="M47" s="310">
        <v>11024</v>
      </c>
      <c r="N47" s="7">
        <v>14330</v>
      </c>
      <c r="O47" s="7">
        <v>6259</v>
      </c>
      <c r="P47" s="7">
        <v>1418</v>
      </c>
      <c r="Q47" s="7">
        <v>2413</v>
      </c>
      <c r="R47" s="7">
        <v>304</v>
      </c>
    </row>
    <row r="48" spans="2:18" s="196" customFormat="1" x14ac:dyDescent="0.2">
      <c r="B48" s="4" t="s">
        <v>658</v>
      </c>
      <c r="C48" s="7">
        <v>2195</v>
      </c>
      <c r="D48" s="7">
        <v>1560</v>
      </c>
      <c r="E48" s="292">
        <v>3755</v>
      </c>
      <c r="F48" s="7">
        <v>23755</v>
      </c>
      <c r="G48" s="7">
        <v>844</v>
      </c>
      <c r="H48" s="158">
        <v>24599</v>
      </c>
      <c r="I48" s="293">
        <v>28354</v>
      </c>
      <c r="J48" s="338">
        <v>114</v>
      </c>
      <c r="K48" s="342">
        <v>28468</v>
      </c>
      <c r="L48" s="299">
        <v>15880</v>
      </c>
      <c r="M48" s="310">
        <v>12588</v>
      </c>
      <c r="N48" s="7">
        <v>18418</v>
      </c>
      <c r="O48" s="7">
        <v>6699</v>
      </c>
      <c r="P48" s="7">
        <v>997</v>
      </c>
      <c r="Q48" s="7">
        <v>2050</v>
      </c>
      <c r="R48" s="7">
        <v>304</v>
      </c>
    </row>
    <row r="49" spans="2:18" s="196" customFormat="1" x14ac:dyDescent="0.2">
      <c r="B49" s="4" t="s">
        <v>659</v>
      </c>
      <c r="C49" s="7">
        <v>1649</v>
      </c>
      <c r="D49" s="7">
        <v>1120</v>
      </c>
      <c r="E49" s="292">
        <v>2769</v>
      </c>
      <c r="F49" s="7">
        <v>12302</v>
      </c>
      <c r="G49" s="7">
        <v>526</v>
      </c>
      <c r="H49" s="158">
        <v>12828</v>
      </c>
      <c r="I49" s="293">
        <v>15597</v>
      </c>
      <c r="J49" s="338">
        <v>65</v>
      </c>
      <c r="K49" s="342">
        <v>15662</v>
      </c>
      <c r="L49" s="299">
        <v>8600</v>
      </c>
      <c r="M49" s="310">
        <v>7062</v>
      </c>
      <c r="N49" s="7">
        <v>8418</v>
      </c>
      <c r="O49" s="7">
        <v>4526</v>
      </c>
      <c r="P49" s="7">
        <v>596</v>
      </c>
      <c r="Q49" s="7">
        <v>1605</v>
      </c>
      <c r="R49" s="7">
        <v>517</v>
      </c>
    </row>
    <row r="50" spans="2:18" s="196" customFormat="1" x14ac:dyDescent="0.2">
      <c r="B50" s="4" t="s">
        <v>660</v>
      </c>
      <c r="C50" s="7">
        <v>1030</v>
      </c>
      <c r="D50" s="7">
        <v>463</v>
      </c>
      <c r="E50" s="292">
        <v>1493</v>
      </c>
      <c r="F50" s="7">
        <v>6427</v>
      </c>
      <c r="G50" s="7">
        <v>449</v>
      </c>
      <c r="H50" s="158">
        <v>6876</v>
      </c>
      <c r="I50" s="293">
        <v>8369</v>
      </c>
      <c r="J50" s="338">
        <v>22</v>
      </c>
      <c r="K50" s="342">
        <v>8391</v>
      </c>
      <c r="L50" s="299">
        <v>4485</v>
      </c>
      <c r="M50" s="310">
        <v>3906</v>
      </c>
      <c r="N50" s="7">
        <v>2616</v>
      </c>
      <c r="O50" s="7">
        <v>3657</v>
      </c>
      <c r="P50" s="7">
        <v>316</v>
      </c>
      <c r="Q50" s="7">
        <v>1022</v>
      </c>
      <c r="R50" s="7">
        <v>780</v>
      </c>
    </row>
    <row r="51" spans="2:18" s="196" customFormat="1" x14ac:dyDescent="0.2">
      <c r="B51" s="4" t="s">
        <v>661</v>
      </c>
      <c r="C51" s="7">
        <v>1683</v>
      </c>
      <c r="D51" s="7">
        <v>844</v>
      </c>
      <c r="E51" s="292">
        <v>2527</v>
      </c>
      <c r="F51" s="7">
        <v>10478</v>
      </c>
      <c r="G51" s="7">
        <v>717</v>
      </c>
      <c r="H51" s="158">
        <v>11195</v>
      </c>
      <c r="I51" s="293">
        <v>13722</v>
      </c>
      <c r="J51" s="338">
        <v>35</v>
      </c>
      <c r="K51" s="342">
        <v>13757</v>
      </c>
      <c r="L51" s="299">
        <v>7278</v>
      </c>
      <c r="M51" s="310">
        <v>6479</v>
      </c>
      <c r="N51" s="7">
        <v>4644</v>
      </c>
      <c r="O51" s="7">
        <v>4963</v>
      </c>
      <c r="P51" s="7">
        <v>365</v>
      </c>
      <c r="Q51" s="7">
        <v>1049</v>
      </c>
      <c r="R51" s="7">
        <v>2736</v>
      </c>
    </row>
    <row r="52" spans="2:18" s="196" customFormat="1" x14ac:dyDescent="0.2">
      <c r="B52" s="4" t="s">
        <v>662</v>
      </c>
      <c r="C52" s="7">
        <v>1875</v>
      </c>
      <c r="D52" s="7">
        <v>774</v>
      </c>
      <c r="E52" s="292">
        <v>2649</v>
      </c>
      <c r="F52" s="7">
        <v>9125</v>
      </c>
      <c r="G52" s="7">
        <v>636</v>
      </c>
      <c r="H52" s="158">
        <v>9761</v>
      </c>
      <c r="I52" s="293">
        <v>12410</v>
      </c>
      <c r="J52" s="338">
        <v>38</v>
      </c>
      <c r="K52" s="342">
        <v>12448</v>
      </c>
      <c r="L52" s="299">
        <v>6799</v>
      </c>
      <c r="M52" s="310">
        <v>5649</v>
      </c>
      <c r="N52" s="7">
        <v>4151</v>
      </c>
      <c r="O52" s="7">
        <v>4756</v>
      </c>
      <c r="P52" s="7">
        <v>409</v>
      </c>
      <c r="Q52" s="7">
        <v>997</v>
      </c>
      <c r="R52" s="7">
        <v>2135</v>
      </c>
    </row>
    <row r="53" spans="2:18" s="196" customFormat="1" x14ac:dyDescent="0.2">
      <c r="B53" s="4" t="s">
        <v>663</v>
      </c>
      <c r="C53" s="7">
        <v>2376</v>
      </c>
      <c r="D53" s="7">
        <v>944</v>
      </c>
      <c r="E53" s="292">
        <v>3320</v>
      </c>
      <c r="F53" s="7">
        <v>10943</v>
      </c>
      <c r="G53" s="7">
        <v>525</v>
      </c>
      <c r="H53" s="158">
        <v>11468</v>
      </c>
      <c r="I53" s="293">
        <v>14788</v>
      </c>
      <c r="J53" s="338">
        <v>39</v>
      </c>
      <c r="K53" s="342">
        <v>14827</v>
      </c>
      <c r="L53" s="299">
        <v>8658</v>
      </c>
      <c r="M53" s="310">
        <v>6169</v>
      </c>
      <c r="N53" s="7">
        <v>6113</v>
      </c>
      <c r="O53" s="7">
        <v>3426</v>
      </c>
      <c r="P53" s="7">
        <v>485</v>
      </c>
      <c r="Q53" s="7">
        <v>1437</v>
      </c>
      <c r="R53" s="7">
        <v>3366</v>
      </c>
    </row>
    <row r="54" spans="2:18" s="196" customFormat="1" x14ac:dyDescent="0.2">
      <c r="B54" s="4" t="s">
        <v>664</v>
      </c>
      <c r="C54" s="7">
        <v>3033</v>
      </c>
      <c r="D54" s="7">
        <v>1189</v>
      </c>
      <c r="E54" s="292">
        <v>4222</v>
      </c>
      <c r="F54" s="7">
        <v>14305</v>
      </c>
      <c r="G54" s="7">
        <v>619</v>
      </c>
      <c r="H54" s="158">
        <v>14924</v>
      </c>
      <c r="I54" s="293">
        <v>19146</v>
      </c>
      <c r="J54" s="338">
        <v>35</v>
      </c>
      <c r="K54" s="342">
        <v>19181</v>
      </c>
      <c r="L54" s="299">
        <v>11151</v>
      </c>
      <c r="M54" s="310">
        <v>8030</v>
      </c>
      <c r="N54" s="7">
        <v>8585</v>
      </c>
      <c r="O54" s="7">
        <v>3183</v>
      </c>
      <c r="P54" s="7">
        <v>840</v>
      </c>
      <c r="Q54" s="7">
        <v>1615</v>
      </c>
      <c r="R54" s="7">
        <v>4958</v>
      </c>
    </row>
    <row r="55" spans="2:18" s="196" customFormat="1" x14ac:dyDescent="0.2">
      <c r="B55" s="4" t="s">
        <v>665</v>
      </c>
      <c r="C55" s="7">
        <v>2981</v>
      </c>
      <c r="D55" s="7">
        <v>1426</v>
      </c>
      <c r="E55" s="292">
        <v>4407</v>
      </c>
      <c r="F55" s="7">
        <v>13906</v>
      </c>
      <c r="G55" s="7">
        <v>728</v>
      </c>
      <c r="H55" s="158">
        <v>14634</v>
      </c>
      <c r="I55" s="293">
        <v>19041</v>
      </c>
      <c r="J55" s="338">
        <v>33</v>
      </c>
      <c r="K55" s="342">
        <v>19074</v>
      </c>
      <c r="L55" s="299">
        <v>11495</v>
      </c>
      <c r="M55" s="310">
        <v>7579</v>
      </c>
      <c r="N55" s="7">
        <v>8292</v>
      </c>
      <c r="O55" s="7">
        <v>4085</v>
      </c>
      <c r="P55" s="7">
        <v>572</v>
      </c>
      <c r="Q55" s="7">
        <v>1625</v>
      </c>
      <c r="R55" s="7">
        <v>4500</v>
      </c>
    </row>
    <row r="56" spans="2:18" s="196" customFormat="1" x14ac:dyDescent="0.2">
      <c r="B56" s="4" t="s">
        <v>666</v>
      </c>
      <c r="C56" s="7">
        <v>3230</v>
      </c>
      <c r="D56" s="7">
        <v>1815</v>
      </c>
      <c r="E56" s="292">
        <v>5045</v>
      </c>
      <c r="F56" s="7">
        <v>14914</v>
      </c>
      <c r="G56" s="7">
        <v>831</v>
      </c>
      <c r="H56" s="158">
        <v>15745</v>
      </c>
      <c r="I56" s="293">
        <v>20790</v>
      </c>
      <c r="J56" s="338">
        <v>24</v>
      </c>
      <c r="K56" s="342">
        <v>20814</v>
      </c>
      <c r="L56" s="299">
        <v>12611</v>
      </c>
      <c r="M56" s="310">
        <v>8203</v>
      </c>
      <c r="N56" s="7">
        <v>8708</v>
      </c>
      <c r="O56" s="7">
        <v>6240</v>
      </c>
      <c r="P56" s="7">
        <v>649</v>
      </c>
      <c r="Q56" s="7">
        <v>1927</v>
      </c>
      <c r="R56" s="7">
        <v>3290</v>
      </c>
    </row>
    <row r="57" spans="2:18" s="196" customFormat="1" x14ac:dyDescent="0.2">
      <c r="B57" s="4" t="s">
        <v>667</v>
      </c>
      <c r="C57" s="7">
        <v>2528</v>
      </c>
      <c r="D57" s="7">
        <v>1572</v>
      </c>
      <c r="E57" s="292">
        <v>4100</v>
      </c>
      <c r="F57" s="7">
        <v>13492</v>
      </c>
      <c r="G57" s="7">
        <v>635</v>
      </c>
      <c r="H57" s="158">
        <v>14127</v>
      </c>
      <c r="I57" s="293">
        <v>18227</v>
      </c>
      <c r="J57" s="338">
        <v>18</v>
      </c>
      <c r="K57" s="342">
        <v>18245</v>
      </c>
      <c r="L57" s="299">
        <v>10953</v>
      </c>
      <c r="M57" s="310">
        <v>7292</v>
      </c>
      <c r="N57" s="7">
        <v>7625</v>
      </c>
      <c r="O57" s="7">
        <v>4936</v>
      </c>
      <c r="P57" s="7">
        <v>679</v>
      </c>
      <c r="Q57" s="7">
        <v>1876</v>
      </c>
      <c r="R57" s="7">
        <v>3129</v>
      </c>
    </row>
    <row r="58" spans="2:18" x14ac:dyDescent="0.2">
      <c r="B58" s="2" t="s">
        <v>668</v>
      </c>
      <c r="C58" s="157">
        <v>25224</v>
      </c>
      <c r="D58" s="157">
        <v>13462</v>
      </c>
      <c r="E58" s="290">
        <v>38686</v>
      </c>
      <c r="F58" s="157">
        <v>149151</v>
      </c>
      <c r="G58" s="157">
        <v>7249</v>
      </c>
      <c r="H58" s="157">
        <v>156400</v>
      </c>
      <c r="I58" s="291">
        <v>195086</v>
      </c>
      <c r="J58" s="337">
        <v>505</v>
      </c>
      <c r="K58" s="341">
        <v>195591</v>
      </c>
      <c r="L58" s="298">
        <v>111610</v>
      </c>
      <c r="M58" s="306">
        <v>83981</v>
      </c>
      <c r="N58" s="157">
        <v>91900</v>
      </c>
      <c r="O58" s="157">
        <v>52730</v>
      </c>
      <c r="P58" s="157">
        <v>7326</v>
      </c>
      <c r="Q58" s="157">
        <v>17616</v>
      </c>
      <c r="R58" s="157">
        <v>26019</v>
      </c>
    </row>
    <row r="59" spans="2:18" x14ac:dyDescent="0.2">
      <c r="B59" s="283" t="s">
        <v>28</v>
      </c>
      <c r="C59" s="158">
        <v>492580</v>
      </c>
      <c r="D59" s="158">
        <v>274978</v>
      </c>
      <c r="E59" s="292">
        <v>767558</v>
      </c>
      <c r="F59" s="158">
        <v>1553274</v>
      </c>
      <c r="G59" s="158">
        <v>89488</v>
      </c>
      <c r="H59" s="158">
        <v>1642762</v>
      </c>
      <c r="I59" s="293">
        <v>2410320</v>
      </c>
      <c r="J59" s="338">
        <v>506</v>
      </c>
      <c r="K59" s="342">
        <v>2410826</v>
      </c>
      <c r="L59" s="300">
        <v>1500883</v>
      </c>
      <c r="M59" s="308">
        <v>909943</v>
      </c>
      <c r="N59" s="158">
        <v>1491774</v>
      </c>
      <c r="O59" s="158">
        <v>396571</v>
      </c>
      <c r="P59" s="158">
        <v>69675</v>
      </c>
      <c r="Q59" s="158">
        <v>424200</v>
      </c>
      <c r="R59" s="158">
        <v>28606</v>
      </c>
    </row>
    <row r="60" spans="2:18" x14ac:dyDescent="0.2">
      <c r="B60" s="196" t="s">
        <v>129</v>
      </c>
    </row>
  </sheetData>
  <mergeCells count="7">
    <mergeCell ref="B5:Q5"/>
    <mergeCell ref="B6:Q6"/>
    <mergeCell ref="B9:B10"/>
    <mergeCell ref="C9:I9"/>
    <mergeCell ref="L9:M9"/>
    <mergeCell ref="N9:R9"/>
    <mergeCell ref="B8:R8"/>
  </mergeCells>
  <phoneticPr fontId="73" type="noConversion"/>
  <hyperlinks>
    <hyperlink ref="S5" location="'Índice Pensiones Solidarias'!A1" display="Volver Sistema de Pensiones Solidadias" xr:uid="{00000000-0004-0000-0300-000000000000}"/>
  </hyperlinks>
  <pageMargins left="0.7" right="0.7" top="0.75" bottom="0.75" header="0.3" footer="0.3"/>
  <pageSetup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A2:S68"/>
  <sheetViews>
    <sheetView showGridLines="0" zoomScale="90" zoomScaleNormal="90" workbookViewId="0">
      <pane xSplit="2" ySplit="10" topLeftCell="C51" activePane="bottomRight" state="frozen"/>
      <selection activeCell="E52" sqref="E52"/>
      <selection pane="topRight" activeCell="E52" sqref="E52"/>
      <selection pane="bottomLeft" activeCell="E52" sqref="E52"/>
      <selection pane="bottomRight"/>
    </sheetView>
  </sheetViews>
  <sheetFormatPr baseColWidth="10" defaultColWidth="11.42578125" defaultRowHeight="12" x14ac:dyDescent="0.2"/>
  <cols>
    <col min="1" max="1" width="6" style="28" customWidth="1"/>
    <col min="2" max="2" width="14" style="28" customWidth="1"/>
    <col min="3" max="9" width="11.42578125" style="28"/>
    <col min="10" max="11" width="11.42578125" style="196"/>
    <col min="12" max="16384" width="11.42578125" style="28"/>
  </cols>
  <sheetData>
    <row r="2" spans="1:19" s="118" customFormat="1" ht="12.75" x14ac:dyDescent="0.2">
      <c r="A2" s="50" t="s">
        <v>101</v>
      </c>
    </row>
    <row r="3" spans="1:19" s="118" customFormat="1" ht="12.75" x14ac:dyDescent="0.2">
      <c r="A3" s="50" t="s">
        <v>102</v>
      </c>
    </row>
    <row r="4" spans="1:19" s="118" customFormat="1" ht="12.75" x14ac:dyDescent="0.2"/>
    <row r="5" spans="1:19" s="118" customFormat="1" ht="12.75" x14ac:dyDescent="0.2">
      <c r="B5" s="360" t="s">
        <v>578</v>
      </c>
      <c r="C5" s="360"/>
      <c r="D5" s="360"/>
      <c r="E5" s="360"/>
      <c r="F5" s="360"/>
      <c r="G5" s="360"/>
      <c r="H5" s="360"/>
      <c r="I5" s="360"/>
      <c r="J5" s="360"/>
      <c r="K5" s="360"/>
      <c r="L5" s="360"/>
      <c r="M5" s="360"/>
      <c r="N5" s="360"/>
      <c r="O5" s="360"/>
      <c r="P5" s="360"/>
      <c r="Q5" s="360"/>
      <c r="S5" s="135" t="s">
        <v>574</v>
      </c>
    </row>
    <row r="6" spans="1:19" s="118" customFormat="1" ht="12.75" x14ac:dyDescent="0.2">
      <c r="B6" s="360" t="str">
        <f>'Solicitudes Nacional'!B6:Q6</f>
        <v>Julio de 2008 a noviembre 2020</v>
      </c>
      <c r="C6" s="360"/>
      <c r="D6" s="360"/>
      <c r="E6" s="360"/>
      <c r="F6" s="360"/>
      <c r="G6" s="360"/>
      <c r="H6" s="360"/>
      <c r="I6" s="360"/>
      <c r="J6" s="360"/>
      <c r="K6" s="360"/>
      <c r="L6" s="360"/>
      <c r="M6" s="360"/>
      <c r="N6" s="360"/>
      <c r="O6" s="360"/>
      <c r="P6" s="360"/>
      <c r="Q6" s="360"/>
    </row>
    <row r="7" spans="1:19" ht="12.75" thickBot="1" x14ac:dyDescent="0.25"/>
    <row r="8" spans="1:19" ht="15.75" customHeight="1" thickBot="1" x14ac:dyDescent="0.25">
      <c r="B8" s="371" t="s">
        <v>29</v>
      </c>
      <c r="C8" s="372"/>
      <c r="D8" s="372"/>
      <c r="E8" s="372"/>
      <c r="F8" s="372"/>
      <c r="G8" s="372"/>
      <c r="H8" s="372"/>
      <c r="I8" s="372"/>
      <c r="J8" s="372"/>
      <c r="K8" s="372"/>
      <c r="L8" s="372"/>
      <c r="M8" s="372"/>
      <c r="N8" s="372"/>
      <c r="O8" s="372"/>
      <c r="P8" s="372"/>
      <c r="Q8" s="372"/>
      <c r="R8" s="373"/>
    </row>
    <row r="9" spans="1:19" ht="12.75" thickBot="1" x14ac:dyDescent="0.25">
      <c r="B9" s="369" t="s">
        <v>30</v>
      </c>
      <c r="C9" s="363" t="s">
        <v>2</v>
      </c>
      <c r="D9" s="364"/>
      <c r="E9" s="364"/>
      <c r="F9" s="364"/>
      <c r="G9" s="364"/>
      <c r="H9" s="364"/>
      <c r="I9" s="365"/>
      <c r="J9" s="284"/>
      <c r="K9" s="284"/>
      <c r="L9" s="363" t="s">
        <v>3</v>
      </c>
      <c r="M9" s="365"/>
      <c r="N9" s="363" t="s">
        <v>4</v>
      </c>
      <c r="O9" s="364"/>
      <c r="P9" s="364"/>
      <c r="Q9" s="364"/>
      <c r="R9" s="365"/>
    </row>
    <row r="10" spans="1:19" ht="24.75" thickBot="1" x14ac:dyDescent="0.25">
      <c r="B10" s="370"/>
      <c r="C10" s="19" t="s">
        <v>5</v>
      </c>
      <c r="D10" s="10" t="s">
        <v>6</v>
      </c>
      <c r="E10" s="11" t="s">
        <v>7</v>
      </c>
      <c r="F10" s="10" t="s">
        <v>8</v>
      </c>
      <c r="G10" s="10" t="s">
        <v>9</v>
      </c>
      <c r="H10" s="12" t="s">
        <v>10</v>
      </c>
      <c r="I10" s="15" t="s">
        <v>31</v>
      </c>
      <c r="J10" s="301" t="s">
        <v>593</v>
      </c>
      <c r="K10" s="14" t="s">
        <v>594</v>
      </c>
      <c r="L10" s="301" t="s">
        <v>32</v>
      </c>
      <c r="M10" s="14" t="s">
        <v>13</v>
      </c>
      <c r="N10" s="301" t="s">
        <v>14</v>
      </c>
      <c r="O10" s="13" t="s">
        <v>15</v>
      </c>
      <c r="P10" s="13" t="s">
        <v>16</v>
      </c>
      <c r="Q10" s="13" t="s">
        <v>17</v>
      </c>
      <c r="R10" s="302" t="s">
        <v>595</v>
      </c>
    </row>
    <row r="11" spans="1:19" x14ac:dyDescent="0.2">
      <c r="B11" s="5" t="s">
        <v>18</v>
      </c>
      <c r="C11" s="298">
        <v>83731</v>
      </c>
      <c r="D11" s="157">
        <v>21440</v>
      </c>
      <c r="E11" s="157">
        <v>105171</v>
      </c>
      <c r="F11" s="157">
        <v>9486</v>
      </c>
      <c r="G11" s="157">
        <v>1541</v>
      </c>
      <c r="H11" s="157">
        <v>11027</v>
      </c>
      <c r="I11" s="291">
        <v>116198</v>
      </c>
      <c r="J11" s="303">
        <v>0</v>
      </c>
      <c r="K11" s="304">
        <v>116198</v>
      </c>
      <c r="L11" s="309">
        <v>89477</v>
      </c>
      <c r="M11" s="304">
        <v>26721</v>
      </c>
      <c r="N11" s="157">
        <v>78766</v>
      </c>
      <c r="O11" s="157">
        <v>988</v>
      </c>
      <c r="P11" s="157">
        <v>0</v>
      </c>
      <c r="Q11" s="157">
        <v>36444</v>
      </c>
      <c r="R11" s="157">
        <v>0</v>
      </c>
    </row>
    <row r="12" spans="1:19" x14ac:dyDescent="0.2">
      <c r="B12" s="5" t="s">
        <v>19</v>
      </c>
      <c r="C12" s="298">
        <v>57975</v>
      </c>
      <c r="D12" s="157">
        <v>21272</v>
      </c>
      <c r="E12" s="157">
        <v>79247</v>
      </c>
      <c r="F12" s="157">
        <v>277144</v>
      </c>
      <c r="G12" s="157">
        <v>9873</v>
      </c>
      <c r="H12" s="157">
        <v>287017</v>
      </c>
      <c r="I12" s="291">
        <v>366264</v>
      </c>
      <c r="J12" s="305">
        <v>0</v>
      </c>
      <c r="K12" s="306">
        <v>366264</v>
      </c>
      <c r="L12" s="298">
        <v>225377</v>
      </c>
      <c r="M12" s="306">
        <v>140887</v>
      </c>
      <c r="N12" s="157">
        <v>273407</v>
      </c>
      <c r="O12" s="157">
        <v>26670</v>
      </c>
      <c r="P12" s="157">
        <v>0</v>
      </c>
      <c r="Q12" s="157">
        <v>66187</v>
      </c>
      <c r="R12" s="157">
        <v>0</v>
      </c>
    </row>
    <row r="13" spans="1:19" x14ac:dyDescent="0.2">
      <c r="B13" s="5" t="s">
        <v>20</v>
      </c>
      <c r="C13" s="298">
        <v>36125</v>
      </c>
      <c r="D13" s="157">
        <v>13245</v>
      </c>
      <c r="E13" s="157">
        <v>49370</v>
      </c>
      <c r="F13" s="157">
        <v>137904</v>
      </c>
      <c r="G13" s="157">
        <v>9915</v>
      </c>
      <c r="H13" s="157">
        <v>147819</v>
      </c>
      <c r="I13" s="291">
        <v>197189</v>
      </c>
      <c r="J13" s="305">
        <v>0</v>
      </c>
      <c r="K13" s="306">
        <v>197189</v>
      </c>
      <c r="L13" s="298">
        <v>119677</v>
      </c>
      <c r="M13" s="306">
        <v>77512</v>
      </c>
      <c r="N13" s="157">
        <v>120976</v>
      </c>
      <c r="O13" s="157">
        <v>25694</v>
      </c>
      <c r="P13" s="157">
        <v>3837</v>
      </c>
      <c r="Q13" s="157">
        <v>46682</v>
      </c>
      <c r="R13" s="157">
        <v>0</v>
      </c>
    </row>
    <row r="14" spans="1:19" x14ac:dyDescent="0.2">
      <c r="B14" s="5" t="s">
        <v>21</v>
      </c>
      <c r="C14" s="298">
        <v>29976</v>
      </c>
      <c r="D14" s="157">
        <v>10364</v>
      </c>
      <c r="E14" s="157">
        <v>40340</v>
      </c>
      <c r="F14" s="157">
        <v>90271</v>
      </c>
      <c r="G14" s="157">
        <v>8697</v>
      </c>
      <c r="H14" s="157">
        <v>98968</v>
      </c>
      <c r="I14" s="291">
        <v>139308</v>
      </c>
      <c r="J14" s="305">
        <v>0</v>
      </c>
      <c r="K14" s="306">
        <v>139308</v>
      </c>
      <c r="L14" s="298">
        <v>84838</v>
      </c>
      <c r="M14" s="306">
        <v>54470</v>
      </c>
      <c r="N14" s="157">
        <v>81472</v>
      </c>
      <c r="O14" s="157">
        <v>19161</v>
      </c>
      <c r="P14" s="157">
        <v>8015</v>
      </c>
      <c r="Q14" s="157">
        <v>30660</v>
      </c>
      <c r="R14" s="157">
        <v>0</v>
      </c>
    </row>
    <row r="15" spans="1:19" x14ac:dyDescent="0.2">
      <c r="B15" s="5" t="s">
        <v>22</v>
      </c>
      <c r="C15" s="298">
        <v>29369</v>
      </c>
      <c r="D15" s="157">
        <v>10380</v>
      </c>
      <c r="E15" s="157">
        <v>39749</v>
      </c>
      <c r="F15" s="157">
        <v>113369</v>
      </c>
      <c r="G15" s="157">
        <v>7014</v>
      </c>
      <c r="H15" s="157">
        <v>120383</v>
      </c>
      <c r="I15" s="291">
        <v>160132</v>
      </c>
      <c r="J15" s="305">
        <v>0</v>
      </c>
      <c r="K15" s="306">
        <v>160132</v>
      </c>
      <c r="L15" s="298">
        <v>95754</v>
      </c>
      <c r="M15" s="306">
        <v>64378</v>
      </c>
      <c r="N15" s="157">
        <v>106541</v>
      </c>
      <c r="O15" s="157">
        <v>20848</v>
      </c>
      <c r="P15" s="157">
        <v>7850</v>
      </c>
      <c r="Q15" s="157">
        <v>24893</v>
      </c>
      <c r="R15" s="157">
        <v>0</v>
      </c>
    </row>
    <row r="16" spans="1:19" x14ac:dyDescent="0.2">
      <c r="B16" s="5" t="s">
        <v>23</v>
      </c>
      <c r="C16" s="298">
        <v>29479</v>
      </c>
      <c r="D16" s="157">
        <v>9014</v>
      </c>
      <c r="E16" s="157">
        <v>38493</v>
      </c>
      <c r="F16" s="157">
        <v>65567</v>
      </c>
      <c r="G16" s="157">
        <v>6048</v>
      </c>
      <c r="H16" s="157">
        <v>71615</v>
      </c>
      <c r="I16" s="291">
        <v>110108</v>
      </c>
      <c r="J16" s="305">
        <v>0</v>
      </c>
      <c r="K16" s="306">
        <v>110108</v>
      </c>
      <c r="L16" s="298">
        <v>65748</v>
      </c>
      <c r="M16" s="306">
        <v>44360</v>
      </c>
      <c r="N16" s="157">
        <v>68722</v>
      </c>
      <c r="O16" s="157">
        <v>19387</v>
      </c>
      <c r="P16" s="157">
        <v>5326</v>
      </c>
      <c r="Q16" s="157">
        <v>16673</v>
      </c>
      <c r="R16" s="157">
        <v>0</v>
      </c>
    </row>
    <row r="17" spans="2:18" x14ac:dyDescent="0.2">
      <c r="B17" s="5" t="s">
        <v>24</v>
      </c>
      <c r="C17" s="298">
        <v>32567</v>
      </c>
      <c r="D17" s="157">
        <v>9988</v>
      </c>
      <c r="E17" s="157">
        <v>42555</v>
      </c>
      <c r="F17" s="157">
        <v>70060</v>
      </c>
      <c r="G17" s="157">
        <v>5270</v>
      </c>
      <c r="H17" s="157">
        <v>75330</v>
      </c>
      <c r="I17" s="291">
        <v>117885</v>
      </c>
      <c r="J17" s="305">
        <v>0</v>
      </c>
      <c r="K17" s="306">
        <v>117885</v>
      </c>
      <c r="L17" s="298">
        <v>70004</v>
      </c>
      <c r="M17" s="306">
        <v>47881</v>
      </c>
      <c r="N17" s="157">
        <v>72035</v>
      </c>
      <c r="O17" s="157">
        <v>22552</v>
      </c>
      <c r="P17" s="157">
        <v>5134</v>
      </c>
      <c r="Q17" s="157">
        <v>18164</v>
      </c>
      <c r="R17" s="157">
        <v>0</v>
      </c>
    </row>
    <row r="18" spans="2:18" x14ac:dyDescent="0.2">
      <c r="B18" s="5" t="s">
        <v>25</v>
      </c>
      <c r="C18" s="298">
        <v>26363</v>
      </c>
      <c r="D18" s="157">
        <v>11711</v>
      </c>
      <c r="E18" s="157">
        <v>38074</v>
      </c>
      <c r="F18" s="157">
        <v>71190</v>
      </c>
      <c r="G18" s="157">
        <v>2081</v>
      </c>
      <c r="H18" s="157">
        <v>73271</v>
      </c>
      <c r="I18" s="291">
        <v>111345</v>
      </c>
      <c r="J18" s="305">
        <v>0</v>
      </c>
      <c r="K18" s="306">
        <v>111345</v>
      </c>
      <c r="L18" s="298">
        <v>65990</v>
      </c>
      <c r="M18" s="306">
        <v>45355</v>
      </c>
      <c r="N18" s="157">
        <v>65223</v>
      </c>
      <c r="O18" s="157">
        <v>24957</v>
      </c>
      <c r="P18" s="157">
        <v>4304</v>
      </c>
      <c r="Q18" s="157">
        <v>16861</v>
      </c>
      <c r="R18" s="157">
        <v>0</v>
      </c>
    </row>
    <row r="19" spans="2:18" x14ac:dyDescent="0.2">
      <c r="B19" s="5" t="s">
        <v>26</v>
      </c>
      <c r="C19" s="298">
        <v>22256</v>
      </c>
      <c r="D19" s="157">
        <v>11810</v>
      </c>
      <c r="E19" s="157">
        <v>34066</v>
      </c>
      <c r="F19" s="157">
        <v>65772</v>
      </c>
      <c r="G19" s="157">
        <v>2218</v>
      </c>
      <c r="H19" s="157">
        <v>67990</v>
      </c>
      <c r="I19" s="291">
        <v>102056</v>
      </c>
      <c r="J19" s="305">
        <v>0</v>
      </c>
      <c r="K19" s="306">
        <v>102056</v>
      </c>
      <c r="L19" s="298">
        <v>61350</v>
      </c>
      <c r="M19" s="306">
        <v>40706</v>
      </c>
      <c r="N19" s="157">
        <v>59376</v>
      </c>
      <c r="O19" s="157">
        <v>23640</v>
      </c>
      <c r="P19" s="157">
        <v>3451</v>
      </c>
      <c r="Q19" s="157">
        <v>15560</v>
      </c>
      <c r="R19" s="157">
        <v>29</v>
      </c>
    </row>
    <row r="20" spans="2:18" x14ac:dyDescent="0.2">
      <c r="B20" s="5" t="s">
        <v>27</v>
      </c>
      <c r="C20" s="298">
        <v>21991</v>
      </c>
      <c r="D20" s="157">
        <v>11910</v>
      </c>
      <c r="E20" s="157">
        <v>33901</v>
      </c>
      <c r="F20" s="157">
        <v>79386</v>
      </c>
      <c r="G20" s="157">
        <v>2802</v>
      </c>
      <c r="H20" s="157">
        <v>82188</v>
      </c>
      <c r="I20" s="291">
        <v>116089</v>
      </c>
      <c r="J20" s="305">
        <v>0</v>
      </c>
      <c r="K20" s="306">
        <v>116089</v>
      </c>
      <c r="L20" s="298">
        <v>67429</v>
      </c>
      <c r="M20" s="306">
        <v>48660</v>
      </c>
      <c r="N20" s="157">
        <v>66296</v>
      </c>
      <c r="O20" s="157">
        <v>28517</v>
      </c>
      <c r="P20" s="157">
        <v>3602</v>
      </c>
      <c r="Q20" s="157">
        <v>17423</v>
      </c>
      <c r="R20" s="157">
        <v>251</v>
      </c>
    </row>
    <row r="21" spans="2:18" x14ac:dyDescent="0.2">
      <c r="B21" s="6" t="s">
        <v>669</v>
      </c>
      <c r="C21" s="299">
        <v>2144</v>
      </c>
      <c r="D21" s="7">
        <v>947</v>
      </c>
      <c r="E21" s="158">
        <v>3091</v>
      </c>
      <c r="F21" s="7">
        <v>10011</v>
      </c>
      <c r="G21" s="7">
        <v>362</v>
      </c>
      <c r="H21" s="158">
        <v>10373</v>
      </c>
      <c r="I21" s="293">
        <v>13464</v>
      </c>
      <c r="J21" s="307">
        <v>0</v>
      </c>
      <c r="K21" s="308">
        <v>13464</v>
      </c>
      <c r="L21" s="299">
        <v>7984</v>
      </c>
      <c r="M21" s="310">
        <v>5480</v>
      </c>
      <c r="N21" s="7">
        <v>8156</v>
      </c>
      <c r="O21" s="7">
        <v>3280</v>
      </c>
      <c r="P21" s="7">
        <v>340</v>
      </c>
      <c r="Q21" s="7">
        <v>1639</v>
      </c>
      <c r="R21" s="7">
        <v>49</v>
      </c>
    </row>
    <row r="22" spans="2:18" x14ac:dyDescent="0.2">
      <c r="B22" s="3" t="s">
        <v>634</v>
      </c>
      <c r="C22" s="299">
        <v>1784</v>
      </c>
      <c r="D22" s="7">
        <v>734</v>
      </c>
      <c r="E22" s="158">
        <v>2518</v>
      </c>
      <c r="F22" s="7">
        <v>9928</v>
      </c>
      <c r="G22" s="7">
        <v>711</v>
      </c>
      <c r="H22" s="158">
        <v>10639</v>
      </c>
      <c r="I22" s="293">
        <v>13157</v>
      </c>
      <c r="J22" s="307">
        <v>0</v>
      </c>
      <c r="K22" s="308">
        <v>13157</v>
      </c>
      <c r="L22" s="299">
        <v>7953</v>
      </c>
      <c r="M22" s="310">
        <v>5204</v>
      </c>
      <c r="N22" s="7">
        <v>8348</v>
      </c>
      <c r="O22" s="7">
        <v>3022</v>
      </c>
      <c r="P22" s="7">
        <v>292</v>
      </c>
      <c r="Q22" s="7">
        <v>1432</v>
      </c>
      <c r="R22" s="7">
        <v>63</v>
      </c>
    </row>
    <row r="23" spans="2:18" x14ac:dyDescent="0.2">
      <c r="B23" s="4" t="s">
        <v>635</v>
      </c>
      <c r="C23" s="299">
        <v>1969</v>
      </c>
      <c r="D23" s="7">
        <v>934</v>
      </c>
      <c r="E23" s="158">
        <v>2903</v>
      </c>
      <c r="F23" s="7">
        <v>9178</v>
      </c>
      <c r="G23" s="7">
        <v>891</v>
      </c>
      <c r="H23" s="158">
        <v>10069</v>
      </c>
      <c r="I23" s="293">
        <v>12972</v>
      </c>
      <c r="J23" s="307">
        <v>0</v>
      </c>
      <c r="K23" s="308">
        <v>12972</v>
      </c>
      <c r="L23" s="299">
        <v>7553</v>
      </c>
      <c r="M23" s="310">
        <v>5419</v>
      </c>
      <c r="N23" s="7">
        <v>7388</v>
      </c>
      <c r="O23" s="7">
        <v>3444</v>
      </c>
      <c r="P23" s="7">
        <v>385</v>
      </c>
      <c r="Q23" s="7">
        <v>1683</v>
      </c>
      <c r="R23" s="7">
        <v>72</v>
      </c>
    </row>
    <row r="24" spans="2:18" x14ac:dyDescent="0.2">
      <c r="B24" s="4" t="s">
        <v>636</v>
      </c>
      <c r="C24" s="299">
        <v>1946</v>
      </c>
      <c r="D24" s="7">
        <v>971</v>
      </c>
      <c r="E24" s="158">
        <v>2917</v>
      </c>
      <c r="F24" s="7">
        <v>8565</v>
      </c>
      <c r="G24" s="7">
        <v>798</v>
      </c>
      <c r="H24" s="158">
        <v>9363</v>
      </c>
      <c r="I24" s="293">
        <v>12280</v>
      </c>
      <c r="J24" s="307">
        <v>0</v>
      </c>
      <c r="K24" s="308">
        <v>12280</v>
      </c>
      <c r="L24" s="299">
        <v>6934</v>
      </c>
      <c r="M24" s="310">
        <v>5346</v>
      </c>
      <c r="N24" s="7">
        <v>6463</v>
      </c>
      <c r="O24" s="7">
        <v>3582</v>
      </c>
      <c r="P24" s="7">
        <v>449</v>
      </c>
      <c r="Q24" s="7">
        <v>1740</v>
      </c>
      <c r="R24" s="7">
        <v>46</v>
      </c>
    </row>
    <row r="25" spans="2:18" x14ac:dyDescent="0.2">
      <c r="B25" s="4" t="s">
        <v>637</v>
      </c>
      <c r="C25" s="299">
        <v>1970</v>
      </c>
      <c r="D25" s="7">
        <v>925</v>
      </c>
      <c r="E25" s="158">
        <v>2895</v>
      </c>
      <c r="F25" s="7">
        <v>9901</v>
      </c>
      <c r="G25" s="7">
        <v>522</v>
      </c>
      <c r="H25" s="158">
        <v>10423</v>
      </c>
      <c r="I25" s="293">
        <v>13318</v>
      </c>
      <c r="J25" s="307">
        <v>0</v>
      </c>
      <c r="K25" s="308">
        <v>13318</v>
      </c>
      <c r="L25" s="299">
        <v>7117</v>
      </c>
      <c r="M25" s="310">
        <v>6201</v>
      </c>
      <c r="N25" s="7">
        <v>7252</v>
      </c>
      <c r="O25" s="7">
        <v>3822</v>
      </c>
      <c r="P25" s="7">
        <v>452</v>
      </c>
      <c r="Q25" s="7">
        <v>1754</v>
      </c>
      <c r="R25" s="7">
        <v>38</v>
      </c>
    </row>
    <row r="26" spans="2:18" x14ac:dyDescent="0.2">
      <c r="B26" s="4" t="s">
        <v>638</v>
      </c>
      <c r="C26" s="299">
        <v>1801</v>
      </c>
      <c r="D26" s="7">
        <v>907</v>
      </c>
      <c r="E26" s="158">
        <v>2708</v>
      </c>
      <c r="F26" s="7">
        <v>8550</v>
      </c>
      <c r="G26" s="7">
        <v>491</v>
      </c>
      <c r="H26" s="158">
        <v>9041</v>
      </c>
      <c r="I26" s="293">
        <v>11749</v>
      </c>
      <c r="J26" s="307">
        <v>0</v>
      </c>
      <c r="K26" s="308">
        <v>11749</v>
      </c>
      <c r="L26" s="299">
        <v>6572</v>
      </c>
      <c r="M26" s="310">
        <v>5177</v>
      </c>
      <c r="N26" s="7">
        <v>6403</v>
      </c>
      <c r="O26" s="7">
        <v>3327</v>
      </c>
      <c r="P26" s="7">
        <v>380</v>
      </c>
      <c r="Q26" s="7">
        <v>1592</v>
      </c>
      <c r="R26" s="7">
        <v>47</v>
      </c>
    </row>
    <row r="27" spans="2:18" x14ac:dyDescent="0.2">
      <c r="B27" s="4" t="s">
        <v>639</v>
      </c>
      <c r="C27" s="299">
        <v>2458</v>
      </c>
      <c r="D27" s="7">
        <v>982</v>
      </c>
      <c r="E27" s="158">
        <v>3440</v>
      </c>
      <c r="F27" s="7">
        <v>9079</v>
      </c>
      <c r="G27" s="7">
        <v>445</v>
      </c>
      <c r="H27" s="158">
        <v>9524</v>
      </c>
      <c r="I27" s="293">
        <v>12964</v>
      </c>
      <c r="J27" s="307">
        <v>0</v>
      </c>
      <c r="K27" s="308">
        <v>12964</v>
      </c>
      <c r="L27" s="299">
        <v>7461</v>
      </c>
      <c r="M27" s="310">
        <v>5503</v>
      </c>
      <c r="N27" s="7">
        <v>7304</v>
      </c>
      <c r="O27" s="7">
        <v>3533</v>
      </c>
      <c r="P27" s="7">
        <v>398</v>
      </c>
      <c r="Q27" s="7">
        <v>1662</v>
      </c>
      <c r="R27" s="7">
        <v>67</v>
      </c>
    </row>
    <row r="28" spans="2:18" x14ac:dyDescent="0.2">
      <c r="B28" s="4" t="s">
        <v>640</v>
      </c>
      <c r="C28" s="299">
        <v>2645</v>
      </c>
      <c r="D28" s="7">
        <v>1012</v>
      </c>
      <c r="E28" s="158">
        <v>3657</v>
      </c>
      <c r="F28" s="7">
        <v>9656</v>
      </c>
      <c r="G28" s="7">
        <v>388</v>
      </c>
      <c r="H28" s="158">
        <v>10044</v>
      </c>
      <c r="I28" s="293">
        <v>13701</v>
      </c>
      <c r="J28" s="307">
        <v>0</v>
      </c>
      <c r="K28" s="308">
        <v>13701</v>
      </c>
      <c r="L28" s="299">
        <v>8084</v>
      </c>
      <c r="M28" s="310">
        <v>5617</v>
      </c>
      <c r="N28" s="7">
        <v>8235</v>
      </c>
      <c r="O28" s="7">
        <v>3215</v>
      </c>
      <c r="P28" s="7">
        <v>393</v>
      </c>
      <c r="Q28" s="7">
        <v>1794</v>
      </c>
      <c r="R28" s="7">
        <v>64</v>
      </c>
    </row>
    <row r="29" spans="2:18" x14ac:dyDescent="0.2">
      <c r="B29" s="4" t="s">
        <v>641</v>
      </c>
      <c r="C29" s="299">
        <v>1898</v>
      </c>
      <c r="D29" s="7">
        <v>832</v>
      </c>
      <c r="E29" s="158">
        <v>2730</v>
      </c>
      <c r="F29" s="7">
        <v>7690</v>
      </c>
      <c r="G29" s="7">
        <v>311</v>
      </c>
      <c r="H29" s="158">
        <v>8001</v>
      </c>
      <c r="I29" s="293">
        <v>10731</v>
      </c>
      <c r="J29" s="307">
        <v>0</v>
      </c>
      <c r="K29" s="308">
        <v>10731</v>
      </c>
      <c r="L29" s="299">
        <v>6454</v>
      </c>
      <c r="M29" s="310">
        <v>4277</v>
      </c>
      <c r="N29" s="7">
        <v>6250</v>
      </c>
      <c r="O29" s="7">
        <v>2744</v>
      </c>
      <c r="P29" s="7">
        <v>297</v>
      </c>
      <c r="Q29" s="7">
        <v>1379</v>
      </c>
      <c r="R29" s="7">
        <v>61</v>
      </c>
    </row>
    <row r="30" spans="2:18" x14ac:dyDescent="0.2">
      <c r="B30" s="3" t="s">
        <v>642</v>
      </c>
      <c r="C30" s="299">
        <v>2414</v>
      </c>
      <c r="D30" s="7">
        <v>961</v>
      </c>
      <c r="E30" s="158">
        <v>3375</v>
      </c>
      <c r="F30" s="7">
        <v>10411</v>
      </c>
      <c r="G30" s="7">
        <v>374</v>
      </c>
      <c r="H30" s="158">
        <v>10785</v>
      </c>
      <c r="I30" s="293">
        <v>14160</v>
      </c>
      <c r="J30" s="307">
        <v>0</v>
      </c>
      <c r="K30" s="308">
        <v>14160</v>
      </c>
      <c r="L30" s="299">
        <v>8399</v>
      </c>
      <c r="M30" s="310">
        <v>5761</v>
      </c>
      <c r="N30" s="7">
        <v>7938</v>
      </c>
      <c r="O30" s="7">
        <v>3882</v>
      </c>
      <c r="P30" s="7">
        <v>390</v>
      </c>
      <c r="Q30" s="7">
        <v>1892</v>
      </c>
      <c r="R30" s="7">
        <v>58</v>
      </c>
    </row>
    <row r="31" spans="2:18" x14ac:dyDescent="0.2">
      <c r="B31" s="4" t="s">
        <v>643</v>
      </c>
      <c r="C31" s="299">
        <v>1983</v>
      </c>
      <c r="D31" s="7">
        <v>875</v>
      </c>
      <c r="E31" s="158">
        <v>2858</v>
      </c>
      <c r="F31" s="7">
        <v>8338</v>
      </c>
      <c r="G31" s="7">
        <v>275</v>
      </c>
      <c r="H31" s="158">
        <v>8613</v>
      </c>
      <c r="I31" s="293">
        <v>11471</v>
      </c>
      <c r="J31" s="307">
        <v>0</v>
      </c>
      <c r="K31" s="308">
        <v>11471</v>
      </c>
      <c r="L31" s="299">
        <v>6685</v>
      </c>
      <c r="M31" s="310">
        <v>4786</v>
      </c>
      <c r="N31" s="7">
        <v>6223</v>
      </c>
      <c r="O31" s="7">
        <v>3273</v>
      </c>
      <c r="P31" s="7">
        <v>396</v>
      </c>
      <c r="Q31" s="7">
        <v>1520</v>
      </c>
      <c r="R31" s="7">
        <v>59</v>
      </c>
    </row>
    <row r="32" spans="2:18" x14ac:dyDescent="0.2">
      <c r="B32" s="8" t="s">
        <v>644</v>
      </c>
      <c r="C32" s="299">
        <v>1860</v>
      </c>
      <c r="D32" s="7">
        <v>909</v>
      </c>
      <c r="E32" s="158">
        <v>2769</v>
      </c>
      <c r="F32" s="7">
        <v>7618</v>
      </c>
      <c r="G32" s="7">
        <v>296</v>
      </c>
      <c r="H32" s="158">
        <v>7914</v>
      </c>
      <c r="I32" s="293">
        <v>10683</v>
      </c>
      <c r="J32" s="307">
        <v>0</v>
      </c>
      <c r="K32" s="308">
        <v>10683</v>
      </c>
      <c r="L32" s="299">
        <v>6086</v>
      </c>
      <c r="M32" s="310">
        <v>4597</v>
      </c>
      <c r="N32" s="7">
        <v>5829</v>
      </c>
      <c r="O32" s="7">
        <v>3049</v>
      </c>
      <c r="P32" s="7">
        <v>315</v>
      </c>
      <c r="Q32" s="7">
        <v>1437</v>
      </c>
      <c r="R32" s="7">
        <v>53</v>
      </c>
    </row>
    <row r="33" spans="2:18" x14ac:dyDescent="0.2">
      <c r="B33" s="2" t="s">
        <v>587</v>
      </c>
      <c r="C33" s="298">
        <v>24872</v>
      </c>
      <c r="D33" s="157">
        <v>10989</v>
      </c>
      <c r="E33" s="157">
        <v>35861</v>
      </c>
      <c r="F33" s="157">
        <v>108925</v>
      </c>
      <c r="G33" s="157">
        <v>5864</v>
      </c>
      <c r="H33" s="157">
        <v>114789</v>
      </c>
      <c r="I33" s="291">
        <v>150650</v>
      </c>
      <c r="J33" s="305">
        <v>0</v>
      </c>
      <c r="K33" s="306">
        <v>150650</v>
      </c>
      <c r="L33" s="298">
        <v>87282</v>
      </c>
      <c r="M33" s="306">
        <v>63368</v>
      </c>
      <c r="N33" s="157">
        <v>85789</v>
      </c>
      <c r="O33" s="157">
        <v>40173</v>
      </c>
      <c r="P33" s="157">
        <v>4487</v>
      </c>
      <c r="Q33" s="157">
        <v>19524</v>
      </c>
      <c r="R33" s="157">
        <v>677</v>
      </c>
    </row>
    <row r="34" spans="2:18" x14ac:dyDescent="0.2">
      <c r="B34" s="4" t="s">
        <v>670</v>
      </c>
      <c r="C34" s="299">
        <v>2170</v>
      </c>
      <c r="D34" s="7">
        <v>954</v>
      </c>
      <c r="E34" s="158">
        <v>3124</v>
      </c>
      <c r="F34" s="7">
        <v>9048</v>
      </c>
      <c r="G34" s="7">
        <v>518</v>
      </c>
      <c r="H34" s="158">
        <v>9566</v>
      </c>
      <c r="I34" s="293">
        <v>12690</v>
      </c>
      <c r="J34" s="307">
        <v>0</v>
      </c>
      <c r="K34" s="308">
        <v>12690</v>
      </c>
      <c r="L34" s="299">
        <v>7291</v>
      </c>
      <c r="M34" s="310">
        <v>5399</v>
      </c>
      <c r="N34" s="7">
        <v>6946</v>
      </c>
      <c r="O34" s="7">
        <v>3744</v>
      </c>
      <c r="P34" s="7">
        <v>306</v>
      </c>
      <c r="Q34" s="7">
        <v>1640</v>
      </c>
      <c r="R34" s="7">
        <v>54</v>
      </c>
    </row>
    <row r="35" spans="2:18" x14ac:dyDescent="0.2">
      <c r="B35" s="4" t="s">
        <v>646</v>
      </c>
      <c r="C35" s="299">
        <v>1621</v>
      </c>
      <c r="D35" s="7">
        <v>843</v>
      </c>
      <c r="E35" s="158">
        <v>2464</v>
      </c>
      <c r="F35" s="7">
        <v>7549</v>
      </c>
      <c r="G35" s="7">
        <v>646</v>
      </c>
      <c r="H35" s="158">
        <v>8195</v>
      </c>
      <c r="I35" s="293">
        <v>10659</v>
      </c>
      <c r="J35" s="307">
        <v>0</v>
      </c>
      <c r="K35" s="308">
        <v>10659</v>
      </c>
      <c r="L35" s="299">
        <v>6055</v>
      </c>
      <c r="M35" s="310">
        <v>4604</v>
      </c>
      <c r="N35" s="7">
        <v>5746</v>
      </c>
      <c r="O35" s="7">
        <v>3339</v>
      </c>
      <c r="P35" s="7">
        <v>271</v>
      </c>
      <c r="Q35" s="7">
        <v>1257</v>
      </c>
      <c r="R35" s="7">
        <v>46</v>
      </c>
    </row>
    <row r="36" spans="2:18" x14ac:dyDescent="0.2">
      <c r="B36" s="4" t="s">
        <v>647</v>
      </c>
      <c r="C36" s="299">
        <v>1873</v>
      </c>
      <c r="D36" s="7">
        <v>964</v>
      </c>
      <c r="E36" s="158">
        <v>2837</v>
      </c>
      <c r="F36" s="7">
        <v>8225</v>
      </c>
      <c r="G36" s="7">
        <v>599</v>
      </c>
      <c r="H36" s="158">
        <v>8824</v>
      </c>
      <c r="I36" s="293">
        <v>11661</v>
      </c>
      <c r="J36" s="307">
        <v>0</v>
      </c>
      <c r="K36" s="308">
        <v>11661</v>
      </c>
      <c r="L36" s="299">
        <v>6637</v>
      </c>
      <c r="M36" s="310">
        <v>5024</v>
      </c>
      <c r="N36" s="7">
        <v>6287</v>
      </c>
      <c r="O36" s="7">
        <v>3456</v>
      </c>
      <c r="P36" s="7">
        <v>322</v>
      </c>
      <c r="Q36" s="7">
        <v>1532</v>
      </c>
      <c r="R36" s="7">
        <v>64</v>
      </c>
    </row>
    <row r="37" spans="2:18" x14ac:dyDescent="0.2">
      <c r="B37" s="4" t="s">
        <v>648</v>
      </c>
      <c r="C37" s="299">
        <v>1806</v>
      </c>
      <c r="D37" s="7">
        <v>989</v>
      </c>
      <c r="E37" s="158">
        <v>2795</v>
      </c>
      <c r="F37" s="7">
        <v>8073</v>
      </c>
      <c r="G37" s="7">
        <v>539</v>
      </c>
      <c r="H37" s="158">
        <v>8612</v>
      </c>
      <c r="I37" s="293">
        <v>11407</v>
      </c>
      <c r="J37" s="307">
        <v>0</v>
      </c>
      <c r="K37" s="308">
        <v>11407</v>
      </c>
      <c r="L37" s="299">
        <v>6462</v>
      </c>
      <c r="M37" s="310">
        <v>4945</v>
      </c>
      <c r="N37" s="7">
        <v>6040</v>
      </c>
      <c r="O37" s="7">
        <v>3447</v>
      </c>
      <c r="P37" s="7">
        <v>285</v>
      </c>
      <c r="Q37" s="7">
        <v>1559</v>
      </c>
      <c r="R37" s="7">
        <v>76</v>
      </c>
    </row>
    <row r="38" spans="2:18" x14ac:dyDescent="0.2">
      <c r="B38" s="4" t="s">
        <v>649</v>
      </c>
      <c r="C38" s="299">
        <v>1831</v>
      </c>
      <c r="D38" s="7">
        <v>864</v>
      </c>
      <c r="E38" s="158">
        <v>2695</v>
      </c>
      <c r="F38" s="7">
        <v>8270</v>
      </c>
      <c r="G38" s="7">
        <v>450</v>
      </c>
      <c r="H38" s="158">
        <v>8720</v>
      </c>
      <c r="I38" s="293">
        <v>11415</v>
      </c>
      <c r="J38" s="307">
        <v>0</v>
      </c>
      <c r="K38" s="308">
        <v>11415</v>
      </c>
      <c r="L38" s="299">
        <v>6242</v>
      </c>
      <c r="M38" s="310">
        <v>5173</v>
      </c>
      <c r="N38" s="7">
        <v>5979</v>
      </c>
      <c r="O38" s="7">
        <v>3412</v>
      </c>
      <c r="P38" s="7">
        <v>319</v>
      </c>
      <c r="Q38" s="7">
        <v>1640</v>
      </c>
      <c r="R38" s="7">
        <v>65</v>
      </c>
    </row>
    <row r="39" spans="2:18" x14ac:dyDescent="0.2">
      <c r="B39" s="4" t="s">
        <v>650</v>
      </c>
      <c r="C39" s="299">
        <v>1528</v>
      </c>
      <c r="D39" s="7">
        <v>923</v>
      </c>
      <c r="E39" s="158">
        <v>2451</v>
      </c>
      <c r="F39" s="7">
        <v>6930</v>
      </c>
      <c r="G39" s="7">
        <v>364</v>
      </c>
      <c r="H39" s="158">
        <v>7294</v>
      </c>
      <c r="I39" s="293">
        <v>9745</v>
      </c>
      <c r="J39" s="307">
        <v>0</v>
      </c>
      <c r="K39" s="308">
        <v>9745</v>
      </c>
      <c r="L39" s="299">
        <v>5365</v>
      </c>
      <c r="M39" s="310">
        <v>4380</v>
      </c>
      <c r="N39" s="7">
        <v>5353</v>
      </c>
      <c r="O39" s="7">
        <v>2763</v>
      </c>
      <c r="P39" s="7">
        <v>286</v>
      </c>
      <c r="Q39" s="7">
        <v>1245</v>
      </c>
      <c r="R39" s="7">
        <v>98</v>
      </c>
    </row>
    <row r="40" spans="2:18" x14ac:dyDescent="0.2">
      <c r="B40" s="4" t="s">
        <v>651</v>
      </c>
      <c r="C40" s="299">
        <v>1906</v>
      </c>
      <c r="D40" s="7">
        <v>1027</v>
      </c>
      <c r="E40" s="158">
        <v>2933</v>
      </c>
      <c r="F40" s="7">
        <v>8954</v>
      </c>
      <c r="G40" s="7">
        <v>448</v>
      </c>
      <c r="H40" s="158">
        <v>9402</v>
      </c>
      <c r="I40" s="293">
        <v>12335</v>
      </c>
      <c r="J40" s="307">
        <v>0</v>
      </c>
      <c r="K40" s="308">
        <v>12335</v>
      </c>
      <c r="L40" s="299">
        <v>6983</v>
      </c>
      <c r="M40" s="310">
        <v>5352</v>
      </c>
      <c r="N40" s="7">
        <v>6745</v>
      </c>
      <c r="O40" s="7">
        <v>3569</v>
      </c>
      <c r="P40" s="7">
        <v>360</v>
      </c>
      <c r="Q40" s="7">
        <v>1558</v>
      </c>
      <c r="R40" s="7">
        <v>103</v>
      </c>
    </row>
    <row r="41" spans="2:18" x14ac:dyDescent="0.2">
      <c r="B41" s="4" t="s">
        <v>652</v>
      </c>
      <c r="C41" s="299">
        <v>1863</v>
      </c>
      <c r="D41" s="7">
        <v>958</v>
      </c>
      <c r="E41" s="158">
        <v>2821</v>
      </c>
      <c r="F41" s="7">
        <v>8352</v>
      </c>
      <c r="G41" s="7">
        <v>388</v>
      </c>
      <c r="H41" s="158">
        <v>8740</v>
      </c>
      <c r="I41" s="293">
        <v>11561</v>
      </c>
      <c r="J41" s="307">
        <v>0</v>
      </c>
      <c r="K41" s="308">
        <v>11561</v>
      </c>
      <c r="L41" s="299">
        <v>6709</v>
      </c>
      <c r="M41" s="310">
        <v>4852</v>
      </c>
      <c r="N41" s="7">
        <v>6897</v>
      </c>
      <c r="O41" s="7">
        <v>2938</v>
      </c>
      <c r="P41" s="7">
        <v>259</v>
      </c>
      <c r="Q41" s="7">
        <v>1367</v>
      </c>
      <c r="R41" s="7">
        <v>100</v>
      </c>
    </row>
    <row r="42" spans="2:18" x14ac:dyDescent="0.2">
      <c r="B42" s="4" t="s">
        <v>653</v>
      </c>
      <c r="C42" s="299">
        <v>1801</v>
      </c>
      <c r="D42" s="7">
        <v>778</v>
      </c>
      <c r="E42" s="158">
        <v>2579</v>
      </c>
      <c r="F42" s="7">
        <v>7603</v>
      </c>
      <c r="G42" s="7">
        <v>422</v>
      </c>
      <c r="H42" s="158">
        <v>8025</v>
      </c>
      <c r="I42" s="293">
        <v>10604</v>
      </c>
      <c r="J42" s="307">
        <v>0</v>
      </c>
      <c r="K42" s="308">
        <v>10604</v>
      </c>
      <c r="L42" s="299">
        <v>6140</v>
      </c>
      <c r="M42" s="310">
        <v>4464</v>
      </c>
      <c r="N42" s="7">
        <v>5615</v>
      </c>
      <c r="O42" s="7">
        <v>3282</v>
      </c>
      <c r="P42" s="7">
        <v>260</v>
      </c>
      <c r="Q42" s="7">
        <v>1370</v>
      </c>
      <c r="R42" s="7">
        <v>77</v>
      </c>
    </row>
    <row r="43" spans="2:18" x14ac:dyDescent="0.2">
      <c r="B43" s="4" t="s">
        <v>654</v>
      </c>
      <c r="C43" s="299">
        <v>1744</v>
      </c>
      <c r="D43" s="7">
        <v>725</v>
      </c>
      <c r="E43" s="158">
        <v>2469</v>
      </c>
      <c r="F43" s="7">
        <v>6766</v>
      </c>
      <c r="G43" s="7">
        <v>335</v>
      </c>
      <c r="H43" s="158">
        <v>7101</v>
      </c>
      <c r="I43" s="293">
        <v>9570</v>
      </c>
      <c r="J43" s="307">
        <v>0</v>
      </c>
      <c r="K43" s="308">
        <v>9570</v>
      </c>
      <c r="L43" s="299">
        <v>5728</v>
      </c>
      <c r="M43" s="310">
        <v>3842</v>
      </c>
      <c r="N43" s="7">
        <v>4919</v>
      </c>
      <c r="O43" s="7">
        <v>2860</v>
      </c>
      <c r="P43" s="7">
        <v>219</v>
      </c>
      <c r="Q43" s="7">
        <v>1480</v>
      </c>
      <c r="R43" s="7">
        <v>92</v>
      </c>
    </row>
    <row r="44" spans="2:18" x14ac:dyDescent="0.2">
      <c r="B44" s="4" t="s">
        <v>655</v>
      </c>
      <c r="C44" s="299">
        <v>1716</v>
      </c>
      <c r="D44" s="7">
        <v>684</v>
      </c>
      <c r="E44" s="158">
        <v>2400</v>
      </c>
      <c r="F44" s="7">
        <v>6903</v>
      </c>
      <c r="G44" s="7">
        <v>361</v>
      </c>
      <c r="H44" s="158">
        <v>7264</v>
      </c>
      <c r="I44" s="293">
        <v>9664</v>
      </c>
      <c r="J44" s="307">
        <v>0</v>
      </c>
      <c r="K44" s="308">
        <v>9664</v>
      </c>
      <c r="L44" s="299">
        <v>5707</v>
      </c>
      <c r="M44" s="310">
        <v>3957</v>
      </c>
      <c r="N44" s="7">
        <v>4411</v>
      </c>
      <c r="O44" s="7">
        <v>3205</v>
      </c>
      <c r="P44" s="7">
        <v>284</v>
      </c>
      <c r="Q44" s="7">
        <v>1578</v>
      </c>
      <c r="R44" s="7">
        <v>186</v>
      </c>
    </row>
    <row r="45" spans="2:18" x14ac:dyDescent="0.2">
      <c r="B45" s="4" t="s">
        <v>656</v>
      </c>
      <c r="C45" s="299">
        <v>2301</v>
      </c>
      <c r="D45" s="7">
        <v>1017</v>
      </c>
      <c r="E45" s="158">
        <v>3318</v>
      </c>
      <c r="F45" s="7">
        <v>11850</v>
      </c>
      <c r="G45" s="7">
        <v>554</v>
      </c>
      <c r="H45" s="158">
        <v>12404</v>
      </c>
      <c r="I45" s="293">
        <v>15722</v>
      </c>
      <c r="J45" s="307">
        <v>0</v>
      </c>
      <c r="K45" s="308">
        <v>15722</v>
      </c>
      <c r="L45" s="299">
        <v>8843</v>
      </c>
      <c r="M45" s="310">
        <v>6879</v>
      </c>
      <c r="N45" s="7">
        <v>9229</v>
      </c>
      <c r="O45" s="7">
        <v>3832</v>
      </c>
      <c r="P45" s="7">
        <v>681</v>
      </c>
      <c r="Q45" s="7">
        <v>1814</v>
      </c>
      <c r="R45" s="7">
        <v>166</v>
      </c>
    </row>
    <row r="46" spans="2:18" s="196" customFormat="1" x14ac:dyDescent="0.2">
      <c r="B46" s="2" t="s">
        <v>591</v>
      </c>
      <c r="C46" s="298">
        <v>22160</v>
      </c>
      <c r="D46" s="157">
        <v>10726</v>
      </c>
      <c r="E46" s="157">
        <v>32886</v>
      </c>
      <c r="F46" s="157">
        <v>98523</v>
      </c>
      <c r="G46" s="157">
        <v>5624</v>
      </c>
      <c r="H46" s="157">
        <v>104147</v>
      </c>
      <c r="I46" s="291">
        <v>137033</v>
      </c>
      <c r="J46" s="305">
        <v>0</v>
      </c>
      <c r="K46" s="306">
        <v>137033</v>
      </c>
      <c r="L46" s="298">
        <v>78162</v>
      </c>
      <c r="M46" s="306">
        <v>58871</v>
      </c>
      <c r="N46" s="157">
        <v>74167</v>
      </c>
      <c r="O46" s="157">
        <v>39847</v>
      </c>
      <c r="P46" s="157">
        <v>3852</v>
      </c>
      <c r="Q46" s="157">
        <v>18040</v>
      </c>
      <c r="R46" s="157">
        <v>1127</v>
      </c>
    </row>
    <row r="47" spans="2:18" s="196" customFormat="1" x14ac:dyDescent="0.2">
      <c r="B47" s="4" t="s">
        <v>671</v>
      </c>
      <c r="C47" s="299">
        <v>2326</v>
      </c>
      <c r="D47" s="7">
        <v>1034</v>
      </c>
      <c r="E47" s="158">
        <v>3360</v>
      </c>
      <c r="F47" s="7">
        <v>17660</v>
      </c>
      <c r="G47" s="7">
        <v>663</v>
      </c>
      <c r="H47" s="158">
        <v>18323</v>
      </c>
      <c r="I47" s="293">
        <v>21683</v>
      </c>
      <c r="J47" s="307">
        <v>2</v>
      </c>
      <c r="K47" s="308">
        <v>21685</v>
      </c>
      <c r="L47" s="299">
        <v>11474</v>
      </c>
      <c r="M47" s="310">
        <v>10211</v>
      </c>
      <c r="N47" s="7">
        <v>12289</v>
      </c>
      <c r="O47" s="7">
        <v>5744</v>
      </c>
      <c r="P47" s="7">
        <v>1328</v>
      </c>
      <c r="Q47" s="7">
        <v>2061</v>
      </c>
      <c r="R47" s="7">
        <v>263</v>
      </c>
    </row>
    <row r="48" spans="2:18" s="196" customFormat="1" x14ac:dyDescent="0.2">
      <c r="B48" s="4" t="s">
        <v>672</v>
      </c>
      <c r="C48" s="299">
        <v>1884</v>
      </c>
      <c r="D48" s="7">
        <v>926</v>
      </c>
      <c r="E48" s="158">
        <v>2810</v>
      </c>
      <c r="F48" s="7">
        <v>21104</v>
      </c>
      <c r="G48" s="7">
        <v>790</v>
      </c>
      <c r="H48" s="158">
        <v>21894</v>
      </c>
      <c r="I48" s="293">
        <v>24704</v>
      </c>
      <c r="J48" s="307">
        <v>1</v>
      </c>
      <c r="K48" s="308">
        <v>24705</v>
      </c>
      <c r="L48" s="299">
        <v>13118</v>
      </c>
      <c r="M48" s="310">
        <v>11587</v>
      </c>
      <c r="N48" s="7">
        <v>15695</v>
      </c>
      <c r="O48" s="7">
        <v>6120</v>
      </c>
      <c r="P48" s="7">
        <v>920</v>
      </c>
      <c r="Q48" s="7">
        <v>1718</v>
      </c>
      <c r="R48" s="7">
        <v>252</v>
      </c>
    </row>
    <row r="49" spans="2:18" s="196" customFormat="1" x14ac:dyDescent="0.2">
      <c r="B49" s="4" t="s">
        <v>659</v>
      </c>
      <c r="C49" s="299">
        <v>1455</v>
      </c>
      <c r="D49" s="7">
        <v>641</v>
      </c>
      <c r="E49" s="158">
        <v>2096</v>
      </c>
      <c r="F49" s="7">
        <v>11089</v>
      </c>
      <c r="G49" s="7">
        <v>480</v>
      </c>
      <c r="H49" s="158">
        <v>11569</v>
      </c>
      <c r="I49" s="293">
        <v>13665</v>
      </c>
      <c r="J49" s="307">
        <v>1</v>
      </c>
      <c r="K49" s="308">
        <v>13666</v>
      </c>
      <c r="L49" s="299">
        <v>7286</v>
      </c>
      <c r="M49" s="310">
        <v>6380</v>
      </c>
      <c r="N49" s="7">
        <v>7230</v>
      </c>
      <c r="O49" s="7">
        <v>4085</v>
      </c>
      <c r="P49" s="7">
        <v>549</v>
      </c>
      <c r="Q49" s="7">
        <v>1359</v>
      </c>
      <c r="R49" s="7">
        <v>443</v>
      </c>
    </row>
    <row r="50" spans="2:18" s="196" customFormat="1" x14ac:dyDescent="0.2">
      <c r="B50" s="4" t="s">
        <v>660</v>
      </c>
      <c r="C50" s="299">
        <v>957</v>
      </c>
      <c r="D50" s="7">
        <v>340</v>
      </c>
      <c r="E50" s="158">
        <v>1297</v>
      </c>
      <c r="F50" s="7">
        <v>5978</v>
      </c>
      <c r="G50" s="7">
        <v>434</v>
      </c>
      <c r="H50" s="158">
        <v>6412</v>
      </c>
      <c r="I50" s="293">
        <v>7709</v>
      </c>
      <c r="J50" s="307">
        <v>2</v>
      </c>
      <c r="K50" s="308">
        <v>7711</v>
      </c>
      <c r="L50" s="299">
        <v>4027</v>
      </c>
      <c r="M50" s="310">
        <v>3684</v>
      </c>
      <c r="N50" s="7">
        <v>2332</v>
      </c>
      <c r="O50" s="7">
        <v>3427</v>
      </c>
      <c r="P50" s="7">
        <v>288</v>
      </c>
      <c r="Q50" s="7">
        <v>933</v>
      </c>
      <c r="R50" s="7">
        <v>731</v>
      </c>
    </row>
    <row r="51" spans="2:18" s="196" customFormat="1" x14ac:dyDescent="0.2">
      <c r="B51" s="4" t="s">
        <v>661</v>
      </c>
      <c r="C51" s="299">
        <v>1509</v>
      </c>
      <c r="D51" s="7">
        <v>509</v>
      </c>
      <c r="E51" s="158">
        <v>2018</v>
      </c>
      <c r="F51" s="7">
        <v>9728</v>
      </c>
      <c r="G51" s="7">
        <v>690</v>
      </c>
      <c r="H51" s="158">
        <v>10418</v>
      </c>
      <c r="I51" s="293">
        <v>12436</v>
      </c>
      <c r="J51" s="307">
        <v>1</v>
      </c>
      <c r="K51" s="308">
        <v>12437</v>
      </c>
      <c r="L51" s="299">
        <v>6438</v>
      </c>
      <c r="M51" s="310">
        <v>5999</v>
      </c>
      <c r="N51" s="7">
        <v>4065</v>
      </c>
      <c r="O51" s="7">
        <v>4657</v>
      </c>
      <c r="P51" s="7">
        <v>341</v>
      </c>
      <c r="Q51" s="7">
        <v>922</v>
      </c>
      <c r="R51" s="7">
        <v>2452</v>
      </c>
    </row>
    <row r="52" spans="2:18" s="196" customFormat="1" x14ac:dyDescent="0.2">
      <c r="B52" s="4" t="s">
        <v>662</v>
      </c>
      <c r="C52" s="299">
        <v>1714</v>
      </c>
      <c r="D52" s="7">
        <v>470</v>
      </c>
      <c r="E52" s="158">
        <v>2184</v>
      </c>
      <c r="F52" s="7">
        <v>8286</v>
      </c>
      <c r="G52" s="7">
        <v>603</v>
      </c>
      <c r="H52" s="158">
        <v>8889</v>
      </c>
      <c r="I52" s="293">
        <v>11073</v>
      </c>
      <c r="J52" s="307">
        <v>0</v>
      </c>
      <c r="K52" s="308">
        <v>11073</v>
      </c>
      <c r="L52" s="299">
        <v>5902</v>
      </c>
      <c r="M52" s="310">
        <v>5171</v>
      </c>
      <c r="N52" s="7">
        <v>3628</v>
      </c>
      <c r="O52" s="7">
        <v>4408</v>
      </c>
      <c r="P52" s="7">
        <v>364</v>
      </c>
      <c r="Q52" s="7">
        <v>838</v>
      </c>
      <c r="R52" s="7">
        <v>1835</v>
      </c>
    </row>
    <row r="53" spans="2:18" s="196" customFormat="1" x14ac:dyDescent="0.2">
      <c r="B53" s="4" t="s">
        <v>663</v>
      </c>
      <c r="C53" s="299">
        <v>2100</v>
      </c>
      <c r="D53" s="7">
        <v>464</v>
      </c>
      <c r="E53" s="158">
        <v>2564</v>
      </c>
      <c r="F53" s="7">
        <v>9848</v>
      </c>
      <c r="G53" s="7">
        <v>492</v>
      </c>
      <c r="H53" s="158">
        <v>10340</v>
      </c>
      <c r="I53" s="293">
        <v>12904</v>
      </c>
      <c r="J53" s="307">
        <v>0</v>
      </c>
      <c r="K53" s="308">
        <v>12904</v>
      </c>
      <c r="L53" s="299">
        <v>7358</v>
      </c>
      <c r="M53" s="310">
        <v>5546</v>
      </c>
      <c r="N53" s="7">
        <v>5177</v>
      </c>
      <c r="O53" s="7">
        <v>3164</v>
      </c>
      <c r="P53" s="7">
        <v>449</v>
      </c>
      <c r="Q53" s="7">
        <v>1208</v>
      </c>
      <c r="R53" s="7">
        <v>2906</v>
      </c>
    </row>
    <row r="54" spans="2:18" s="196" customFormat="1" x14ac:dyDescent="0.2">
      <c r="B54" s="4" t="s">
        <v>664</v>
      </c>
      <c r="C54" s="299">
        <v>2680</v>
      </c>
      <c r="D54" s="7">
        <v>455</v>
      </c>
      <c r="E54" s="158">
        <v>3135</v>
      </c>
      <c r="F54" s="7">
        <v>12619</v>
      </c>
      <c r="G54" s="7">
        <v>588</v>
      </c>
      <c r="H54" s="158">
        <v>13207</v>
      </c>
      <c r="I54" s="293">
        <v>16342</v>
      </c>
      <c r="J54" s="307">
        <v>1</v>
      </c>
      <c r="K54" s="308">
        <v>16343</v>
      </c>
      <c r="L54" s="299">
        <v>9174</v>
      </c>
      <c r="M54" s="310">
        <v>7169</v>
      </c>
      <c r="N54" s="7">
        <v>7216</v>
      </c>
      <c r="O54" s="7">
        <v>2877</v>
      </c>
      <c r="P54" s="7">
        <v>748</v>
      </c>
      <c r="Q54" s="7">
        <v>1350</v>
      </c>
      <c r="R54" s="7">
        <v>4152</v>
      </c>
    </row>
    <row r="55" spans="2:18" s="196" customFormat="1" x14ac:dyDescent="0.2">
      <c r="B55" s="4" t="s">
        <v>665</v>
      </c>
      <c r="C55" s="299">
        <v>2614</v>
      </c>
      <c r="D55" s="7">
        <v>487</v>
      </c>
      <c r="E55" s="158">
        <v>3101</v>
      </c>
      <c r="F55" s="7">
        <v>12383</v>
      </c>
      <c r="G55" s="7">
        <v>659</v>
      </c>
      <c r="H55" s="158">
        <v>13042</v>
      </c>
      <c r="I55" s="293">
        <v>16143</v>
      </c>
      <c r="J55" s="307">
        <v>1</v>
      </c>
      <c r="K55" s="308">
        <v>16144</v>
      </c>
      <c r="L55" s="299">
        <v>9478</v>
      </c>
      <c r="M55" s="310">
        <v>6666</v>
      </c>
      <c r="N55" s="7">
        <v>6913</v>
      </c>
      <c r="O55" s="7">
        <v>3690</v>
      </c>
      <c r="P55" s="7">
        <v>522</v>
      </c>
      <c r="Q55" s="7">
        <v>1306</v>
      </c>
      <c r="R55" s="7">
        <v>3713</v>
      </c>
    </row>
    <row r="56" spans="2:18" s="196" customFormat="1" x14ac:dyDescent="0.2">
      <c r="B56" s="4" t="s">
        <v>666</v>
      </c>
      <c r="C56" s="299">
        <v>2786</v>
      </c>
      <c r="D56" s="7">
        <v>505</v>
      </c>
      <c r="E56" s="158">
        <v>3291</v>
      </c>
      <c r="F56" s="7">
        <v>13439</v>
      </c>
      <c r="G56" s="7">
        <v>749</v>
      </c>
      <c r="H56" s="158">
        <v>14188</v>
      </c>
      <c r="I56" s="293">
        <v>17479</v>
      </c>
      <c r="J56" s="307">
        <v>0</v>
      </c>
      <c r="K56" s="308">
        <v>17479</v>
      </c>
      <c r="L56" s="299">
        <v>10233</v>
      </c>
      <c r="M56" s="310">
        <v>7246</v>
      </c>
      <c r="N56" s="7">
        <v>7052</v>
      </c>
      <c r="O56" s="7">
        <v>5714</v>
      </c>
      <c r="P56" s="7">
        <v>586</v>
      </c>
      <c r="Q56" s="7">
        <v>1502</v>
      </c>
      <c r="R56" s="7">
        <v>2625</v>
      </c>
    </row>
    <row r="57" spans="2:18" s="196" customFormat="1" x14ac:dyDescent="0.2">
      <c r="B57" s="4" t="s">
        <v>667</v>
      </c>
      <c r="C57" s="299">
        <v>764</v>
      </c>
      <c r="D57" s="7">
        <v>112</v>
      </c>
      <c r="E57" s="158">
        <v>876</v>
      </c>
      <c r="F57" s="7">
        <v>10284</v>
      </c>
      <c r="G57" s="7">
        <v>459</v>
      </c>
      <c r="H57" s="158">
        <v>10743</v>
      </c>
      <c r="I57" s="293">
        <v>11619</v>
      </c>
      <c r="J57" s="307">
        <v>1</v>
      </c>
      <c r="K57" s="308">
        <v>11620</v>
      </c>
      <c r="L57" s="299">
        <v>6659</v>
      </c>
      <c r="M57" s="310">
        <v>4961</v>
      </c>
      <c r="N57" s="7">
        <v>4592</v>
      </c>
      <c r="O57" s="7">
        <v>3492</v>
      </c>
      <c r="P57" s="7">
        <v>562</v>
      </c>
      <c r="Q57" s="7">
        <v>861</v>
      </c>
      <c r="R57" s="7">
        <v>2113</v>
      </c>
    </row>
    <row r="58" spans="2:18" s="196" customFormat="1" x14ac:dyDescent="0.2">
      <c r="B58" s="2" t="s">
        <v>668</v>
      </c>
      <c r="C58" s="298">
        <v>20789</v>
      </c>
      <c r="D58" s="157">
        <v>5943</v>
      </c>
      <c r="E58" s="157">
        <v>26732</v>
      </c>
      <c r="F58" s="157">
        <v>132418</v>
      </c>
      <c r="G58" s="157">
        <v>6607</v>
      </c>
      <c r="H58" s="157">
        <v>139025</v>
      </c>
      <c r="I58" s="291">
        <v>165757</v>
      </c>
      <c r="J58" s="305">
        <v>10</v>
      </c>
      <c r="K58" s="306">
        <v>165767</v>
      </c>
      <c r="L58" s="298">
        <v>91147</v>
      </c>
      <c r="M58" s="306">
        <v>74620</v>
      </c>
      <c r="N58" s="157">
        <v>76189</v>
      </c>
      <c r="O58" s="157">
        <v>47378</v>
      </c>
      <c r="P58" s="157">
        <v>6657</v>
      </c>
      <c r="Q58" s="157">
        <v>14058</v>
      </c>
      <c r="R58" s="157">
        <v>21485</v>
      </c>
    </row>
    <row r="59" spans="2:18" s="196" customFormat="1" x14ac:dyDescent="0.2">
      <c r="B59" s="283" t="s">
        <v>28</v>
      </c>
      <c r="C59" s="300">
        <v>437653</v>
      </c>
      <c r="D59" s="158">
        <v>158792</v>
      </c>
      <c r="E59" s="158">
        <v>596445</v>
      </c>
      <c r="F59" s="158">
        <v>1320015</v>
      </c>
      <c r="G59" s="158">
        <v>73554</v>
      </c>
      <c r="H59" s="158">
        <v>1393569</v>
      </c>
      <c r="I59" s="293">
        <v>1990014</v>
      </c>
      <c r="J59" s="307">
        <v>10</v>
      </c>
      <c r="K59" s="308">
        <v>1990024</v>
      </c>
      <c r="L59" s="300">
        <v>1202235</v>
      </c>
      <c r="M59" s="308">
        <v>787789</v>
      </c>
      <c r="N59" s="158">
        <v>1228959</v>
      </c>
      <c r="O59" s="158">
        <v>339812</v>
      </c>
      <c r="P59" s="158">
        <v>56515</v>
      </c>
      <c r="Q59" s="158">
        <v>341169</v>
      </c>
      <c r="R59" s="158">
        <v>23569</v>
      </c>
    </row>
    <row r="60" spans="2:18" x14ac:dyDescent="0.2">
      <c r="B60" s="28" t="s">
        <v>129</v>
      </c>
    </row>
    <row r="61" spans="2:18" ht="12" customHeight="1" x14ac:dyDescent="0.2">
      <c r="B61" s="28" t="s">
        <v>130</v>
      </c>
      <c r="C61" s="72"/>
      <c r="D61" s="72"/>
      <c r="E61" s="72"/>
      <c r="F61" s="72"/>
      <c r="G61" s="72"/>
      <c r="H61" s="72"/>
      <c r="I61" s="72"/>
      <c r="J61" s="72"/>
      <c r="K61" s="72"/>
      <c r="L61" s="72"/>
      <c r="M61" s="72"/>
      <c r="N61" s="72"/>
    </row>
    <row r="62" spans="2:18" ht="104.25" customHeight="1" x14ac:dyDescent="0.2">
      <c r="B62" s="368" t="s">
        <v>603</v>
      </c>
      <c r="C62" s="368"/>
      <c r="D62" s="368"/>
      <c r="E62" s="368"/>
      <c r="F62" s="368"/>
      <c r="G62" s="368"/>
      <c r="H62" s="368"/>
      <c r="I62" s="368"/>
      <c r="J62" s="368"/>
      <c r="K62" s="368"/>
      <c r="L62" s="368"/>
      <c r="M62" s="368"/>
      <c r="N62" s="368"/>
    </row>
    <row r="63" spans="2:18" x14ac:dyDescent="0.2">
      <c r="B63" s="72"/>
      <c r="C63" s="72"/>
      <c r="D63" s="72"/>
      <c r="E63" s="72"/>
      <c r="F63" s="72"/>
      <c r="G63" s="72"/>
      <c r="H63" s="72"/>
      <c r="I63" s="72"/>
      <c r="J63" s="72"/>
      <c r="K63" s="72"/>
      <c r="L63" s="72"/>
      <c r="M63" s="72"/>
      <c r="N63" s="72"/>
    </row>
    <row r="64" spans="2:18" x14ac:dyDescent="0.2">
      <c r="B64" s="72"/>
      <c r="C64" s="72"/>
      <c r="D64" s="72"/>
      <c r="E64" s="72"/>
      <c r="F64" s="72"/>
      <c r="G64" s="72"/>
      <c r="H64" s="72"/>
      <c r="I64" s="72"/>
      <c r="J64" s="72"/>
      <c r="K64" s="72"/>
      <c r="L64" s="72"/>
      <c r="M64" s="72"/>
      <c r="N64" s="72"/>
    </row>
    <row r="65" spans="2:14" x14ac:dyDescent="0.2">
      <c r="B65" s="72"/>
      <c r="C65" s="72"/>
      <c r="D65" s="72"/>
      <c r="E65" s="72"/>
      <c r="F65" s="72"/>
      <c r="G65" s="72"/>
      <c r="H65" s="72"/>
      <c r="I65" s="72"/>
      <c r="J65" s="72"/>
      <c r="K65" s="72"/>
      <c r="L65" s="72"/>
      <c r="M65" s="72"/>
      <c r="N65" s="72"/>
    </row>
    <row r="66" spans="2:14" x14ac:dyDescent="0.2">
      <c r="B66" s="72"/>
      <c r="C66" s="72"/>
      <c r="D66" s="72"/>
      <c r="E66" s="72"/>
      <c r="F66" s="72"/>
      <c r="G66" s="72"/>
      <c r="H66" s="72"/>
      <c r="I66" s="72"/>
      <c r="J66" s="72"/>
      <c r="K66" s="72"/>
      <c r="L66" s="72"/>
      <c r="M66" s="72"/>
      <c r="N66" s="72"/>
    </row>
    <row r="67" spans="2:14" x14ac:dyDescent="0.2">
      <c r="B67" s="72"/>
      <c r="C67" s="72"/>
      <c r="D67" s="72"/>
      <c r="E67" s="72"/>
      <c r="F67" s="72"/>
      <c r="G67" s="72"/>
      <c r="H67" s="72"/>
      <c r="I67" s="72"/>
      <c r="J67" s="72"/>
      <c r="K67" s="72"/>
      <c r="L67" s="72"/>
      <c r="M67" s="72"/>
      <c r="N67" s="72"/>
    </row>
    <row r="68" spans="2:14" x14ac:dyDescent="0.2">
      <c r="B68" s="72"/>
      <c r="C68" s="72"/>
      <c r="D68" s="72"/>
      <c r="E68" s="72"/>
      <c r="F68" s="72"/>
      <c r="G68" s="72"/>
      <c r="H68" s="72"/>
      <c r="I68" s="72"/>
      <c r="J68" s="72"/>
      <c r="K68" s="72"/>
    </row>
  </sheetData>
  <mergeCells count="8">
    <mergeCell ref="B5:Q5"/>
    <mergeCell ref="B6:Q6"/>
    <mergeCell ref="B62:N62"/>
    <mergeCell ref="B9:B10"/>
    <mergeCell ref="C9:I9"/>
    <mergeCell ref="L9:M9"/>
    <mergeCell ref="N9:R9"/>
    <mergeCell ref="B8:R8"/>
  </mergeCells>
  <hyperlinks>
    <hyperlink ref="S5" location="'Índice Pensiones Solidarias'!A1" display="Volver Sistema de Pensiones Solidadias" xr:uid="{00000000-0004-0000-0400-000000000000}"/>
  </hyperlinks>
  <pageMargins left="0.7" right="0.7" top="0.75" bottom="0.75" header="0.3" footer="0.3"/>
  <pageSetup orientation="portrait"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3"/>
  <dimension ref="A2:T30"/>
  <sheetViews>
    <sheetView showGridLines="0" zoomScale="90" zoomScaleNormal="90" workbookViewId="0">
      <selection activeCell="B7" sqref="B7"/>
    </sheetView>
  </sheetViews>
  <sheetFormatPr baseColWidth="10" defaultColWidth="11.42578125" defaultRowHeight="12" x14ac:dyDescent="0.2"/>
  <cols>
    <col min="1" max="1" width="6" style="28" customWidth="1"/>
    <col min="2" max="2" width="21.5703125" style="28" customWidth="1"/>
    <col min="3" max="8" width="11.42578125" style="28"/>
    <col min="9" max="10" width="11.42578125" style="196"/>
    <col min="11" max="16384" width="11.42578125" style="28"/>
  </cols>
  <sheetData>
    <row r="2" spans="1:20" s="118" customFormat="1" ht="12.75" x14ac:dyDescent="0.2">
      <c r="A2" s="50" t="s">
        <v>101</v>
      </c>
    </row>
    <row r="3" spans="1:20" s="118" customFormat="1" ht="12.75" x14ac:dyDescent="0.2">
      <c r="A3" s="50" t="s">
        <v>102</v>
      </c>
    </row>
    <row r="4" spans="1:20" s="118" customFormat="1" ht="12.75" x14ac:dyDescent="0.2"/>
    <row r="5" spans="1:20" s="118" customFormat="1" ht="12.75" x14ac:dyDescent="0.2">
      <c r="B5" s="360" t="s">
        <v>52</v>
      </c>
      <c r="C5" s="360"/>
      <c r="D5" s="360"/>
      <c r="E5" s="360"/>
      <c r="F5" s="360"/>
      <c r="G5" s="360"/>
      <c r="H5" s="360"/>
      <c r="I5" s="360"/>
      <c r="J5" s="360"/>
      <c r="K5" s="360"/>
      <c r="L5" s="360"/>
      <c r="M5" s="360"/>
      <c r="N5" s="360"/>
      <c r="O5" s="360"/>
      <c r="P5" s="360"/>
      <c r="Q5" s="360"/>
      <c r="R5" s="360"/>
      <c r="T5" s="133" t="s">
        <v>574</v>
      </c>
    </row>
    <row r="6" spans="1:20" s="118" customFormat="1" ht="12.75" x14ac:dyDescent="0.2">
      <c r="B6" s="376" t="s">
        <v>607</v>
      </c>
      <c r="C6" s="376"/>
      <c r="D6" s="376"/>
      <c r="E6" s="376"/>
      <c r="F6" s="376"/>
      <c r="G6" s="376"/>
      <c r="H6" s="376"/>
      <c r="I6" s="376"/>
      <c r="J6" s="376"/>
      <c r="K6" s="376"/>
      <c r="L6" s="376"/>
      <c r="M6" s="376"/>
      <c r="N6" s="376"/>
      <c r="O6" s="376"/>
      <c r="P6" s="376"/>
      <c r="Q6" s="376"/>
      <c r="R6" s="376"/>
    </row>
    <row r="7" spans="1:20" ht="12.75" thickBot="1" x14ac:dyDescent="0.25"/>
    <row r="8" spans="1:20" ht="15.75" customHeight="1" thickBot="1" x14ac:dyDescent="0.25">
      <c r="B8" s="363" t="s">
        <v>0</v>
      </c>
      <c r="C8" s="364"/>
      <c r="D8" s="364"/>
      <c r="E8" s="364"/>
      <c r="F8" s="364"/>
      <c r="G8" s="364"/>
      <c r="H8" s="364"/>
      <c r="I8" s="364"/>
      <c r="J8" s="364"/>
      <c r="K8" s="364"/>
      <c r="L8" s="364"/>
      <c r="M8" s="364"/>
      <c r="N8" s="364"/>
      <c r="O8" s="364"/>
      <c r="P8" s="364"/>
      <c r="Q8" s="364"/>
      <c r="R8" s="364"/>
      <c r="S8" s="365"/>
    </row>
    <row r="9" spans="1:20" ht="15.75" customHeight="1" thickBot="1" x14ac:dyDescent="0.25">
      <c r="B9" s="369" t="s">
        <v>33</v>
      </c>
      <c r="C9" s="363" t="s">
        <v>2</v>
      </c>
      <c r="D9" s="364"/>
      <c r="E9" s="364"/>
      <c r="F9" s="364"/>
      <c r="G9" s="364"/>
      <c r="H9" s="364"/>
      <c r="I9" s="365"/>
      <c r="J9" s="280"/>
      <c r="K9" s="363" t="s">
        <v>28</v>
      </c>
      <c r="L9" s="365"/>
      <c r="M9" s="377" t="s">
        <v>3</v>
      </c>
      <c r="N9" s="378"/>
      <c r="O9" s="363" t="s">
        <v>4</v>
      </c>
      <c r="P9" s="364"/>
      <c r="Q9" s="364"/>
      <c r="R9" s="364"/>
      <c r="S9" s="365"/>
    </row>
    <row r="10" spans="1:20" ht="24.75" thickBot="1" x14ac:dyDescent="0.25">
      <c r="B10" s="370"/>
      <c r="C10" s="216" t="s">
        <v>5</v>
      </c>
      <c r="D10" s="217" t="s">
        <v>6</v>
      </c>
      <c r="E10" s="218" t="s">
        <v>7</v>
      </c>
      <c r="F10" s="217" t="s">
        <v>8</v>
      </c>
      <c r="G10" s="217" t="s">
        <v>9</v>
      </c>
      <c r="H10" s="218" t="s">
        <v>10</v>
      </c>
      <c r="I10" s="219" t="s">
        <v>11</v>
      </c>
      <c r="J10" s="314" t="s">
        <v>593</v>
      </c>
      <c r="K10" s="285" t="s">
        <v>596</v>
      </c>
      <c r="L10" s="219" t="s">
        <v>597</v>
      </c>
      <c r="M10" s="219" t="s">
        <v>32</v>
      </c>
      <c r="N10" s="219" t="s">
        <v>13</v>
      </c>
      <c r="O10" s="219" t="s">
        <v>14</v>
      </c>
      <c r="P10" s="219" t="s">
        <v>15</v>
      </c>
      <c r="Q10" s="219" t="s">
        <v>16</v>
      </c>
      <c r="R10" s="219" t="s">
        <v>17</v>
      </c>
      <c r="S10" s="219" t="s">
        <v>595</v>
      </c>
    </row>
    <row r="11" spans="1:20" x14ac:dyDescent="0.2">
      <c r="B11" s="16" t="s">
        <v>34</v>
      </c>
      <c r="C11" s="231">
        <v>5842</v>
      </c>
      <c r="D11" s="232">
        <v>2621</v>
      </c>
      <c r="E11" s="232">
        <v>8463</v>
      </c>
      <c r="F11" s="232">
        <v>20074</v>
      </c>
      <c r="G11" s="232">
        <v>1014</v>
      </c>
      <c r="H11" s="232">
        <v>21088</v>
      </c>
      <c r="I11" s="233">
        <v>29551</v>
      </c>
      <c r="J11" s="315">
        <v>16</v>
      </c>
      <c r="K11" s="311">
        <v>29567</v>
      </c>
      <c r="L11" s="234">
        <v>1.2264261294676596E-2</v>
      </c>
      <c r="M11" s="231">
        <v>17697</v>
      </c>
      <c r="N11" s="233">
        <v>11870</v>
      </c>
      <c r="O11" s="231">
        <v>17676</v>
      </c>
      <c r="P11" s="232">
        <v>5737</v>
      </c>
      <c r="Q11" s="232">
        <v>896</v>
      </c>
      <c r="R11" s="232">
        <v>4956</v>
      </c>
      <c r="S11" s="235">
        <v>490</v>
      </c>
    </row>
    <row r="12" spans="1:20" x14ac:dyDescent="0.2">
      <c r="B12" s="16" t="s">
        <v>35</v>
      </c>
      <c r="C12" s="236">
        <v>5959</v>
      </c>
      <c r="D12" s="237">
        <v>4438</v>
      </c>
      <c r="E12" s="237">
        <v>10397</v>
      </c>
      <c r="F12" s="237">
        <v>21621</v>
      </c>
      <c r="G12" s="237">
        <v>1735</v>
      </c>
      <c r="H12" s="237">
        <v>23356</v>
      </c>
      <c r="I12" s="238">
        <v>33753</v>
      </c>
      <c r="J12" s="316">
        <v>8</v>
      </c>
      <c r="K12" s="312">
        <v>33761</v>
      </c>
      <c r="L12" s="239">
        <v>1.4003914011214414E-2</v>
      </c>
      <c r="M12" s="236">
        <v>20765</v>
      </c>
      <c r="N12" s="238">
        <v>12996</v>
      </c>
      <c r="O12" s="236">
        <v>19796</v>
      </c>
      <c r="P12" s="237">
        <v>4972</v>
      </c>
      <c r="Q12" s="237">
        <v>1248</v>
      </c>
      <c r="R12" s="237">
        <v>7255</v>
      </c>
      <c r="S12" s="240">
        <v>691</v>
      </c>
    </row>
    <row r="13" spans="1:20" x14ac:dyDescent="0.2">
      <c r="B13" s="16" t="s">
        <v>36</v>
      </c>
      <c r="C13" s="236">
        <v>11669</v>
      </c>
      <c r="D13" s="237">
        <v>5469</v>
      </c>
      <c r="E13" s="237">
        <v>17138</v>
      </c>
      <c r="F13" s="237">
        <v>37234</v>
      </c>
      <c r="G13" s="237">
        <v>1884</v>
      </c>
      <c r="H13" s="237">
        <v>39118</v>
      </c>
      <c r="I13" s="238">
        <v>56256</v>
      </c>
      <c r="J13" s="316">
        <v>19</v>
      </c>
      <c r="K13" s="312">
        <v>56275</v>
      </c>
      <c r="L13" s="239">
        <v>2.3342621989309888E-2</v>
      </c>
      <c r="M13" s="236">
        <v>36984</v>
      </c>
      <c r="N13" s="238">
        <v>19291</v>
      </c>
      <c r="O13" s="236">
        <v>39538</v>
      </c>
      <c r="P13" s="237">
        <v>8214</v>
      </c>
      <c r="Q13" s="237">
        <v>798</v>
      </c>
      <c r="R13" s="237">
        <v>7034</v>
      </c>
      <c r="S13" s="240">
        <v>357</v>
      </c>
    </row>
    <row r="14" spans="1:20" x14ac:dyDescent="0.2">
      <c r="B14" s="16" t="s">
        <v>37</v>
      </c>
      <c r="C14" s="236">
        <v>7553</v>
      </c>
      <c r="D14" s="237">
        <v>3764</v>
      </c>
      <c r="E14" s="237">
        <v>11317</v>
      </c>
      <c r="F14" s="237">
        <v>24271</v>
      </c>
      <c r="G14" s="237">
        <v>1256</v>
      </c>
      <c r="H14" s="237">
        <v>25527</v>
      </c>
      <c r="I14" s="238">
        <v>36844</v>
      </c>
      <c r="J14" s="316">
        <v>16</v>
      </c>
      <c r="K14" s="312">
        <v>36860</v>
      </c>
      <c r="L14" s="239">
        <v>1.5289365553548867E-2</v>
      </c>
      <c r="M14" s="236">
        <v>22638</v>
      </c>
      <c r="N14" s="238">
        <v>14222</v>
      </c>
      <c r="O14" s="236">
        <v>22457</v>
      </c>
      <c r="P14" s="237">
        <v>6460</v>
      </c>
      <c r="Q14" s="237">
        <v>1097</v>
      </c>
      <c r="R14" s="237">
        <v>6489</v>
      </c>
      <c r="S14" s="240">
        <v>956</v>
      </c>
    </row>
    <row r="15" spans="1:20" x14ac:dyDescent="0.2">
      <c r="B15" s="16" t="s">
        <v>38</v>
      </c>
      <c r="C15" s="236">
        <v>22007</v>
      </c>
      <c r="D15" s="237">
        <v>10198</v>
      </c>
      <c r="E15" s="237">
        <v>32205</v>
      </c>
      <c r="F15" s="237">
        <v>71571</v>
      </c>
      <c r="G15" s="237">
        <v>3458</v>
      </c>
      <c r="H15" s="237">
        <v>75029</v>
      </c>
      <c r="I15" s="238">
        <v>107234</v>
      </c>
      <c r="J15" s="316">
        <v>38</v>
      </c>
      <c r="K15" s="312">
        <v>107272</v>
      </c>
      <c r="L15" s="239">
        <v>4.449595283940027E-2</v>
      </c>
      <c r="M15" s="236">
        <v>66131</v>
      </c>
      <c r="N15" s="238">
        <v>41141</v>
      </c>
      <c r="O15" s="236">
        <v>79354</v>
      </c>
      <c r="P15" s="237">
        <v>14958</v>
      </c>
      <c r="Q15" s="237">
        <v>1588</v>
      </c>
      <c r="R15" s="237">
        <v>10414</v>
      </c>
      <c r="S15" s="240">
        <v>3280</v>
      </c>
    </row>
    <row r="16" spans="1:20" x14ac:dyDescent="0.2">
      <c r="B16" s="16" t="s">
        <v>39</v>
      </c>
      <c r="C16" s="236">
        <v>54214</v>
      </c>
      <c r="D16" s="237">
        <v>26660</v>
      </c>
      <c r="E16" s="237">
        <v>80874</v>
      </c>
      <c r="F16" s="237">
        <v>193690</v>
      </c>
      <c r="G16" s="237">
        <v>10558</v>
      </c>
      <c r="H16" s="237">
        <v>204248</v>
      </c>
      <c r="I16" s="238">
        <v>285122</v>
      </c>
      <c r="J16" s="316">
        <v>59</v>
      </c>
      <c r="K16" s="312">
        <v>285181</v>
      </c>
      <c r="L16" s="239">
        <v>0.1182918219730499</v>
      </c>
      <c r="M16" s="236">
        <v>179201</v>
      </c>
      <c r="N16" s="238">
        <v>105980</v>
      </c>
      <c r="O16" s="236">
        <v>181613</v>
      </c>
      <c r="P16" s="237">
        <v>52497</v>
      </c>
      <c r="Q16" s="237">
        <v>6983</v>
      </c>
      <c r="R16" s="237">
        <v>40807</v>
      </c>
      <c r="S16" s="240">
        <v>1069</v>
      </c>
    </row>
    <row r="17" spans="2:19" x14ac:dyDescent="0.2">
      <c r="B17" s="16" t="s">
        <v>40</v>
      </c>
      <c r="C17" s="236">
        <v>25803</v>
      </c>
      <c r="D17" s="237">
        <v>15575</v>
      </c>
      <c r="E17" s="237">
        <v>41378</v>
      </c>
      <c r="F17" s="237">
        <v>91225</v>
      </c>
      <c r="G17" s="237">
        <v>5973</v>
      </c>
      <c r="H17" s="237">
        <v>97198</v>
      </c>
      <c r="I17" s="238">
        <v>138576</v>
      </c>
      <c r="J17" s="316">
        <v>19</v>
      </c>
      <c r="K17" s="312">
        <v>138595</v>
      </c>
      <c r="L17" s="239">
        <v>5.7488595195173769E-2</v>
      </c>
      <c r="M17" s="236">
        <v>83170</v>
      </c>
      <c r="N17" s="238">
        <v>55425</v>
      </c>
      <c r="O17" s="236">
        <v>81545</v>
      </c>
      <c r="P17" s="237">
        <v>20659</v>
      </c>
      <c r="Q17" s="237">
        <v>3506</v>
      </c>
      <c r="R17" s="237">
        <v>31816</v>
      </c>
      <c r="S17" s="240">
        <v>1150</v>
      </c>
    </row>
    <row r="18" spans="2:19" x14ac:dyDescent="0.2">
      <c r="B18" s="16" t="s">
        <v>41</v>
      </c>
      <c r="C18" s="236">
        <v>35318</v>
      </c>
      <c r="D18" s="237">
        <v>20678</v>
      </c>
      <c r="E18" s="237">
        <v>55996</v>
      </c>
      <c r="F18" s="237">
        <v>106624</v>
      </c>
      <c r="G18" s="237">
        <v>6777</v>
      </c>
      <c r="H18" s="237">
        <v>113401</v>
      </c>
      <c r="I18" s="238">
        <v>169397</v>
      </c>
      <c r="J18" s="316">
        <v>22</v>
      </c>
      <c r="K18" s="312">
        <v>169419</v>
      </c>
      <c r="L18" s="239">
        <v>7.0274254550100251E-2</v>
      </c>
      <c r="M18" s="236">
        <v>99248</v>
      </c>
      <c r="N18" s="238">
        <v>70171</v>
      </c>
      <c r="O18" s="236">
        <v>102726</v>
      </c>
      <c r="P18" s="237">
        <v>29622</v>
      </c>
      <c r="Q18" s="237">
        <v>4524</v>
      </c>
      <c r="R18" s="237">
        <v>31396</v>
      </c>
      <c r="S18" s="240">
        <v>0</v>
      </c>
    </row>
    <row r="19" spans="2:19" x14ac:dyDescent="0.2">
      <c r="B19" s="16" t="s">
        <v>584</v>
      </c>
      <c r="C19" s="236">
        <v>18254</v>
      </c>
      <c r="D19" s="237">
        <v>22237</v>
      </c>
      <c r="E19" s="237">
        <v>40491</v>
      </c>
      <c r="F19" s="237">
        <v>49189</v>
      </c>
      <c r="G19" s="237">
        <v>5088</v>
      </c>
      <c r="H19" s="237">
        <v>54277</v>
      </c>
      <c r="I19" s="238">
        <v>94768</v>
      </c>
      <c r="J19" s="316">
        <v>23</v>
      </c>
      <c r="K19" s="312">
        <v>94791</v>
      </c>
      <c r="L19" s="239">
        <v>3.9318889044667675E-2</v>
      </c>
      <c r="M19" s="236">
        <v>58135</v>
      </c>
      <c r="N19" s="238">
        <v>36656</v>
      </c>
      <c r="O19" s="236">
        <v>55593</v>
      </c>
      <c r="P19" s="237">
        <v>14380</v>
      </c>
      <c r="Q19" s="237">
        <v>1860</v>
      </c>
      <c r="R19" s="237">
        <v>22958</v>
      </c>
      <c r="S19" s="240">
        <v>1150</v>
      </c>
    </row>
    <row r="20" spans="2:19" x14ac:dyDescent="0.2">
      <c r="B20" s="16" t="s">
        <v>42</v>
      </c>
      <c r="C20" s="236">
        <v>47826</v>
      </c>
      <c r="D20" s="237">
        <v>35492</v>
      </c>
      <c r="E20" s="237">
        <v>83318</v>
      </c>
      <c r="F20" s="237">
        <v>147260</v>
      </c>
      <c r="G20" s="237">
        <v>8884</v>
      </c>
      <c r="H20" s="237">
        <v>156144</v>
      </c>
      <c r="I20" s="238">
        <v>239462</v>
      </c>
      <c r="J20" s="316">
        <v>48</v>
      </c>
      <c r="K20" s="312">
        <v>239510</v>
      </c>
      <c r="L20" s="239">
        <v>9.9347692450637251E-2</v>
      </c>
      <c r="M20" s="236">
        <v>150436</v>
      </c>
      <c r="N20" s="238">
        <v>89074</v>
      </c>
      <c r="O20" s="236">
        <v>140897</v>
      </c>
      <c r="P20" s="237">
        <v>36537</v>
      </c>
      <c r="Q20" s="237">
        <v>7489</v>
      </c>
      <c r="R20" s="237">
        <v>54587</v>
      </c>
      <c r="S20" s="240">
        <v>850</v>
      </c>
    </row>
    <row r="21" spans="2:19" x14ac:dyDescent="0.2">
      <c r="B21" s="16" t="s">
        <v>43</v>
      </c>
      <c r="C21" s="236">
        <v>38334</v>
      </c>
      <c r="D21" s="237">
        <v>24540</v>
      </c>
      <c r="E21" s="237">
        <v>62874</v>
      </c>
      <c r="F21" s="237">
        <v>83319</v>
      </c>
      <c r="G21" s="237">
        <v>5644</v>
      </c>
      <c r="H21" s="237">
        <v>88963</v>
      </c>
      <c r="I21" s="238">
        <v>151837</v>
      </c>
      <c r="J21" s="316">
        <v>23</v>
      </c>
      <c r="K21" s="312">
        <v>151860</v>
      </c>
      <c r="L21" s="239">
        <v>6.2990858734724112E-2</v>
      </c>
      <c r="M21" s="236">
        <v>91878</v>
      </c>
      <c r="N21" s="238">
        <v>59982</v>
      </c>
      <c r="O21" s="236">
        <v>100889</v>
      </c>
      <c r="P21" s="237">
        <v>24372</v>
      </c>
      <c r="Q21" s="237">
        <v>3981</v>
      </c>
      <c r="R21" s="237">
        <v>21468</v>
      </c>
      <c r="S21" s="240">
        <v>88</v>
      </c>
    </row>
    <row r="22" spans="2:19" x14ac:dyDescent="0.2">
      <c r="B22" s="16" t="s">
        <v>44</v>
      </c>
      <c r="C22" s="236">
        <v>13612</v>
      </c>
      <c r="D22" s="237">
        <v>9235</v>
      </c>
      <c r="E22" s="237">
        <v>22847</v>
      </c>
      <c r="F22" s="237">
        <v>37658</v>
      </c>
      <c r="G22" s="237">
        <v>3488</v>
      </c>
      <c r="H22" s="237">
        <v>41146</v>
      </c>
      <c r="I22" s="238">
        <v>63993</v>
      </c>
      <c r="J22" s="316">
        <v>15</v>
      </c>
      <c r="K22" s="312">
        <v>64008</v>
      </c>
      <c r="L22" s="239">
        <v>2.6550236309049263E-2</v>
      </c>
      <c r="M22" s="236">
        <v>38877</v>
      </c>
      <c r="N22" s="238">
        <v>25131</v>
      </c>
      <c r="O22" s="236">
        <v>45376</v>
      </c>
      <c r="P22" s="237">
        <v>11441</v>
      </c>
      <c r="Q22" s="237">
        <v>2029</v>
      </c>
      <c r="R22" s="237">
        <v>4657</v>
      </c>
      <c r="S22" s="240">
        <v>231</v>
      </c>
    </row>
    <row r="23" spans="2:19" x14ac:dyDescent="0.2">
      <c r="B23" s="16" t="s">
        <v>45</v>
      </c>
      <c r="C23" s="236">
        <v>26997</v>
      </c>
      <c r="D23" s="237">
        <v>17049</v>
      </c>
      <c r="E23" s="237">
        <v>44046</v>
      </c>
      <c r="F23" s="237">
        <v>65917</v>
      </c>
      <c r="G23" s="237">
        <v>5729</v>
      </c>
      <c r="H23" s="237">
        <v>71646</v>
      </c>
      <c r="I23" s="238">
        <v>115692</v>
      </c>
      <c r="J23" s="316">
        <v>15</v>
      </c>
      <c r="K23" s="312">
        <v>115707</v>
      </c>
      <c r="L23" s="239">
        <v>4.7994753665341255E-2</v>
      </c>
      <c r="M23" s="236">
        <v>68163</v>
      </c>
      <c r="N23" s="238">
        <v>47544</v>
      </c>
      <c r="O23" s="236">
        <v>76180</v>
      </c>
      <c r="P23" s="237">
        <v>23561</v>
      </c>
      <c r="Q23" s="237">
        <v>3662</v>
      </c>
      <c r="R23" s="237">
        <v>11454</v>
      </c>
      <c r="S23" s="240">
        <v>14888</v>
      </c>
    </row>
    <row r="24" spans="2:19" x14ac:dyDescent="0.2">
      <c r="B24" s="16" t="s">
        <v>46</v>
      </c>
      <c r="C24" s="236">
        <v>2627</v>
      </c>
      <c r="D24" s="237">
        <v>1363</v>
      </c>
      <c r="E24" s="237">
        <v>3990</v>
      </c>
      <c r="F24" s="237">
        <v>7856</v>
      </c>
      <c r="G24" s="237">
        <v>581</v>
      </c>
      <c r="H24" s="237">
        <v>8437</v>
      </c>
      <c r="I24" s="238">
        <v>12427</v>
      </c>
      <c r="J24" s="316">
        <v>1</v>
      </c>
      <c r="K24" s="312">
        <v>12428</v>
      </c>
      <c r="L24" s="239">
        <v>5.1550796283099647E-3</v>
      </c>
      <c r="M24" s="236">
        <v>6798</v>
      </c>
      <c r="N24" s="238">
        <v>5630</v>
      </c>
      <c r="O24" s="236">
        <v>9091</v>
      </c>
      <c r="P24" s="237">
        <v>2294</v>
      </c>
      <c r="Q24" s="237">
        <v>202</v>
      </c>
      <c r="R24" s="237">
        <v>753</v>
      </c>
      <c r="S24" s="240">
        <v>503</v>
      </c>
    </row>
    <row r="25" spans="2:19" x14ac:dyDescent="0.2">
      <c r="B25" s="16" t="s">
        <v>47</v>
      </c>
      <c r="C25" s="236">
        <v>4282</v>
      </c>
      <c r="D25" s="237">
        <v>1692</v>
      </c>
      <c r="E25" s="237">
        <v>5974</v>
      </c>
      <c r="F25" s="237">
        <v>15196</v>
      </c>
      <c r="G25" s="237">
        <v>728</v>
      </c>
      <c r="H25" s="237">
        <v>15924</v>
      </c>
      <c r="I25" s="238">
        <v>21898</v>
      </c>
      <c r="J25" s="316">
        <v>6</v>
      </c>
      <c r="K25" s="312">
        <v>21904</v>
      </c>
      <c r="L25" s="239">
        <v>9.0856826664388064E-3</v>
      </c>
      <c r="M25" s="236">
        <v>13506</v>
      </c>
      <c r="N25" s="238">
        <v>8398</v>
      </c>
      <c r="O25" s="236">
        <v>17022</v>
      </c>
      <c r="P25" s="237">
        <v>3712</v>
      </c>
      <c r="Q25" s="237">
        <v>886</v>
      </c>
      <c r="R25" s="237">
        <v>53</v>
      </c>
      <c r="S25" s="240">
        <v>302</v>
      </c>
    </row>
    <row r="26" spans="2:19" x14ac:dyDescent="0.2">
      <c r="B26" s="16" t="s">
        <v>48</v>
      </c>
      <c r="C26" s="236">
        <v>172283</v>
      </c>
      <c r="D26" s="237">
        <v>73967</v>
      </c>
      <c r="E26" s="237">
        <v>246250</v>
      </c>
      <c r="F26" s="237">
        <v>580569</v>
      </c>
      <c r="G26" s="237">
        <v>26691</v>
      </c>
      <c r="H26" s="237">
        <v>607260</v>
      </c>
      <c r="I26" s="238">
        <v>853510</v>
      </c>
      <c r="J26" s="316">
        <v>178</v>
      </c>
      <c r="K26" s="312">
        <v>853688</v>
      </c>
      <c r="L26" s="239">
        <v>0.35410602009435771</v>
      </c>
      <c r="M26" s="236">
        <v>547254</v>
      </c>
      <c r="N26" s="238">
        <v>306434</v>
      </c>
      <c r="O26" s="236">
        <v>504581</v>
      </c>
      <c r="P26" s="237">
        <v>137158</v>
      </c>
      <c r="Q26" s="237">
        <v>28944</v>
      </c>
      <c r="R26" s="237">
        <v>168117</v>
      </c>
      <c r="S26" s="240">
        <v>0</v>
      </c>
    </row>
    <row r="27" spans="2:19" ht="12.75" thickBot="1" x14ac:dyDescent="0.25">
      <c r="B27" s="17" t="s">
        <v>49</v>
      </c>
      <c r="C27" s="241">
        <v>492580</v>
      </c>
      <c r="D27" s="242">
        <v>274978</v>
      </c>
      <c r="E27" s="242">
        <v>767558</v>
      </c>
      <c r="F27" s="242">
        <v>1553274</v>
      </c>
      <c r="G27" s="242">
        <v>89488</v>
      </c>
      <c r="H27" s="242">
        <v>1642762</v>
      </c>
      <c r="I27" s="243">
        <v>2410320</v>
      </c>
      <c r="J27" s="317">
        <v>506</v>
      </c>
      <c r="K27" s="313">
        <v>2410826</v>
      </c>
      <c r="L27" s="244">
        <v>1</v>
      </c>
      <c r="M27" s="241">
        <v>1500881</v>
      </c>
      <c r="N27" s="243">
        <v>909945</v>
      </c>
      <c r="O27" s="241">
        <v>1494334</v>
      </c>
      <c r="P27" s="242">
        <v>396574</v>
      </c>
      <c r="Q27" s="242">
        <v>69693</v>
      </c>
      <c r="R27" s="242">
        <v>424214</v>
      </c>
      <c r="S27" s="245">
        <v>26005</v>
      </c>
    </row>
    <row r="28" spans="2:19" ht="12.75" thickBot="1" x14ac:dyDescent="0.25">
      <c r="B28" s="18" t="s">
        <v>50</v>
      </c>
      <c r="C28" s="246">
        <f>+C27/$K$27</f>
        <v>0.20432001314072437</v>
      </c>
      <c r="D28" s="247">
        <f>+D27/$K$27</f>
        <v>0.11405966253889746</v>
      </c>
      <c r="E28" s="247"/>
      <c r="F28" s="247">
        <f>+F27/$K$27</f>
        <v>0.64429120973475484</v>
      </c>
      <c r="G28" s="247">
        <f>+G27/$K$27</f>
        <v>3.7119228015626178E-2</v>
      </c>
      <c r="H28" s="248"/>
      <c r="I28" s="286"/>
      <c r="J28" s="286"/>
      <c r="K28" s="374">
        <f>C28+D28+F28+G28</f>
        <v>0.99979011343000279</v>
      </c>
      <c r="L28" s="375"/>
      <c r="M28" s="249">
        <f t="shared" ref="M28:Q28" si="0">+M27/$K$27</f>
        <v>0.62255882423700426</v>
      </c>
      <c r="N28" s="250">
        <f t="shared" si="0"/>
        <v>0.37744117576299574</v>
      </c>
      <c r="O28" s="318">
        <f t="shared" si="0"/>
        <v>0.61984315749042029</v>
      </c>
      <c r="P28" s="319">
        <f t="shared" si="0"/>
        <v>0.16449714745070776</v>
      </c>
      <c r="Q28" s="319">
        <f t="shared" si="0"/>
        <v>2.890834925457084E-2</v>
      </c>
      <c r="R28" s="319">
        <f>+R27/$K$27</f>
        <v>0.17596209763790502</v>
      </c>
      <c r="S28" s="320">
        <f>+S27/$K$27</f>
        <v>1.0786759392838803E-2</v>
      </c>
    </row>
    <row r="29" spans="2:19" x14ac:dyDescent="0.2">
      <c r="B29" s="28" t="s">
        <v>129</v>
      </c>
    </row>
    <row r="30" spans="2:19" x14ac:dyDescent="0.2">
      <c r="B30" s="28" t="s">
        <v>130</v>
      </c>
    </row>
  </sheetData>
  <mergeCells count="9">
    <mergeCell ref="K28:L28"/>
    <mergeCell ref="B9:B10"/>
    <mergeCell ref="B5:R5"/>
    <mergeCell ref="B6:R6"/>
    <mergeCell ref="K9:L9"/>
    <mergeCell ref="M9:N9"/>
    <mergeCell ref="O9:S9"/>
    <mergeCell ref="B8:S8"/>
    <mergeCell ref="C9:I9"/>
  </mergeCells>
  <hyperlinks>
    <hyperlink ref="T5" location="'Índice Pensiones Solidarias'!A1" display="Volver Sistema de Pensiones Solidadias" xr:uid="{00000000-0004-0000-0500-000000000000}"/>
  </hyperlink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4"/>
  <dimension ref="A2:T30"/>
  <sheetViews>
    <sheetView showGridLines="0" zoomScale="90" zoomScaleNormal="90" workbookViewId="0"/>
  </sheetViews>
  <sheetFormatPr baseColWidth="10" defaultColWidth="11.42578125" defaultRowHeight="12" x14ac:dyDescent="0.2"/>
  <cols>
    <col min="1" max="1" width="6" style="28" customWidth="1"/>
    <col min="2" max="2" width="21.5703125" style="28" customWidth="1"/>
    <col min="3" max="8" width="11.42578125" style="28"/>
    <col min="9" max="10" width="11.42578125" style="196"/>
    <col min="11" max="16384" width="11.42578125" style="28"/>
  </cols>
  <sheetData>
    <row r="2" spans="1:20" s="118" customFormat="1" ht="12.75" x14ac:dyDescent="0.2">
      <c r="A2" s="50" t="s">
        <v>101</v>
      </c>
    </row>
    <row r="3" spans="1:20" s="118" customFormat="1" ht="12.75" x14ac:dyDescent="0.2">
      <c r="A3" s="50" t="s">
        <v>102</v>
      </c>
    </row>
    <row r="4" spans="1:20" s="118" customFormat="1" ht="12.75" x14ac:dyDescent="0.2"/>
    <row r="5" spans="1:20" s="118" customFormat="1" ht="12.75" x14ac:dyDescent="0.2">
      <c r="B5" s="379" t="s">
        <v>53</v>
      </c>
      <c r="C5" s="379"/>
      <c r="D5" s="379"/>
      <c r="E5" s="379"/>
      <c r="F5" s="379"/>
      <c r="G5" s="379"/>
      <c r="H5" s="379"/>
      <c r="I5" s="379"/>
      <c r="J5" s="379"/>
      <c r="K5" s="379"/>
      <c r="L5" s="379"/>
      <c r="M5" s="379"/>
      <c r="N5" s="379"/>
      <c r="O5" s="379"/>
      <c r="P5" s="379"/>
      <c r="Q5" s="379"/>
      <c r="R5" s="379"/>
      <c r="T5" s="133" t="s">
        <v>574</v>
      </c>
    </row>
    <row r="6" spans="1:20" s="118" customFormat="1" ht="12.75" x14ac:dyDescent="0.2">
      <c r="B6" s="376" t="str">
        <f>'Solicitudes Regiones'!B6:R6</f>
        <v>Acumuladas de julio de 2008 a noviembre de 2020</v>
      </c>
      <c r="C6" s="376"/>
      <c r="D6" s="376"/>
      <c r="E6" s="376"/>
      <c r="F6" s="376"/>
      <c r="G6" s="376"/>
      <c r="H6" s="376"/>
      <c r="I6" s="376"/>
      <c r="J6" s="376"/>
      <c r="K6" s="376"/>
      <c r="L6" s="376"/>
      <c r="M6" s="376"/>
      <c r="N6" s="376"/>
      <c r="O6" s="376"/>
      <c r="P6" s="376"/>
      <c r="Q6" s="376"/>
      <c r="R6" s="376"/>
    </row>
    <row r="7" spans="1:20" ht="12.75" thickBot="1" x14ac:dyDescent="0.25"/>
    <row r="8" spans="1:20" ht="15.75" customHeight="1" thickBot="1" x14ac:dyDescent="0.25">
      <c r="B8" s="363" t="s">
        <v>51</v>
      </c>
      <c r="C8" s="364"/>
      <c r="D8" s="364"/>
      <c r="E8" s="364"/>
      <c r="F8" s="364"/>
      <c r="G8" s="364"/>
      <c r="H8" s="364"/>
      <c r="I8" s="364"/>
      <c r="J8" s="364"/>
      <c r="K8" s="364"/>
      <c r="L8" s="364"/>
      <c r="M8" s="364"/>
      <c r="N8" s="364"/>
      <c r="O8" s="364"/>
      <c r="P8" s="364"/>
      <c r="Q8" s="364"/>
      <c r="R8" s="364"/>
      <c r="S8" s="365"/>
    </row>
    <row r="9" spans="1:20" ht="15.75" customHeight="1" thickBot="1" x14ac:dyDescent="0.25">
      <c r="B9" s="382" t="s">
        <v>33</v>
      </c>
      <c r="C9" s="363" t="s">
        <v>2</v>
      </c>
      <c r="D9" s="364"/>
      <c r="E9" s="364"/>
      <c r="F9" s="364"/>
      <c r="G9" s="364"/>
      <c r="H9" s="364"/>
      <c r="I9" s="365"/>
      <c r="J9" s="287"/>
      <c r="K9" s="384" t="s">
        <v>28</v>
      </c>
      <c r="L9" s="385"/>
      <c r="M9" s="386" t="s">
        <v>3</v>
      </c>
      <c r="N9" s="387"/>
      <c r="O9" s="363" t="s">
        <v>4</v>
      </c>
      <c r="P9" s="364"/>
      <c r="Q9" s="364"/>
      <c r="R9" s="364"/>
      <c r="S9" s="365"/>
    </row>
    <row r="10" spans="1:20" ht="24" x14ac:dyDescent="0.2">
      <c r="B10" s="383"/>
      <c r="C10" s="321" t="s">
        <v>5</v>
      </c>
      <c r="D10" s="322" t="s">
        <v>6</v>
      </c>
      <c r="E10" s="323" t="s">
        <v>7</v>
      </c>
      <c r="F10" s="322" t="s">
        <v>8</v>
      </c>
      <c r="G10" s="322" t="s">
        <v>9</v>
      </c>
      <c r="H10" s="323" t="s">
        <v>10</v>
      </c>
      <c r="I10" s="324" t="s">
        <v>11</v>
      </c>
      <c r="J10" s="314" t="s">
        <v>593</v>
      </c>
      <c r="K10" s="285" t="s">
        <v>596</v>
      </c>
      <c r="L10" s="219" t="s">
        <v>597</v>
      </c>
      <c r="M10" s="219" t="s">
        <v>32</v>
      </c>
      <c r="N10" s="219" t="s">
        <v>13</v>
      </c>
      <c r="O10" s="219" t="s">
        <v>14</v>
      </c>
      <c r="P10" s="219" t="s">
        <v>15</v>
      </c>
      <c r="Q10" s="219" t="s">
        <v>16</v>
      </c>
      <c r="R10" s="219" t="s">
        <v>17</v>
      </c>
      <c r="S10" s="219" t="s">
        <v>595</v>
      </c>
    </row>
    <row r="11" spans="1:20" x14ac:dyDescent="0.2">
      <c r="B11" s="20" t="s">
        <v>34</v>
      </c>
      <c r="C11" s="255">
        <v>5316</v>
      </c>
      <c r="D11" s="256">
        <v>1862</v>
      </c>
      <c r="E11" s="256">
        <v>7178</v>
      </c>
      <c r="F11" s="256">
        <v>17342</v>
      </c>
      <c r="G11" s="256">
        <v>844</v>
      </c>
      <c r="H11" s="256">
        <v>18186</v>
      </c>
      <c r="I11" s="325">
        <v>25364</v>
      </c>
      <c r="J11" s="329">
        <v>0</v>
      </c>
      <c r="K11" s="327">
        <v>25364</v>
      </c>
      <c r="L11" s="254">
        <v>1.2745574927739565E-2</v>
      </c>
      <c r="M11" s="251">
        <v>14919</v>
      </c>
      <c r="N11" s="253">
        <v>10445</v>
      </c>
      <c r="O11" s="251">
        <v>15140</v>
      </c>
      <c r="P11" s="252">
        <v>4949</v>
      </c>
      <c r="Q11" s="252">
        <v>745</v>
      </c>
      <c r="R11" s="252">
        <v>4306</v>
      </c>
      <c r="S11" s="253">
        <v>224</v>
      </c>
    </row>
    <row r="12" spans="1:20" x14ac:dyDescent="0.2">
      <c r="B12" s="20" t="s">
        <v>35</v>
      </c>
      <c r="C12" s="255">
        <v>5116</v>
      </c>
      <c r="D12" s="256">
        <v>2699</v>
      </c>
      <c r="E12" s="256">
        <v>7815</v>
      </c>
      <c r="F12" s="256">
        <v>17523</v>
      </c>
      <c r="G12" s="256">
        <v>1357</v>
      </c>
      <c r="H12" s="256">
        <v>18880</v>
      </c>
      <c r="I12" s="325">
        <v>26695</v>
      </c>
      <c r="J12" s="330">
        <v>0</v>
      </c>
      <c r="K12" s="328">
        <v>26695</v>
      </c>
      <c r="L12" s="258">
        <v>1.3414411082479408E-2</v>
      </c>
      <c r="M12" s="255">
        <v>15952</v>
      </c>
      <c r="N12" s="257">
        <v>10743</v>
      </c>
      <c r="O12" s="255">
        <v>15783</v>
      </c>
      <c r="P12" s="256">
        <v>4133</v>
      </c>
      <c r="Q12" s="256">
        <v>970</v>
      </c>
      <c r="R12" s="256">
        <v>5437</v>
      </c>
      <c r="S12" s="257">
        <v>372</v>
      </c>
    </row>
    <row r="13" spans="1:20" x14ac:dyDescent="0.2">
      <c r="B13" s="20" t="s">
        <v>36</v>
      </c>
      <c r="C13" s="255">
        <v>9474</v>
      </c>
      <c r="D13" s="256">
        <v>3465</v>
      </c>
      <c r="E13" s="256">
        <v>12939</v>
      </c>
      <c r="F13" s="256">
        <v>29894</v>
      </c>
      <c r="G13" s="256">
        <v>1495</v>
      </c>
      <c r="H13" s="256">
        <v>31389</v>
      </c>
      <c r="I13" s="325">
        <v>44328</v>
      </c>
      <c r="J13" s="330">
        <v>1</v>
      </c>
      <c r="K13" s="328">
        <v>44329</v>
      </c>
      <c r="L13" s="258">
        <v>2.2275610746403059E-2</v>
      </c>
      <c r="M13" s="255">
        <v>28295</v>
      </c>
      <c r="N13" s="257">
        <v>16034</v>
      </c>
      <c r="O13" s="255">
        <v>30900</v>
      </c>
      <c r="P13" s="256">
        <v>6502</v>
      </c>
      <c r="Q13" s="256">
        <v>644</v>
      </c>
      <c r="R13" s="256">
        <v>5762</v>
      </c>
      <c r="S13" s="257">
        <v>521</v>
      </c>
    </row>
    <row r="14" spans="1:20" x14ac:dyDescent="0.2">
      <c r="B14" s="20" t="s">
        <v>37</v>
      </c>
      <c r="C14" s="255">
        <v>6501</v>
      </c>
      <c r="D14" s="256">
        <v>2457</v>
      </c>
      <c r="E14" s="256">
        <v>8958</v>
      </c>
      <c r="F14" s="256">
        <v>20502</v>
      </c>
      <c r="G14" s="256">
        <v>1006</v>
      </c>
      <c r="H14" s="256">
        <v>21508</v>
      </c>
      <c r="I14" s="325">
        <v>30466</v>
      </c>
      <c r="J14" s="330">
        <v>0</v>
      </c>
      <c r="K14" s="328">
        <v>30466</v>
      </c>
      <c r="L14" s="258">
        <v>1.5309363103158554E-2</v>
      </c>
      <c r="M14" s="255">
        <v>18192</v>
      </c>
      <c r="N14" s="257">
        <v>12274</v>
      </c>
      <c r="O14" s="255">
        <v>18289</v>
      </c>
      <c r="P14" s="256">
        <v>5514</v>
      </c>
      <c r="Q14" s="256">
        <v>850</v>
      </c>
      <c r="R14" s="256">
        <v>5518</v>
      </c>
      <c r="S14" s="257">
        <v>295</v>
      </c>
    </row>
    <row r="15" spans="1:20" x14ac:dyDescent="0.2">
      <c r="B15" s="20" t="s">
        <v>38</v>
      </c>
      <c r="C15" s="255">
        <v>19201</v>
      </c>
      <c r="D15" s="256">
        <v>6417</v>
      </c>
      <c r="E15" s="256">
        <v>25618</v>
      </c>
      <c r="F15" s="256">
        <v>60609</v>
      </c>
      <c r="G15" s="256">
        <v>2971</v>
      </c>
      <c r="H15" s="256">
        <v>63580</v>
      </c>
      <c r="I15" s="325">
        <v>89198</v>
      </c>
      <c r="J15" s="330">
        <v>1</v>
      </c>
      <c r="K15" s="328">
        <v>89199</v>
      </c>
      <c r="L15" s="258">
        <v>4.4823077510622984E-2</v>
      </c>
      <c r="M15" s="255">
        <v>53146</v>
      </c>
      <c r="N15" s="257">
        <v>36053</v>
      </c>
      <c r="O15" s="255">
        <v>65869</v>
      </c>
      <c r="P15" s="256">
        <v>12835</v>
      </c>
      <c r="Q15" s="256">
        <v>1214</v>
      </c>
      <c r="R15" s="256">
        <v>8494</v>
      </c>
      <c r="S15" s="257">
        <v>787</v>
      </c>
    </row>
    <row r="16" spans="1:20" x14ac:dyDescent="0.2">
      <c r="B16" s="20" t="s">
        <v>39</v>
      </c>
      <c r="C16" s="255">
        <v>47669</v>
      </c>
      <c r="D16" s="256">
        <v>17135</v>
      </c>
      <c r="E16" s="256">
        <v>64804</v>
      </c>
      <c r="F16" s="256">
        <v>161276</v>
      </c>
      <c r="G16" s="256">
        <v>8595</v>
      </c>
      <c r="H16" s="256">
        <v>169871</v>
      </c>
      <c r="I16" s="325">
        <v>234675</v>
      </c>
      <c r="J16" s="330">
        <v>1</v>
      </c>
      <c r="K16" s="328">
        <v>234676</v>
      </c>
      <c r="L16" s="258">
        <v>0.11792621596523459</v>
      </c>
      <c r="M16" s="255">
        <v>143744</v>
      </c>
      <c r="N16" s="257">
        <v>90932</v>
      </c>
      <c r="O16" s="255">
        <v>147905</v>
      </c>
      <c r="P16" s="256">
        <v>44252</v>
      </c>
      <c r="Q16" s="256">
        <v>5575</v>
      </c>
      <c r="R16" s="256">
        <v>34237</v>
      </c>
      <c r="S16" s="257">
        <v>2707</v>
      </c>
    </row>
    <row r="17" spans="2:19" x14ac:dyDescent="0.2">
      <c r="B17" s="20" t="s">
        <v>40</v>
      </c>
      <c r="C17" s="255">
        <v>22458</v>
      </c>
      <c r="D17" s="256">
        <v>8275</v>
      </c>
      <c r="E17" s="256">
        <v>30733</v>
      </c>
      <c r="F17" s="256">
        <v>77815</v>
      </c>
      <c r="G17" s="256">
        <v>4873</v>
      </c>
      <c r="H17" s="256">
        <v>82688</v>
      </c>
      <c r="I17" s="325">
        <v>113421</v>
      </c>
      <c r="J17" s="330">
        <v>1</v>
      </c>
      <c r="K17" s="328">
        <v>113422</v>
      </c>
      <c r="L17" s="258">
        <v>5.6995292519085194E-2</v>
      </c>
      <c r="M17" s="255">
        <v>65272</v>
      </c>
      <c r="N17" s="257">
        <v>48150</v>
      </c>
      <c r="O17" s="255">
        <v>66731</v>
      </c>
      <c r="P17" s="256">
        <v>17675</v>
      </c>
      <c r="Q17" s="256">
        <v>2869</v>
      </c>
      <c r="R17" s="256">
        <v>25265</v>
      </c>
      <c r="S17" s="257">
        <v>882</v>
      </c>
    </row>
    <row r="18" spans="2:19" x14ac:dyDescent="0.2">
      <c r="B18" s="20" t="s">
        <v>41</v>
      </c>
      <c r="C18" s="255">
        <v>31979</v>
      </c>
      <c r="D18" s="256">
        <v>11374</v>
      </c>
      <c r="E18" s="256">
        <v>43353</v>
      </c>
      <c r="F18" s="256">
        <v>93078</v>
      </c>
      <c r="G18" s="256">
        <v>5491</v>
      </c>
      <c r="H18" s="256">
        <v>98569</v>
      </c>
      <c r="I18" s="325">
        <v>141922</v>
      </c>
      <c r="J18" s="330">
        <v>0</v>
      </c>
      <c r="K18" s="328">
        <v>141922</v>
      </c>
      <c r="L18" s="258">
        <v>7.131672783845823E-2</v>
      </c>
      <c r="M18" s="255">
        <v>80378</v>
      </c>
      <c r="N18" s="257">
        <v>61544</v>
      </c>
      <c r="O18" s="255">
        <v>86287</v>
      </c>
      <c r="P18" s="256">
        <v>26197</v>
      </c>
      <c r="Q18" s="256">
        <v>3705</v>
      </c>
      <c r="R18" s="256">
        <v>24765</v>
      </c>
      <c r="S18" s="257">
        <v>968</v>
      </c>
    </row>
    <row r="19" spans="2:19" x14ac:dyDescent="0.2">
      <c r="B19" s="20" t="s">
        <v>584</v>
      </c>
      <c r="C19" s="255">
        <v>16654</v>
      </c>
      <c r="D19" s="256">
        <v>9768</v>
      </c>
      <c r="E19" s="256">
        <v>26422</v>
      </c>
      <c r="F19" s="256">
        <v>43172</v>
      </c>
      <c r="G19" s="256">
        <v>4362</v>
      </c>
      <c r="H19" s="256">
        <v>47534</v>
      </c>
      <c r="I19" s="325">
        <v>73956</v>
      </c>
      <c r="J19" s="330">
        <v>0</v>
      </c>
      <c r="K19" s="328">
        <v>73956</v>
      </c>
      <c r="L19" s="258">
        <v>3.7163370894019367E-2</v>
      </c>
      <c r="M19" s="255">
        <v>42400</v>
      </c>
      <c r="N19" s="257">
        <v>31556</v>
      </c>
      <c r="O19" s="255">
        <v>44381</v>
      </c>
      <c r="P19" s="256">
        <v>12875</v>
      </c>
      <c r="Q19" s="256">
        <v>1594</v>
      </c>
      <c r="R19" s="256">
        <v>15106</v>
      </c>
      <c r="S19" s="257">
        <v>0</v>
      </c>
    </row>
    <row r="20" spans="2:19" x14ac:dyDescent="0.2">
      <c r="B20" s="20" t="s">
        <v>42</v>
      </c>
      <c r="C20" s="255">
        <v>42126</v>
      </c>
      <c r="D20" s="256">
        <v>17718</v>
      </c>
      <c r="E20" s="256">
        <v>59844</v>
      </c>
      <c r="F20" s="256">
        <v>124486</v>
      </c>
      <c r="G20" s="256">
        <v>7240</v>
      </c>
      <c r="H20" s="256">
        <v>131726</v>
      </c>
      <c r="I20" s="325">
        <v>191570</v>
      </c>
      <c r="J20" s="330">
        <v>3</v>
      </c>
      <c r="K20" s="328">
        <v>191573</v>
      </c>
      <c r="L20" s="258">
        <v>9.6266678190815788E-2</v>
      </c>
      <c r="M20" s="255">
        <v>114539</v>
      </c>
      <c r="N20" s="257">
        <v>77034</v>
      </c>
      <c r="O20" s="255">
        <v>114067</v>
      </c>
      <c r="P20" s="256">
        <v>30789</v>
      </c>
      <c r="Q20" s="256">
        <v>5984</v>
      </c>
      <c r="R20" s="256">
        <v>40733</v>
      </c>
      <c r="S20" s="257">
        <v>0</v>
      </c>
    </row>
    <row r="21" spans="2:19" x14ac:dyDescent="0.2">
      <c r="B21" s="20" t="s">
        <v>43</v>
      </c>
      <c r="C21" s="255">
        <v>35160</v>
      </c>
      <c r="D21" s="256">
        <v>11800</v>
      </c>
      <c r="E21" s="256">
        <v>46960</v>
      </c>
      <c r="F21" s="256">
        <v>71977</v>
      </c>
      <c r="G21" s="256">
        <v>4748</v>
      </c>
      <c r="H21" s="256">
        <v>76725</v>
      </c>
      <c r="I21" s="325">
        <v>123685</v>
      </c>
      <c r="J21" s="330">
        <v>0</v>
      </c>
      <c r="K21" s="328">
        <v>123685</v>
      </c>
      <c r="L21" s="258">
        <v>6.215251675356679E-2</v>
      </c>
      <c r="M21" s="255">
        <v>71342</v>
      </c>
      <c r="N21" s="257">
        <v>52343</v>
      </c>
      <c r="O21" s="255">
        <v>81836</v>
      </c>
      <c r="P21" s="256">
        <v>21467</v>
      </c>
      <c r="Q21" s="256">
        <v>3099</v>
      </c>
      <c r="R21" s="256">
        <v>16368</v>
      </c>
      <c r="S21" s="257">
        <v>915</v>
      </c>
    </row>
    <row r="22" spans="2:19" x14ac:dyDescent="0.2">
      <c r="B22" s="20" t="s">
        <v>44</v>
      </c>
      <c r="C22" s="255">
        <v>12521</v>
      </c>
      <c r="D22" s="256">
        <v>6376</v>
      </c>
      <c r="E22" s="256">
        <v>18897</v>
      </c>
      <c r="F22" s="256">
        <v>32370</v>
      </c>
      <c r="G22" s="256">
        <v>2993</v>
      </c>
      <c r="H22" s="256">
        <v>35363</v>
      </c>
      <c r="I22" s="325">
        <v>54260</v>
      </c>
      <c r="J22" s="330">
        <v>0</v>
      </c>
      <c r="K22" s="328">
        <v>54260</v>
      </c>
      <c r="L22" s="258">
        <v>2.7266002822076519E-2</v>
      </c>
      <c r="M22" s="255">
        <v>31988</v>
      </c>
      <c r="N22" s="257">
        <v>22272</v>
      </c>
      <c r="O22" s="255">
        <v>38268</v>
      </c>
      <c r="P22" s="256">
        <v>10022</v>
      </c>
      <c r="Q22" s="256">
        <v>1649</v>
      </c>
      <c r="R22" s="256">
        <v>3908</v>
      </c>
      <c r="S22" s="257">
        <v>413</v>
      </c>
    </row>
    <row r="23" spans="2:19" x14ac:dyDescent="0.2">
      <c r="B23" s="20" t="s">
        <v>45</v>
      </c>
      <c r="C23" s="255">
        <v>24933</v>
      </c>
      <c r="D23" s="256">
        <v>9880</v>
      </c>
      <c r="E23" s="256">
        <v>34813</v>
      </c>
      <c r="F23" s="256">
        <v>57544</v>
      </c>
      <c r="G23" s="256">
        <v>4758</v>
      </c>
      <c r="H23" s="256">
        <v>62302</v>
      </c>
      <c r="I23" s="325">
        <v>97115</v>
      </c>
      <c r="J23" s="330">
        <v>0</v>
      </c>
      <c r="K23" s="328">
        <v>97115</v>
      </c>
      <c r="L23" s="258">
        <v>4.8800918983891654E-2</v>
      </c>
      <c r="M23" s="255">
        <v>55613</v>
      </c>
      <c r="N23" s="257">
        <v>41502</v>
      </c>
      <c r="O23" s="255">
        <v>62755</v>
      </c>
      <c r="P23" s="256">
        <v>20923</v>
      </c>
      <c r="Q23" s="256">
        <v>3053</v>
      </c>
      <c r="R23" s="256">
        <v>9703</v>
      </c>
      <c r="S23" s="257">
        <v>681</v>
      </c>
    </row>
    <row r="24" spans="2:19" x14ac:dyDescent="0.2">
      <c r="B24" s="20" t="s">
        <v>46</v>
      </c>
      <c r="C24" s="255">
        <v>2333</v>
      </c>
      <c r="D24" s="256">
        <v>687</v>
      </c>
      <c r="E24" s="256">
        <v>3020</v>
      </c>
      <c r="F24" s="256">
        <v>6467</v>
      </c>
      <c r="G24" s="256">
        <v>459</v>
      </c>
      <c r="H24" s="256">
        <v>6926</v>
      </c>
      <c r="I24" s="325">
        <v>9946</v>
      </c>
      <c r="J24" s="330">
        <v>0</v>
      </c>
      <c r="K24" s="328">
        <v>9946</v>
      </c>
      <c r="L24" s="258">
        <v>4.9979296732099712E-3</v>
      </c>
      <c r="M24" s="255">
        <v>5184</v>
      </c>
      <c r="N24" s="257">
        <v>4762</v>
      </c>
      <c r="O24" s="255">
        <v>7252</v>
      </c>
      <c r="P24" s="256">
        <v>1862</v>
      </c>
      <c r="Q24" s="256">
        <v>144</v>
      </c>
      <c r="R24" s="256">
        <v>623</v>
      </c>
      <c r="S24" s="257">
        <v>65</v>
      </c>
    </row>
    <row r="25" spans="2:19" x14ac:dyDescent="0.2">
      <c r="B25" s="20" t="s">
        <v>47</v>
      </c>
      <c r="C25" s="255">
        <v>3794</v>
      </c>
      <c r="D25" s="256">
        <v>1160</v>
      </c>
      <c r="E25" s="256">
        <v>4954</v>
      </c>
      <c r="F25" s="256">
        <v>12311</v>
      </c>
      <c r="G25" s="256">
        <v>588</v>
      </c>
      <c r="H25" s="256">
        <v>12899</v>
      </c>
      <c r="I25" s="325">
        <v>17853</v>
      </c>
      <c r="J25" s="330">
        <v>0</v>
      </c>
      <c r="K25" s="328">
        <v>17853</v>
      </c>
      <c r="L25" s="258">
        <v>8.9712485879567278E-3</v>
      </c>
      <c r="M25" s="255">
        <v>10681</v>
      </c>
      <c r="N25" s="257">
        <v>7172</v>
      </c>
      <c r="O25" s="255">
        <v>13898</v>
      </c>
      <c r="P25" s="256">
        <v>3012</v>
      </c>
      <c r="Q25" s="256">
        <v>720</v>
      </c>
      <c r="R25" s="256">
        <v>40</v>
      </c>
      <c r="S25" s="257">
        <v>183</v>
      </c>
    </row>
    <row r="26" spans="2:19" x14ac:dyDescent="0.2">
      <c r="B26" s="20" t="s">
        <v>48</v>
      </c>
      <c r="C26" s="255">
        <v>152418</v>
      </c>
      <c r="D26" s="256">
        <v>47719</v>
      </c>
      <c r="E26" s="256">
        <v>200137</v>
      </c>
      <c r="F26" s="256">
        <v>493649</v>
      </c>
      <c r="G26" s="256">
        <v>21774</v>
      </c>
      <c r="H26" s="256">
        <v>515423</v>
      </c>
      <c r="I26" s="325">
        <v>715560</v>
      </c>
      <c r="J26" s="330">
        <v>3</v>
      </c>
      <c r="K26" s="328">
        <v>715563</v>
      </c>
      <c r="L26" s="258">
        <v>0.35957506040128157</v>
      </c>
      <c r="M26" s="255">
        <v>450589</v>
      </c>
      <c r="N26" s="257">
        <v>264974</v>
      </c>
      <c r="O26" s="255">
        <v>421646</v>
      </c>
      <c r="P26" s="256">
        <v>116805</v>
      </c>
      <c r="Q26" s="256">
        <v>23700</v>
      </c>
      <c r="R26" s="256">
        <v>140904</v>
      </c>
      <c r="S26" s="257">
        <v>12508</v>
      </c>
    </row>
    <row r="27" spans="2:19" ht="12.75" thickBot="1" x14ac:dyDescent="0.25">
      <c r="B27" s="17" t="s">
        <v>49</v>
      </c>
      <c r="C27" s="241">
        <v>437653</v>
      </c>
      <c r="D27" s="242">
        <v>158792</v>
      </c>
      <c r="E27" s="242">
        <v>596445</v>
      </c>
      <c r="F27" s="242">
        <v>1320015</v>
      </c>
      <c r="G27" s="242">
        <v>73554</v>
      </c>
      <c r="H27" s="242">
        <v>1393569</v>
      </c>
      <c r="I27" s="326">
        <v>1990014</v>
      </c>
      <c r="J27" s="317">
        <v>10</v>
      </c>
      <c r="K27" s="313">
        <v>1990024</v>
      </c>
      <c r="L27" s="244">
        <v>1</v>
      </c>
      <c r="M27" s="241">
        <v>1202234</v>
      </c>
      <c r="N27" s="243">
        <v>787790</v>
      </c>
      <c r="O27" s="241">
        <v>1231007</v>
      </c>
      <c r="P27" s="242">
        <v>339812</v>
      </c>
      <c r="Q27" s="242">
        <v>56515</v>
      </c>
      <c r="R27" s="242">
        <v>341169</v>
      </c>
      <c r="S27" s="245">
        <v>21521</v>
      </c>
    </row>
    <row r="28" spans="2:19" ht="12.75" thickBot="1" x14ac:dyDescent="0.25">
      <c r="B28" s="18" t="s">
        <v>50</v>
      </c>
      <c r="C28" s="259">
        <f>+C27/$K$27</f>
        <v>0.21992347830980932</v>
      </c>
      <c r="D28" s="260">
        <f>+D27/$K$27</f>
        <v>7.9794012534522202E-2</v>
      </c>
      <c r="E28" s="260"/>
      <c r="F28" s="260">
        <f>+F27/$K$27</f>
        <v>0.66331612081060332</v>
      </c>
      <c r="G28" s="260">
        <f>+G27/$K$27</f>
        <v>3.6961363280040842E-2</v>
      </c>
      <c r="H28" s="261"/>
      <c r="I28" s="288"/>
      <c r="J28" s="288"/>
      <c r="K28" s="380">
        <f>C28+D28+F28+G28</f>
        <v>0.99999497493497569</v>
      </c>
      <c r="L28" s="381"/>
      <c r="M28" s="259">
        <f t="shared" ref="M28:S28" si="0">+M27/$K$27</f>
        <v>0.60413040244740768</v>
      </c>
      <c r="N28" s="261">
        <f t="shared" si="0"/>
        <v>0.39586959755259232</v>
      </c>
      <c r="O28" s="259">
        <f t="shared" si="0"/>
        <v>0.61858902204194521</v>
      </c>
      <c r="P28" s="260">
        <f t="shared" si="0"/>
        <v>0.17075773960515048</v>
      </c>
      <c r="Q28" s="260">
        <f t="shared" si="0"/>
        <v>2.8399154985065508E-2</v>
      </c>
      <c r="R28" s="260">
        <f t="shared" si="0"/>
        <v>0.17143964092895361</v>
      </c>
      <c r="S28" s="261">
        <f t="shared" si="0"/>
        <v>1.081444243888516E-2</v>
      </c>
    </row>
    <row r="29" spans="2:19" x14ac:dyDescent="0.2">
      <c r="B29" s="28" t="s">
        <v>129</v>
      </c>
    </row>
    <row r="30" spans="2:19" x14ac:dyDescent="0.2">
      <c r="B30" s="28" t="s">
        <v>130</v>
      </c>
    </row>
  </sheetData>
  <mergeCells count="9">
    <mergeCell ref="B5:R5"/>
    <mergeCell ref="B6:R6"/>
    <mergeCell ref="K28:L28"/>
    <mergeCell ref="B9:B10"/>
    <mergeCell ref="K9:L9"/>
    <mergeCell ref="M9:N9"/>
    <mergeCell ref="O9:S9"/>
    <mergeCell ref="B8:S8"/>
    <mergeCell ref="C9:I9"/>
  </mergeCells>
  <hyperlinks>
    <hyperlink ref="T5" location="'Índice Pensiones Solidarias'!A1" display="Volver Sistema de Pensiones Solidadias"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5"/>
  <dimension ref="A2:O32"/>
  <sheetViews>
    <sheetView showGridLines="0" zoomScaleNormal="100" workbookViewId="0"/>
  </sheetViews>
  <sheetFormatPr baseColWidth="10" defaultColWidth="11.42578125" defaultRowHeight="12" x14ac:dyDescent="0.2"/>
  <cols>
    <col min="1" max="1" width="6" style="28" customWidth="1"/>
    <col min="2" max="2" width="15.85546875" style="28" customWidth="1"/>
    <col min="3" max="4" width="7.140625" style="28" bestFit="1" customWidth="1"/>
    <col min="5" max="6" width="7.85546875" style="28" bestFit="1" customWidth="1"/>
    <col min="7" max="7" width="7.140625" style="28" bestFit="1" customWidth="1"/>
    <col min="8" max="8" width="9.28515625" style="28" bestFit="1" customWidth="1"/>
    <col min="9" max="10" width="7.85546875" style="28" bestFit="1" customWidth="1"/>
    <col min="11" max="11" width="12.140625" style="28" customWidth="1"/>
    <col min="12" max="16384" width="11.42578125" style="28"/>
  </cols>
  <sheetData>
    <row r="2" spans="1:15" x14ac:dyDescent="0.2">
      <c r="A2" s="50" t="s">
        <v>101</v>
      </c>
    </row>
    <row r="3" spans="1:15" x14ac:dyDescent="0.2">
      <c r="A3" s="50" t="s">
        <v>102</v>
      </c>
    </row>
    <row r="5" spans="1:15" ht="12.75" x14ac:dyDescent="0.2">
      <c r="B5" s="360" t="s">
        <v>71</v>
      </c>
      <c r="C5" s="360"/>
      <c r="D5" s="360"/>
      <c r="E5" s="360"/>
      <c r="F5" s="360"/>
      <c r="G5" s="360"/>
      <c r="H5" s="360"/>
      <c r="I5" s="360"/>
      <c r="J5" s="360"/>
      <c r="K5" s="360"/>
      <c r="M5" s="125" t="s">
        <v>572</v>
      </c>
      <c r="O5" s="109"/>
    </row>
    <row r="6" spans="1:15" ht="12.75" x14ac:dyDescent="0.2">
      <c r="B6" s="376" t="str">
        <f>'Solicitudes Regiones'!$B$6:$R$6</f>
        <v>Acumuladas de julio de 2008 a noviembre de 2020</v>
      </c>
      <c r="C6" s="376"/>
      <c r="D6" s="376"/>
      <c r="E6" s="376"/>
      <c r="F6" s="376"/>
      <c r="G6" s="376"/>
      <c r="H6" s="376"/>
      <c r="I6" s="376"/>
      <c r="J6" s="376"/>
      <c r="K6" s="376"/>
    </row>
    <row r="8" spans="1:15" ht="12" customHeight="1" x14ac:dyDescent="0.2">
      <c r="B8" s="390" t="s">
        <v>55</v>
      </c>
      <c r="C8" s="390"/>
      <c r="D8" s="390"/>
      <c r="E8" s="390"/>
      <c r="F8" s="390"/>
      <c r="G8" s="390"/>
      <c r="H8" s="390"/>
      <c r="I8" s="390"/>
      <c r="J8" s="390"/>
      <c r="K8" s="390"/>
      <c r="L8" s="390"/>
      <c r="M8" s="390"/>
    </row>
    <row r="9" spans="1:15" ht="15" customHeight="1" x14ac:dyDescent="0.2">
      <c r="B9" s="390" t="s">
        <v>56</v>
      </c>
      <c r="C9" s="388" t="s">
        <v>2</v>
      </c>
      <c r="D9" s="391"/>
      <c r="E9" s="391"/>
      <c r="F9" s="391"/>
      <c r="G9" s="391"/>
      <c r="H9" s="391"/>
      <c r="I9" s="391"/>
      <c r="J9" s="391"/>
      <c r="K9" s="389"/>
      <c r="L9" s="388"/>
      <c r="M9" s="389"/>
    </row>
    <row r="10" spans="1:15" ht="24" x14ac:dyDescent="0.2">
      <c r="B10" s="390"/>
      <c r="C10" s="26" t="s">
        <v>57</v>
      </c>
      <c r="D10" s="26" t="s">
        <v>58</v>
      </c>
      <c r="E10" s="26" t="s">
        <v>59</v>
      </c>
      <c r="F10" s="26" t="s">
        <v>60</v>
      </c>
      <c r="G10" s="26" t="s">
        <v>8</v>
      </c>
      <c r="H10" s="26" t="s">
        <v>61</v>
      </c>
      <c r="I10" s="26" t="s">
        <v>62</v>
      </c>
      <c r="J10" s="26" t="s">
        <v>63</v>
      </c>
      <c r="K10" s="282" t="s">
        <v>31</v>
      </c>
      <c r="L10" s="282" t="s">
        <v>593</v>
      </c>
      <c r="M10" s="282" t="s">
        <v>596</v>
      </c>
    </row>
    <row r="11" spans="1:15" x14ac:dyDescent="0.2">
      <c r="B11" s="21" t="s">
        <v>67</v>
      </c>
      <c r="C11" s="21">
        <v>5694</v>
      </c>
      <c r="D11" s="21">
        <v>2553</v>
      </c>
      <c r="E11" s="21">
        <f t="shared" ref="E11:E15" si="0">C11+D11</f>
        <v>8247</v>
      </c>
      <c r="F11" s="22">
        <f>E11/$E$15</f>
        <v>0.97447713576745831</v>
      </c>
      <c r="G11" s="21">
        <v>19914</v>
      </c>
      <c r="H11" s="21">
        <v>1011</v>
      </c>
      <c r="I11" s="21">
        <f t="shared" ref="I11:I15" si="1">G11+H11</f>
        <v>20925</v>
      </c>
      <c r="J11" s="22">
        <f>I11/$I$15</f>
        <v>0.99227048558421849</v>
      </c>
      <c r="K11" s="21">
        <f t="shared" ref="K11:K15" si="2">E11+I11</f>
        <v>29172</v>
      </c>
      <c r="L11" s="21">
        <v>16</v>
      </c>
      <c r="M11" s="21">
        <f>K11+L11</f>
        <v>29188</v>
      </c>
    </row>
    <row r="12" spans="1:15" x14ac:dyDescent="0.2">
      <c r="B12" s="21" t="s">
        <v>68</v>
      </c>
      <c r="C12" s="21">
        <v>26</v>
      </c>
      <c r="D12" s="21">
        <v>9</v>
      </c>
      <c r="E12" s="21">
        <f t="shared" si="0"/>
        <v>35</v>
      </c>
      <c r="F12" s="22">
        <f t="shared" ref="F12:F15" si="3">E12/$E$15</f>
        <v>4.1356492969396195E-3</v>
      </c>
      <c r="G12" s="21">
        <v>40</v>
      </c>
      <c r="H12" s="21">
        <v>1</v>
      </c>
      <c r="I12" s="21">
        <f t="shared" si="1"/>
        <v>41</v>
      </c>
      <c r="J12" s="22">
        <f t="shared" ref="J12:J15" si="4">I12/$I$15</f>
        <v>1.9442336874051593E-3</v>
      </c>
      <c r="K12" s="21">
        <f t="shared" si="2"/>
        <v>76</v>
      </c>
      <c r="L12" s="21">
        <v>0</v>
      </c>
      <c r="M12" s="21">
        <f t="shared" ref="M12:M14" si="5">K12+L12</f>
        <v>76</v>
      </c>
    </row>
    <row r="13" spans="1:15" x14ac:dyDescent="0.2">
      <c r="B13" s="21" t="s">
        <v>69</v>
      </c>
      <c r="C13" s="21">
        <v>86</v>
      </c>
      <c r="D13" s="21">
        <v>40</v>
      </c>
      <c r="E13" s="21">
        <f t="shared" si="0"/>
        <v>126</v>
      </c>
      <c r="F13" s="22">
        <f t="shared" si="3"/>
        <v>1.488833746898263E-2</v>
      </c>
      <c r="G13" s="21">
        <v>105</v>
      </c>
      <c r="H13" s="21">
        <v>2</v>
      </c>
      <c r="I13" s="21">
        <f t="shared" si="1"/>
        <v>107</v>
      </c>
      <c r="J13" s="22">
        <f t="shared" si="4"/>
        <v>5.0739757207890739E-3</v>
      </c>
      <c r="K13" s="21">
        <f t="shared" si="2"/>
        <v>233</v>
      </c>
      <c r="L13" s="21">
        <v>0</v>
      </c>
      <c r="M13" s="21">
        <f t="shared" si="5"/>
        <v>233</v>
      </c>
    </row>
    <row r="14" spans="1:15" x14ac:dyDescent="0.2">
      <c r="B14" s="21" t="s">
        <v>70</v>
      </c>
      <c r="C14" s="21">
        <v>36</v>
      </c>
      <c r="D14" s="21">
        <v>19</v>
      </c>
      <c r="E14" s="21">
        <f t="shared" si="0"/>
        <v>55</v>
      </c>
      <c r="F14" s="22">
        <f t="shared" si="3"/>
        <v>6.4988774666194021E-3</v>
      </c>
      <c r="G14" s="21">
        <v>15</v>
      </c>
      <c r="H14" s="21">
        <v>0</v>
      </c>
      <c r="I14" s="21">
        <f t="shared" si="1"/>
        <v>15</v>
      </c>
      <c r="J14" s="22">
        <f t="shared" si="4"/>
        <v>7.1130500758725338E-4</v>
      </c>
      <c r="K14" s="21">
        <f t="shared" si="2"/>
        <v>70</v>
      </c>
      <c r="L14" s="21">
        <v>0</v>
      </c>
      <c r="M14" s="21">
        <f t="shared" si="5"/>
        <v>70</v>
      </c>
    </row>
    <row r="15" spans="1:15" x14ac:dyDescent="0.2">
      <c r="B15" s="23" t="s">
        <v>49</v>
      </c>
      <c r="C15" s="21">
        <f t="shared" ref="C15:D15" si="6">SUM(C11:C14)</f>
        <v>5842</v>
      </c>
      <c r="D15" s="21">
        <f t="shared" si="6"/>
        <v>2621</v>
      </c>
      <c r="E15" s="23">
        <f t="shared" si="0"/>
        <v>8463</v>
      </c>
      <c r="F15" s="22">
        <f t="shared" si="3"/>
        <v>1</v>
      </c>
      <c r="G15" s="21">
        <f t="shared" ref="G15:H15" si="7">SUM(G11:G14)</f>
        <v>20074</v>
      </c>
      <c r="H15" s="21">
        <f t="shared" si="7"/>
        <v>1014</v>
      </c>
      <c r="I15" s="23">
        <f t="shared" si="1"/>
        <v>21088</v>
      </c>
      <c r="J15" s="22">
        <f t="shared" si="4"/>
        <v>1</v>
      </c>
      <c r="K15" s="23">
        <f t="shared" si="2"/>
        <v>29551</v>
      </c>
      <c r="L15" s="23">
        <f t="shared" ref="L15:M15" si="8">SUM(L11:L14)</f>
        <v>16</v>
      </c>
      <c r="M15" s="23">
        <f t="shared" si="8"/>
        <v>29567</v>
      </c>
    </row>
    <row r="16" spans="1:15" ht="24" x14ac:dyDescent="0.2">
      <c r="B16" s="35" t="s">
        <v>64</v>
      </c>
      <c r="C16" s="36">
        <f>+C15/$M$15</f>
        <v>0.19758514560151522</v>
      </c>
      <c r="D16" s="36">
        <f t="shared" ref="D16:E16" si="9">+D15/$M$15</f>
        <v>8.8646125748300469E-2</v>
      </c>
      <c r="E16" s="37">
        <f t="shared" si="9"/>
        <v>0.28623127134981569</v>
      </c>
      <c r="F16" s="37"/>
      <c r="G16" s="36">
        <f>+G15/$K$15</f>
        <v>0.67930019288687349</v>
      </c>
      <c r="H16" s="36">
        <f t="shared" ref="H16:I16" si="10">+H15/$M$15</f>
        <v>3.42949910373051E-2</v>
      </c>
      <c r="I16" s="36">
        <f t="shared" si="10"/>
        <v>0.71322758480738657</v>
      </c>
      <c r="J16" s="37"/>
      <c r="K16" s="37">
        <f>E16+I16</f>
        <v>0.9994588561572022</v>
      </c>
      <c r="L16" s="37">
        <f>+L15/M15</f>
        <v>5.4114384279771368E-4</v>
      </c>
      <c r="M16" s="37">
        <f>K16+L16</f>
        <v>0.99999999999999989</v>
      </c>
    </row>
    <row r="17" spans="1:13" x14ac:dyDescent="0.2">
      <c r="A17" s="51"/>
      <c r="B17" s="55"/>
      <c r="C17" s="55"/>
      <c r="D17" s="55"/>
      <c r="E17" s="55"/>
      <c r="F17" s="55"/>
      <c r="G17" s="55"/>
      <c r="H17" s="55"/>
      <c r="I17" s="55"/>
      <c r="J17" s="55"/>
      <c r="K17" s="56"/>
      <c r="L17" s="51"/>
    </row>
    <row r="18" spans="1:13" x14ac:dyDescent="0.2">
      <c r="A18" s="51"/>
      <c r="B18" s="55"/>
      <c r="C18" s="55"/>
      <c r="D18" s="55"/>
      <c r="E18" s="55"/>
      <c r="F18" s="55"/>
      <c r="G18" s="55"/>
      <c r="H18" s="55"/>
      <c r="I18" s="55"/>
      <c r="J18" s="55"/>
      <c r="K18" s="56"/>
      <c r="L18" s="51"/>
    </row>
    <row r="19" spans="1:13" ht="12.75" x14ac:dyDescent="0.2">
      <c r="A19" s="51"/>
      <c r="B19" s="360" t="s">
        <v>126</v>
      </c>
      <c r="C19" s="360"/>
      <c r="D19" s="360"/>
      <c r="E19" s="360"/>
      <c r="F19" s="360"/>
      <c r="G19" s="360"/>
      <c r="H19" s="360"/>
      <c r="I19" s="360"/>
      <c r="J19" s="360"/>
      <c r="K19" s="360"/>
      <c r="L19" s="51"/>
    </row>
    <row r="20" spans="1:13" ht="12.75" x14ac:dyDescent="0.2">
      <c r="A20" s="51"/>
      <c r="B20" s="376" t="str">
        <f>'Solicitudes Regiones'!$B$6:$R$6</f>
        <v>Acumuladas de julio de 2008 a noviembre de 2020</v>
      </c>
      <c r="C20" s="376"/>
      <c r="D20" s="376"/>
      <c r="E20" s="376"/>
      <c r="F20" s="376"/>
      <c r="G20" s="376"/>
      <c r="H20" s="376"/>
      <c r="I20" s="376"/>
      <c r="J20" s="376"/>
      <c r="K20" s="376"/>
      <c r="L20" s="51"/>
    </row>
    <row r="21" spans="1:13" x14ac:dyDescent="0.2">
      <c r="A21" s="51"/>
      <c r="B21" s="55"/>
      <c r="C21" s="55"/>
      <c r="D21" s="55"/>
      <c r="E21" s="55"/>
      <c r="F21" s="55"/>
      <c r="G21" s="55"/>
      <c r="H21" s="55"/>
      <c r="I21" s="55"/>
      <c r="J21" s="55"/>
      <c r="K21" s="56"/>
      <c r="L21" s="51"/>
    </row>
    <row r="22" spans="1:13" ht="12" customHeight="1" x14ac:dyDescent="0.2">
      <c r="B22" s="390" t="s">
        <v>65</v>
      </c>
      <c r="C22" s="390"/>
      <c r="D22" s="390"/>
      <c r="E22" s="390"/>
      <c r="F22" s="390"/>
      <c r="G22" s="390"/>
      <c r="H22" s="390"/>
      <c r="I22" s="390"/>
      <c r="J22" s="390"/>
      <c r="K22" s="390"/>
      <c r="L22" s="390"/>
      <c r="M22" s="390"/>
    </row>
    <row r="23" spans="1:13" ht="15" customHeight="1" x14ac:dyDescent="0.2">
      <c r="B23" s="390" t="s">
        <v>56</v>
      </c>
      <c r="C23" s="390" t="s">
        <v>2</v>
      </c>
      <c r="D23" s="390"/>
      <c r="E23" s="390"/>
      <c r="F23" s="390"/>
      <c r="G23" s="390"/>
      <c r="H23" s="390"/>
      <c r="I23" s="390"/>
      <c r="J23" s="390"/>
      <c r="K23" s="390"/>
      <c r="L23" s="388"/>
      <c r="M23" s="391"/>
    </row>
    <row r="24" spans="1:13" ht="24" x14ac:dyDescent="0.2">
      <c r="B24" s="390"/>
      <c r="C24" s="26" t="s">
        <v>57</v>
      </c>
      <c r="D24" s="26" t="s">
        <v>58</v>
      </c>
      <c r="E24" s="26" t="s">
        <v>59</v>
      </c>
      <c r="F24" s="26" t="s">
        <v>60</v>
      </c>
      <c r="G24" s="26" t="s">
        <v>8</v>
      </c>
      <c r="H24" s="26" t="s">
        <v>61</v>
      </c>
      <c r="I24" s="26" t="s">
        <v>62</v>
      </c>
      <c r="J24" s="26" t="s">
        <v>63</v>
      </c>
      <c r="K24" s="27" t="s">
        <v>31</v>
      </c>
      <c r="L24" s="282" t="s">
        <v>593</v>
      </c>
      <c r="M24" s="282" t="s">
        <v>596</v>
      </c>
    </row>
    <row r="25" spans="1:13" x14ac:dyDescent="0.2">
      <c r="B25" s="21" t="s">
        <v>67</v>
      </c>
      <c r="C25" s="21">
        <v>5185</v>
      </c>
      <c r="D25" s="21">
        <v>1834</v>
      </c>
      <c r="E25" s="21">
        <v>7019</v>
      </c>
      <c r="F25" s="222">
        <f t="shared" ref="F25:F29" si="11">E25/$E$29</f>
        <v>0.97784898300362222</v>
      </c>
      <c r="G25" s="21">
        <v>17206</v>
      </c>
      <c r="H25" s="21">
        <v>841</v>
      </c>
      <c r="I25" s="21">
        <v>18047</v>
      </c>
      <c r="J25" s="221">
        <f t="shared" ref="J25:J29" si="12">I25/$I$29</f>
        <v>0.99235675794567246</v>
      </c>
      <c r="K25" s="21">
        <v>25066</v>
      </c>
      <c r="L25" s="21">
        <v>0</v>
      </c>
      <c r="M25" s="21">
        <f>K25+L25</f>
        <v>25066</v>
      </c>
    </row>
    <row r="26" spans="1:13" x14ac:dyDescent="0.2">
      <c r="B26" s="21" t="s">
        <v>68</v>
      </c>
      <c r="C26" s="57">
        <v>23</v>
      </c>
      <c r="D26" s="57">
        <v>3</v>
      </c>
      <c r="E26" s="21">
        <v>26</v>
      </c>
      <c r="F26" s="222">
        <f t="shared" si="11"/>
        <v>3.6221788799108388E-3</v>
      </c>
      <c r="G26" s="57">
        <v>36</v>
      </c>
      <c r="H26" s="21">
        <v>1</v>
      </c>
      <c r="I26" s="57">
        <f>G26+H26</f>
        <v>37</v>
      </c>
      <c r="J26" s="221">
        <f t="shared" si="12"/>
        <v>2.0345320576267457E-3</v>
      </c>
      <c r="K26" s="57">
        <f t="shared" ref="K26:K29" si="13">E26+I26</f>
        <v>63</v>
      </c>
      <c r="L26" s="57">
        <v>0</v>
      </c>
      <c r="M26" s="21">
        <f t="shared" ref="M26:M28" si="14">K26+L26</f>
        <v>63</v>
      </c>
    </row>
    <row r="27" spans="1:13" x14ac:dyDescent="0.2">
      <c r="B27" s="21" t="s">
        <v>69</v>
      </c>
      <c r="C27" s="57">
        <v>77</v>
      </c>
      <c r="D27" s="57">
        <v>18</v>
      </c>
      <c r="E27" s="21">
        <v>95</v>
      </c>
      <c r="F27" s="222">
        <f t="shared" si="11"/>
        <v>1.3234884368904987E-2</v>
      </c>
      <c r="G27" s="57">
        <v>86</v>
      </c>
      <c r="H27" s="21">
        <v>2</v>
      </c>
      <c r="I27" s="57">
        <f t="shared" ref="I27:I29" si="15">G27+H27</f>
        <v>88</v>
      </c>
      <c r="J27" s="221">
        <f t="shared" si="12"/>
        <v>4.8388870559771249E-3</v>
      </c>
      <c r="K27" s="57">
        <f>E27+I27</f>
        <v>183</v>
      </c>
      <c r="L27" s="57">
        <v>0</v>
      </c>
      <c r="M27" s="21">
        <f t="shared" si="14"/>
        <v>183</v>
      </c>
    </row>
    <row r="28" spans="1:13" x14ac:dyDescent="0.2">
      <c r="B28" s="21" t="s">
        <v>70</v>
      </c>
      <c r="C28" s="57">
        <v>31</v>
      </c>
      <c r="D28" s="57">
        <v>7</v>
      </c>
      <c r="E28" s="21">
        <v>38</v>
      </c>
      <c r="F28" s="222">
        <f t="shared" si="11"/>
        <v>5.2939537475619946E-3</v>
      </c>
      <c r="G28" s="57">
        <v>14</v>
      </c>
      <c r="H28" s="21">
        <v>0</v>
      </c>
      <c r="I28" s="57">
        <f t="shared" si="15"/>
        <v>14</v>
      </c>
      <c r="J28" s="221">
        <f t="shared" si="12"/>
        <v>7.6982294072363352E-4</v>
      </c>
      <c r="K28" s="57">
        <f t="shared" si="13"/>
        <v>52</v>
      </c>
      <c r="L28" s="57">
        <v>0</v>
      </c>
      <c r="M28" s="21">
        <f t="shared" si="14"/>
        <v>52</v>
      </c>
    </row>
    <row r="29" spans="1:13" x14ac:dyDescent="0.2">
      <c r="B29" s="58" t="s">
        <v>49</v>
      </c>
      <c r="C29" s="57">
        <f t="shared" ref="C29:G29" si="16">SUM(C25:C28)</f>
        <v>5316</v>
      </c>
      <c r="D29" s="57">
        <f t="shared" si="16"/>
        <v>1862</v>
      </c>
      <c r="E29" s="21">
        <v>7178</v>
      </c>
      <c r="F29" s="222">
        <f t="shared" si="11"/>
        <v>1</v>
      </c>
      <c r="G29" s="58">
        <f t="shared" si="16"/>
        <v>17342</v>
      </c>
      <c r="H29" s="21">
        <v>844</v>
      </c>
      <c r="I29" s="58">
        <f t="shared" si="15"/>
        <v>18186</v>
      </c>
      <c r="J29" s="221">
        <f t="shared" si="12"/>
        <v>1</v>
      </c>
      <c r="K29" s="58">
        <f t="shared" si="13"/>
        <v>25364</v>
      </c>
      <c r="L29" s="58">
        <f t="shared" ref="L29" si="17">SUM(L25:L28)</f>
        <v>0</v>
      </c>
      <c r="M29" s="58">
        <f>SUM(M25:M28)</f>
        <v>25364</v>
      </c>
    </row>
    <row r="30" spans="1:13" ht="24" x14ac:dyDescent="0.2">
      <c r="B30" s="35" t="s">
        <v>66</v>
      </c>
      <c r="C30" s="36">
        <f>+C29/M29</f>
        <v>0.20958839299794985</v>
      </c>
      <c r="D30" s="36">
        <f>+D29/M29</f>
        <v>7.3411133890553537E-2</v>
      </c>
      <c r="E30" s="37">
        <f>+E29/M29</f>
        <v>0.28299952688850338</v>
      </c>
      <c r="F30" s="37"/>
      <c r="G30" s="36">
        <f>+G29/M29</f>
        <v>0.68372496451663778</v>
      </c>
      <c r="H30" s="36">
        <f>+H29/M29</f>
        <v>3.3275508594858852E-2</v>
      </c>
      <c r="I30" s="37">
        <f>+I29/M29</f>
        <v>0.71700047311149662</v>
      </c>
      <c r="J30" s="37"/>
      <c r="K30" s="37">
        <f>+K29/M29</f>
        <v>1</v>
      </c>
      <c r="L30" s="37">
        <f>+L29/M29</f>
        <v>0</v>
      </c>
      <c r="M30" s="37">
        <f>K30+L30</f>
        <v>1</v>
      </c>
    </row>
    <row r="31" spans="1:13" x14ac:dyDescent="0.2">
      <c r="B31" s="28" t="s">
        <v>129</v>
      </c>
    </row>
    <row r="32" spans="1:13" x14ac:dyDescent="0.2">
      <c r="B32" s="28" t="s">
        <v>130</v>
      </c>
    </row>
  </sheetData>
  <mergeCells count="12">
    <mergeCell ref="L9:M9"/>
    <mergeCell ref="B8:M8"/>
    <mergeCell ref="L23:M23"/>
    <mergeCell ref="B22:M22"/>
    <mergeCell ref="B5:K5"/>
    <mergeCell ref="B6:K6"/>
    <mergeCell ref="B19:K19"/>
    <mergeCell ref="B20:K20"/>
    <mergeCell ref="B23:B24"/>
    <mergeCell ref="C23:K23"/>
    <mergeCell ref="B9:B10"/>
    <mergeCell ref="C9:K9"/>
  </mergeCells>
  <hyperlinks>
    <hyperlink ref="M5" location="'Índice Pensiones Solidarias'!A1" display="Volver Sistema de Pensiones Solidadias"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pageSetUpPr fitToPage="1"/>
  </sheetPr>
  <dimension ref="A1:P41"/>
  <sheetViews>
    <sheetView showGridLines="0" topLeftCell="A16" zoomScaleNormal="100" workbookViewId="0">
      <selection activeCell="C19" sqref="C19:M19"/>
    </sheetView>
  </sheetViews>
  <sheetFormatPr baseColWidth="10" defaultRowHeight="12" x14ac:dyDescent="0.2"/>
  <cols>
    <col min="1" max="1" width="6" style="29" customWidth="1"/>
    <col min="2" max="2" width="18.140625" style="29" customWidth="1"/>
    <col min="3" max="4" width="7.28515625" style="29" bestFit="1" customWidth="1"/>
    <col min="5" max="6" width="7.28515625" style="29" customWidth="1"/>
    <col min="7" max="8" width="7.28515625" style="29" bestFit="1" customWidth="1"/>
    <col min="9" max="11" width="7.28515625" style="29" customWidth="1"/>
    <col min="12" max="12" width="10.28515625" style="29" customWidth="1"/>
    <col min="13" max="251" width="11.42578125" style="29"/>
    <col min="252" max="252" width="18.140625" style="29" customWidth="1"/>
    <col min="253" max="254" width="7.28515625" style="29" bestFit="1" customWidth="1"/>
    <col min="255" max="256" width="7.28515625" style="29" customWidth="1"/>
    <col min="257" max="258" width="7.28515625" style="29" bestFit="1" customWidth="1"/>
    <col min="259" max="261" width="7.28515625" style="29" customWidth="1"/>
    <col min="262" max="267" width="0" style="29" hidden="1" customWidth="1"/>
    <col min="268" max="268" width="10.28515625" style="29" customWidth="1"/>
    <col min="269" max="507" width="11.42578125" style="29"/>
    <col min="508" max="508" width="18.140625" style="29" customWidth="1"/>
    <col min="509" max="510" width="7.28515625" style="29" bestFit="1" customWidth="1"/>
    <col min="511" max="512" width="7.28515625" style="29" customWidth="1"/>
    <col min="513" max="514" width="7.28515625" style="29" bestFit="1" customWidth="1"/>
    <col min="515" max="517" width="7.28515625" style="29" customWidth="1"/>
    <col min="518" max="523" width="0" style="29" hidden="1" customWidth="1"/>
    <col min="524" max="524" width="10.28515625" style="29" customWidth="1"/>
    <col min="525" max="763" width="11.42578125" style="29"/>
    <col min="764" max="764" width="18.140625" style="29" customWidth="1"/>
    <col min="765" max="766" width="7.28515625" style="29" bestFit="1" customWidth="1"/>
    <col min="767" max="768" width="7.28515625" style="29" customWidth="1"/>
    <col min="769" max="770" width="7.28515625" style="29" bestFit="1" customWidth="1"/>
    <col min="771" max="773" width="7.28515625" style="29" customWidth="1"/>
    <col min="774" max="779" width="0" style="29" hidden="1" customWidth="1"/>
    <col min="780" max="780" width="10.28515625" style="29" customWidth="1"/>
    <col min="781" max="1019" width="11.42578125" style="29"/>
    <col min="1020" max="1020" width="18.140625" style="29" customWidth="1"/>
    <col min="1021" max="1022" width="7.28515625" style="29" bestFit="1" customWidth="1"/>
    <col min="1023" max="1024" width="7.28515625" style="29" customWidth="1"/>
    <col min="1025" max="1026" width="7.28515625" style="29" bestFit="1" customWidth="1"/>
    <col min="1027" max="1029" width="7.28515625" style="29" customWidth="1"/>
    <col min="1030" max="1035" width="0" style="29" hidden="1" customWidth="1"/>
    <col min="1036" max="1036" width="10.28515625" style="29" customWidth="1"/>
    <col min="1037" max="1275" width="11.42578125" style="29"/>
    <col min="1276" max="1276" width="18.140625" style="29" customWidth="1"/>
    <col min="1277" max="1278" width="7.28515625" style="29" bestFit="1" customWidth="1"/>
    <col min="1279" max="1280" width="7.28515625" style="29" customWidth="1"/>
    <col min="1281" max="1282" width="7.28515625" style="29" bestFit="1" customWidth="1"/>
    <col min="1283" max="1285" width="7.28515625" style="29" customWidth="1"/>
    <col min="1286" max="1291" width="0" style="29" hidden="1" customWidth="1"/>
    <col min="1292" max="1292" width="10.28515625" style="29" customWidth="1"/>
    <col min="1293" max="1531" width="11.42578125" style="29"/>
    <col min="1532" max="1532" width="18.140625" style="29" customWidth="1"/>
    <col min="1533" max="1534" width="7.28515625" style="29" bestFit="1" customWidth="1"/>
    <col min="1535" max="1536" width="7.28515625" style="29" customWidth="1"/>
    <col min="1537" max="1538" width="7.28515625" style="29" bestFit="1" customWidth="1"/>
    <col min="1539" max="1541" width="7.28515625" style="29" customWidth="1"/>
    <col min="1542" max="1547" width="0" style="29" hidden="1" customWidth="1"/>
    <col min="1548" max="1548" width="10.28515625" style="29" customWidth="1"/>
    <col min="1549" max="1787" width="11.42578125" style="29"/>
    <col min="1788" max="1788" width="18.140625" style="29" customWidth="1"/>
    <col min="1789" max="1790" width="7.28515625" style="29" bestFit="1" customWidth="1"/>
    <col min="1791" max="1792" width="7.28515625" style="29" customWidth="1"/>
    <col min="1793" max="1794" width="7.28515625" style="29" bestFit="1" customWidth="1"/>
    <col min="1795" max="1797" width="7.28515625" style="29" customWidth="1"/>
    <col min="1798" max="1803" width="0" style="29" hidden="1" customWidth="1"/>
    <col min="1804" max="1804" width="10.28515625" style="29" customWidth="1"/>
    <col min="1805" max="2043" width="11.42578125" style="29"/>
    <col min="2044" max="2044" width="18.140625" style="29" customWidth="1"/>
    <col min="2045" max="2046" width="7.28515625" style="29" bestFit="1" customWidth="1"/>
    <col min="2047" max="2048" width="7.28515625" style="29" customWidth="1"/>
    <col min="2049" max="2050" width="7.28515625" style="29" bestFit="1" customWidth="1"/>
    <col min="2051" max="2053" width="7.28515625" style="29" customWidth="1"/>
    <col min="2054" max="2059" width="0" style="29" hidden="1" customWidth="1"/>
    <col min="2060" max="2060" width="10.28515625" style="29" customWidth="1"/>
    <col min="2061" max="2299" width="11.42578125" style="29"/>
    <col min="2300" max="2300" width="18.140625" style="29" customWidth="1"/>
    <col min="2301" max="2302" width="7.28515625" style="29" bestFit="1" customWidth="1"/>
    <col min="2303" max="2304" width="7.28515625" style="29" customWidth="1"/>
    <col min="2305" max="2306" width="7.28515625" style="29" bestFit="1" customWidth="1"/>
    <col min="2307" max="2309" width="7.28515625" style="29" customWidth="1"/>
    <col min="2310" max="2315" width="0" style="29" hidden="1" customWidth="1"/>
    <col min="2316" max="2316" width="10.28515625" style="29" customWidth="1"/>
    <col min="2317" max="2555" width="11.42578125" style="29"/>
    <col min="2556" max="2556" width="18.140625" style="29" customWidth="1"/>
    <col min="2557" max="2558" width="7.28515625" style="29" bestFit="1" customWidth="1"/>
    <col min="2559" max="2560" width="7.28515625" style="29" customWidth="1"/>
    <col min="2561" max="2562" width="7.28515625" style="29" bestFit="1" customWidth="1"/>
    <col min="2563" max="2565" width="7.28515625" style="29" customWidth="1"/>
    <col min="2566" max="2571" width="0" style="29" hidden="1" customWidth="1"/>
    <col min="2572" max="2572" width="10.28515625" style="29" customWidth="1"/>
    <col min="2573" max="2811" width="11.42578125" style="29"/>
    <col min="2812" max="2812" width="18.140625" style="29" customWidth="1"/>
    <col min="2813" max="2814" width="7.28515625" style="29" bestFit="1" customWidth="1"/>
    <col min="2815" max="2816" width="7.28515625" style="29" customWidth="1"/>
    <col min="2817" max="2818" width="7.28515625" style="29" bestFit="1" customWidth="1"/>
    <col min="2819" max="2821" width="7.28515625" style="29" customWidth="1"/>
    <col min="2822" max="2827" width="0" style="29" hidden="1" customWidth="1"/>
    <col min="2828" max="2828" width="10.28515625" style="29" customWidth="1"/>
    <col min="2829" max="3067" width="11.42578125" style="29"/>
    <col min="3068" max="3068" width="18.140625" style="29" customWidth="1"/>
    <col min="3069" max="3070" width="7.28515625" style="29" bestFit="1" customWidth="1"/>
    <col min="3071" max="3072" width="7.28515625" style="29" customWidth="1"/>
    <col min="3073" max="3074" width="7.28515625" style="29" bestFit="1" customWidth="1"/>
    <col min="3075" max="3077" width="7.28515625" style="29" customWidth="1"/>
    <col min="3078" max="3083" width="0" style="29" hidden="1" customWidth="1"/>
    <col min="3084" max="3084" width="10.28515625" style="29" customWidth="1"/>
    <col min="3085" max="3323" width="11.42578125" style="29"/>
    <col min="3324" max="3324" width="18.140625" style="29" customWidth="1"/>
    <col min="3325" max="3326" width="7.28515625" style="29" bestFit="1" customWidth="1"/>
    <col min="3327" max="3328" width="7.28515625" style="29" customWidth="1"/>
    <col min="3329" max="3330" width="7.28515625" style="29" bestFit="1" customWidth="1"/>
    <col min="3331" max="3333" width="7.28515625" style="29" customWidth="1"/>
    <col min="3334" max="3339" width="0" style="29" hidden="1" customWidth="1"/>
    <col min="3340" max="3340" width="10.28515625" style="29" customWidth="1"/>
    <col min="3341" max="3579" width="11.42578125" style="29"/>
    <col min="3580" max="3580" width="18.140625" style="29" customWidth="1"/>
    <col min="3581" max="3582" width="7.28515625" style="29" bestFit="1" customWidth="1"/>
    <col min="3583" max="3584" width="7.28515625" style="29" customWidth="1"/>
    <col min="3585" max="3586" width="7.28515625" style="29" bestFit="1" customWidth="1"/>
    <col min="3587" max="3589" width="7.28515625" style="29" customWidth="1"/>
    <col min="3590" max="3595" width="0" style="29" hidden="1" customWidth="1"/>
    <col min="3596" max="3596" width="10.28515625" style="29" customWidth="1"/>
    <col min="3597" max="3835" width="11.42578125" style="29"/>
    <col min="3836" max="3836" width="18.140625" style="29" customWidth="1"/>
    <col min="3837" max="3838" width="7.28515625" style="29" bestFit="1" customWidth="1"/>
    <col min="3839" max="3840" width="7.28515625" style="29" customWidth="1"/>
    <col min="3841" max="3842" width="7.28515625" style="29" bestFit="1" customWidth="1"/>
    <col min="3843" max="3845" width="7.28515625" style="29" customWidth="1"/>
    <col min="3846" max="3851" width="0" style="29" hidden="1" customWidth="1"/>
    <col min="3852" max="3852" width="10.28515625" style="29" customWidth="1"/>
    <col min="3853" max="4091" width="11.42578125" style="29"/>
    <col min="4092" max="4092" width="18.140625" style="29" customWidth="1"/>
    <col min="4093" max="4094" width="7.28515625" style="29" bestFit="1" customWidth="1"/>
    <col min="4095" max="4096" width="7.28515625" style="29" customWidth="1"/>
    <col min="4097" max="4098" width="7.28515625" style="29" bestFit="1" customWidth="1"/>
    <col min="4099" max="4101" width="7.28515625" style="29" customWidth="1"/>
    <col min="4102" max="4107" width="0" style="29" hidden="1" customWidth="1"/>
    <col min="4108" max="4108" width="10.28515625" style="29" customWidth="1"/>
    <col min="4109" max="4347" width="11.42578125" style="29"/>
    <col min="4348" max="4348" width="18.140625" style="29" customWidth="1"/>
    <col min="4349" max="4350" width="7.28515625" style="29" bestFit="1" customWidth="1"/>
    <col min="4351" max="4352" width="7.28515625" style="29" customWidth="1"/>
    <col min="4353" max="4354" width="7.28515625" style="29" bestFit="1" customWidth="1"/>
    <col min="4355" max="4357" width="7.28515625" style="29" customWidth="1"/>
    <col min="4358" max="4363" width="0" style="29" hidden="1" customWidth="1"/>
    <col min="4364" max="4364" width="10.28515625" style="29" customWidth="1"/>
    <col min="4365" max="4603" width="11.42578125" style="29"/>
    <col min="4604" max="4604" width="18.140625" style="29" customWidth="1"/>
    <col min="4605" max="4606" width="7.28515625" style="29" bestFit="1" customWidth="1"/>
    <col min="4607" max="4608" width="7.28515625" style="29" customWidth="1"/>
    <col min="4609" max="4610" width="7.28515625" style="29" bestFit="1" customWidth="1"/>
    <col min="4611" max="4613" width="7.28515625" style="29" customWidth="1"/>
    <col min="4614" max="4619" width="0" style="29" hidden="1" customWidth="1"/>
    <col min="4620" max="4620" width="10.28515625" style="29" customWidth="1"/>
    <col min="4621" max="4859" width="11.42578125" style="29"/>
    <col min="4860" max="4860" width="18.140625" style="29" customWidth="1"/>
    <col min="4861" max="4862" width="7.28515625" style="29" bestFit="1" customWidth="1"/>
    <col min="4863" max="4864" width="7.28515625" style="29" customWidth="1"/>
    <col min="4865" max="4866" width="7.28515625" style="29" bestFit="1" customWidth="1"/>
    <col min="4867" max="4869" width="7.28515625" style="29" customWidth="1"/>
    <col min="4870" max="4875" width="0" style="29" hidden="1" customWidth="1"/>
    <col min="4876" max="4876" width="10.28515625" style="29" customWidth="1"/>
    <col min="4877" max="5115" width="11.42578125" style="29"/>
    <col min="5116" max="5116" width="18.140625" style="29" customWidth="1"/>
    <col min="5117" max="5118" width="7.28515625" style="29" bestFit="1" customWidth="1"/>
    <col min="5119" max="5120" width="7.28515625" style="29" customWidth="1"/>
    <col min="5121" max="5122" width="7.28515625" style="29" bestFit="1" customWidth="1"/>
    <col min="5123" max="5125" width="7.28515625" style="29" customWidth="1"/>
    <col min="5126" max="5131" width="0" style="29" hidden="1" customWidth="1"/>
    <col min="5132" max="5132" width="10.28515625" style="29" customWidth="1"/>
    <col min="5133" max="5371" width="11.42578125" style="29"/>
    <col min="5372" max="5372" width="18.140625" style="29" customWidth="1"/>
    <col min="5373" max="5374" width="7.28515625" style="29" bestFit="1" customWidth="1"/>
    <col min="5375" max="5376" width="7.28515625" style="29" customWidth="1"/>
    <col min="5377" max="5378" width="7.28515625" style="29" bestFit="1" customWidth="1"/>
    <col min="5379" max="5381" width="7.28515625" style="29" customWidth="1"/>
    <col min="5382" max="5387" width="0" style="29" hidden="1" customWidth="1"/>
    <col min="5388" max="5388" width="10.28515625" style="29" customWidth="1"/>
    <col min="5389" max="5627" width="11.42578125" style="29"/>
    <col min="5628" max="5628" width="18.140625" style="29" customWidth="1"/>
    <col min="5629" max="5630" width="7.28515625" style="29" bestFit="1" customWidth="1"/>
    <col min="5631" max="5632" width="7.28515625" style="29" customWidth="1"/>
    <col min="5633" max="5634" width="7.28515625" style="29" bestFit="1" customWidth="1"/>
    <col min="5635" max="5637" width="7.28515625" style="29" customWidth="1"/>
    <col min="5638" max="5643" width="0" style="29" hidden="1" customWidth="1"/>
    <col min="5644" max="5644" width="10.28515625" style="29" customWidth="1"/>
    <col min="5645" max="5883" width="11.42578125" style="29"/>
    <col min="5884" max="5884" width="18.140625" style="29" customWidth="1"/>
    <col min="5885" max="5886" width="7.28515625" style="29" bestFit="1" customWidth="1"/>
    <col min="5887" max="5888" width="7.28515625" style="29" customWidth="1"/>
    <col min="5889" max="5890" width="7.28515625" style="29" bestFit="1" customWidth="1"/>
    <col min="5891" max="5893" width="7.28515625" style="29" customWidth="1"/>
    <col min="5894" max="5899" width="0" style="29" hidden="1" customWidth="1"/>
    <col min="5900" max="5900" width="10.28515625" style="29" customWidth="1"/>
    <col min="5901" max="6139" width="11.42578125" style="29"/>
    <col min="6140" max="6140" width="18.140625" style="29" customWidth="1"/>
    <col min="6141" max="6142" width="7.28515625" style="29" bestFit="1" customWidth="1"/>
    <col min="6143" max="6144" width="7.28515625" style="29" customWidth="1"/>
    <col min="6145" max="6146" width="7.28515625" style="29" bestFit="1" customWidth="1"/>
    <col min="6147" max="6149" width="7.28515625" style="29" customWidth="1"/>
    <col min="6150" max="6155" width="0" style="29" hidden="1" customWidth="1"/>
    <col min="6156" max="6156" width="10.28515625" style="29" customWidth="1"/>
    <col min="6157" max="6395" width="11.42578125" style="29"/>
    <col min="6396" max="6396" width="18.140625" style="29" customWidth="1"/>
    <col min="6397" max="6398" width="7.28515625" style="29" bestFit="1" customWidth="1"/>
    <col min="6399" max="6400" width="7.28515625" style="29" customWidth="1"/>
    <col min="6401" max="6402" width="7.28515625" style="29" bestFit="1" customWidth="1"/>
    <col min="6403" max="6405" width="7.28515625" style="29" customWidth="1"/>
    <col min="6406" max="6411" width="0" style="29" hidden="1" customWidth="1"/>
    <col min="6412" max="6412" width="10.28515625" style="29" customWidth="1"/>
    <col min="6413" max="6651" width="11.42578125" style="29"/>
    <col min="6652" max="6652" width="18.140625" style="29" customWidth="1"/>
    <col min="6653" max="6654" width="7.28515625" style="29" bestFit="1" customWidth="1"/>
    <col min="6655" max="6656" width="7.28515625" style="29" customWidth="1"/>
    <col min="6657" max="6658" width="7.28515625" style="29" bestFit="1" customWidth="1"/>
    <col min="6659" max="6661" width="7.28515625" style="29" customWidth="1"/>
    <col min="6662" max="6667" width="0" style="29" hidden="1" customWidth="1"/>
    <col min="6668" max="6668" width="10.28515625" style="29" customWidth="1"/>
    <col min="6669" max="6907" width="11.42578125" style="29"/>
    <col min="6908" max="6908" width="18.140625" style="29" customWidth="1"/>
    <col min="6909" max="6910" width="7.28515625" style="29" bestFit="1" customWidth="1"/>
    <col min="6911" max="6912" width="7.28515625" style="29" customWidth="1"/>
    <col min="6913" max="6914" width="7.28515625" style="29" bestFit="1" customWidth="1"/>
    <col min="6915" max="6917" width="7.28515625" style="29" customWidth="1"/>
    <col min="6918" max="6923" width="0" style="29" hidden="1" customWidth="1"/>
    <col min="6924" max="6924" width="10.28515625" style="29" customWidth="1"/>
    <col min="6925" max="7163" width="11.42578125" style="29"/>
    <col min="7164" max="7164" width="18.140625" style="29" customWidth="1"/>
    <col min="7165" max="7166" width="7.28515625" style="29" bestFit="1" customWidth="1"/>
    <col min="7167" max="7168" width="7.28515625" style="29" customWidth="1"/>
    <col min="7169" max="7170" width="7.28515625" style="29" bestFit="1" customWidth="1"/>
    <col min="7171" max="7173" width="7.28515625" style="29" customWidth="1"/>
    <col min="7174" max="7179" width="0" style="29" hidden="1" customWidth="1"/>
    <col min="7180" max="7180" width="10.28515625" style="29" customWidth="1"/>
    <col min="7181" max="7419" width="11.42578125" style="29"/>
    <col min="7420" max="7420" width="18.140625" style="29" customWidth="1"/>
    <col min="7421" max="7422" width="7.28515625" style="29" bestFit="1" customWidth="1"/>
    <col min="7423" max="7424" width="7.28515625" style="29" customWidth="1"/>
    <col min="7425" max="7426" width="7.28515625" style="29" bestFit="1" customWidth="1"/>
    <col min="7427" max="7429" width="7.28515625" style="29" customWidth="1"/>
    <col min="7430" max="7435" width="0" style="29" hidden="1" customWidth="1"/>
    <col min="7436" max="7436" width="10.28515625" style="29" customWidth="1"/>
    <col min="7437" max="7675" width="11.42578125" style="29"/>
    <col min="7676" max="7676" width="18.140625" style="29" customWidth="1"/>
    <col min="7677" max="7678" width="7.28515625" style="29" bestFit="1" customWidth="1"/>
    <col min="7679" max="7680" width="7.28515625" style="29" customWidth="1"/>
    <col min="7681" max="7682" width="7.28515625" style="29" bestFit="1" customWidth="1"/>
    <col min="7683" max="7685" width="7.28515625" style="29" customWidth="1"/>
    <col min="7686" max="7691" width="0" style="29" hidden="1" customWidth="1"/>
    <col min="7692" max="7692" width="10.28515625" style="29" customWidth="1"/>
    <col min="7693" max="7931" width="11.42578125" style="29"/>
    <col min="7932" max="7932" width="18.140625" style="29" customWidth="1"/>
    <col min="7933" max="7934" width="7.28515625" style="29" bestFit="1" customWidth="1"/>
    <col min="7935" max="7936" width="7.28515625" style="29" customWidth="1"/>
    <col min="7937" max="7938" width="7.28515625" style="29" bestFit="1" customWidth="1"/>
    <col min="7939" max="7941" width="7.28515625" style="29" customWidth="1"/>
    <col min="7942" max="7947" width="0" style="29" hidden="1" customWidth="1"/>
    <col min="7948" max="7948" width="10.28515625" style="29" customWidth="1"/>
    <col min="7949" max="8187" width="11.42578125" style="29"/>
    <col min="8188" max="8188" width="18.140625" style="29" customWidth="1"/>
    <col min="8189" max="8190" width="7.28515625" style="29" bestFit="1" customWidth="1"/>
    <col min="8191" max="8192" width="7.28515625" style="29" customWidth="1"/>
    <col min="8193" max="8194" width="7.28515625" style="29" bestFit="1" customWidth="1"/>
    <col min="8195" max="8197" width="7.28515625" style="29" customWidth="1"/>
    <col min="8198" max="8203" width="0" style="29" hidden="1" customWidth="1"/>
    <col min="8204" max="8204" width="10.28515625" style="29" customWidth="1"/>
    <col min="8205" max="8443" width="11.42578125" style="29"/>
    <col min="8444" max="8444" width="18.140625" style="29" customWidth="1"/>
    <col min="8445" max="8446" width="7.28515625" style="29" bestFit="1" customWidth="1"/>
    <col min="8447" max="8448" width="7.28515625" style="29" customWidth="1"/>
    <col min="8449" max="8450" width="7.28515625" style="29" bestFit="1" customWidth="1"/>
    <col min="8451" max="8453" width="7.28515625" style="29" customWidth="1"/>
    <col min="8454" max="8459" width="0" style="29" hidden="1" customWidth="1"/>
    <col min="8460" max="8460" width="10.28515625" style="29" customWidth="1"/>
    <col min="8461" max="8699" width="11.42578125" style="29"/>
    <col min="8700" max="8700" width="18.140625" style="29" customWidth="1"/>
    <col min="8701" max="8702" width="7.28515625" style="29" bestFit="1" customWidth="1"/>
    <col min="8703" max="8704" width="7.28515625" style="29" customWidth="1"/>
    <col min="8705" max="8706" width="7.28515625" style="29" bestFit="1" customWidth="1"/>
    <col min="8707" max="8709" width="7.28515625" style="29" customWidth="1"/>
    <col min="8710" max="8715" width="0" style="29" hidden="1" customWidth="1"/>
    <col min="8716" max="8716" width="10.28515625" style="29" customWidth="1"/>
    <col min="8717" max="8955" width="11.42578125" style="29"/>
    <col min="8956" max="8956" width="18.140625" style="29" customWidth="1"/>
    <col min="8957" max="8958" width="7.28515625" style="29" bestFit="1" customWidth="1"/>
    <col min="8959" max="8960" width="7.28515625" style="29" customWidth="1"/>
    <col min="8961" max="8962" width="7.28515625" style="29" bestFit="1" customWidth="1"/>
    <col min="8963" max="8965" width="7.28515625" style="29" customWidth="1"/>
    <col min="8966" max="8971" width="0" style="29" hidden="1" customWidth="1"/>
    <col min="8972" max="8972" width="10.28515625" style="29" customWidth="1"/>
    <col min="8973" max="9211" width="11.42578125" style="29"/>
    <col min="9212" max="9212" width="18.140625" style="29" customWidth="1"/>
    <col min="9213" max="9214" width="7.28515625" style="29" bestFit="1" customWidth="1"/>
    <col min="9215" max="9216" width="7.28515625" style="29" customWidth="1"/>
    <col min="9217" max="9218" width="7.28515625" style="29" bestFit="1" customWidth="1"/>
    <col min="9219" max="9221" width="7.28515625" style="29" customWidth="1"/>
    <col min="9222" max="9227" width="0" style="29" hidden="1" customWidth="1"/>
    <col min="9228" max="9228" width="10.28515625" style="29" customWidth="1"/>
    <col min="9229" max="9467" width="11.42578125" style="29"/>
    <col min="9468" max="9468" width="18.140625" style="29" customWidth="1"/>
    <col min="9469" max="9470" width="7.28515625" style="29" bestFit="1" customWidth="1"/>
    <col min="9471" max="9472" width="7.28515625" style="29" customWidth="1"/>
    <col min="9473" max="9474" width="7.28515625" style="29" bestFit="1" customWidth="1"/>
    <col min="9475" max="9477" width="7.28515625" style="29" customWidth="1"/>
    <col min="9478" max="9483" width="0" style="29" hidden="1" customWidth="1"/>
    <col min="9484" max="9484" width="10.28515625" style="29" customWidth="1"/>
    <col min="9485" max="9723" width="11.42578125" style="29"/>
    <col min="9724" max="9724" width="18.140625" style="29" customWidth="1"/>
    <col min="9725" max="9726" width="7.28515625" style="29" bestFit="1" customWidth="1"/>
    <col min="9727" max="9728" width="7.28515625" style="29" customWidth="1"/>
    <col min="9729" max="9730" width="7.28515625" style="29" bestFit="1" customWidth="1"/>
    <col min="9731" max="9733" width="7.28515625" style="29" customWidth="1"/>
    <col min="9734" max="9739" width="0" style="29" hidden="1" customWidth="1"/>
    <col min="9740" max="9740" width="10.28515625" style="29" customWidth="1"/>
    <col min="9741" max="9979" width="11.42578125" style="29"/>
    <col min="9980" max="9980" width="18.140625" style="29" customWidth="1"/>
    <col min="9981" max="9982" width="7.28515625" style="29" bestFit="1" customWidth="1"/>
    <col min="9983" max="9984" width="7.28515625" style="29" customWidth="1"/>
    <col min="9985" max="9986" width="7.28515625" style="29" bestFit="1" customWidth="1"/>
    <col min="9987" max="9989" width="7.28515625" style="29" customWidth="1"/>
    <col min="9990" max="9995" width="0" style="29" hidden="1" customWidth="1"/>
    <col min="9996" max="9996" width="10.28515625" style="29" customWidth="1"/>
    <col min="9997" max="10235" width="11.42578125" style="29"/>
    <col min="10236" max="10236" width="18.140625" style="29" customWidth="1"/>
    <col min="10237" max="10238" width="7.28515625" style="29" bestFit="1" customWidth="1"/>
    <col min="10239" max="10240" width="7.28515625" style="29" customWidth="1"/>
    <col min="10241" max="10242" width="7.28515625" style="29" bestFit="1" customWidth="1"/>
    <col min="10243" max="10245" width="7.28515625" style="29" customWidth="1"/>
    <col min="10246" max="10251" width="0" style="29" hidden="1" customWidth="1"/>
    <col min="10252" max="10252" width="10.28515625" style="29" customWidth="1"/>
    <col min="10253" max="10491" width="11.42578125" style="29"/>
    <col min="10492" max="10492" width="18.140625" style="29" customWidth="1"/>
    <col min="10493" max="10494" width="7.28515625" style="29" bestFit="1" customWidth="1"/>
    <col min="10495" max="10496" width="7.28515625" style="29" customWidth="1"/>
    <col min="10497" max="10498" width="7.28515625" style="29" bestFit="1" customWidth="1"/>
    <col min="10499" max="10501" width="7.28515625" style="29" customWidth="1"/>
    <col min="10502" max="10507" width="0" style="29" hidden="1" customWidth="1"/>
    <col min="10508" max="10508" width="10.28515625" style="29" customWidth="1"/>
    <col min="10509" max="10747" width="11.42578125" style="29"/>
    <col min="10748" max="10748" width="18.140625" style="29" customWidth="1"/>
    <col min="10749" max="10750" width="7.28515625" style="29" bestFit="1" customWidth="1"/>
    <col min="10751" max="10752" width="7.28515625" style="29" customWidth="1"/>
    <col min="10753" max="10754" width="7.28515625" style="29" bestFit="1" customWidth="1"/>
    <col min="10755" max="10757" width="7.28515625" style="29" customWidth="1"/>
    <col min="10758" max="10763" width="0" style="29" hidden="1" customWidth="1"/>
    <col min="10764" max="10764" width="10.28515625" style="29" customWidth="1"/>
    <col min="10765" max="11003" width="11.42578125" style="29"/>
    <col min="11004" max="11004" width="18.140625" style="29" customWidth="1"/>
    <col min="11005" max="11006" width="7.28515625" style="29" bestFit="1" customWidth="1"/>
    <col min="11007" max="11008" width="7.28515625" style="29" customWidth="1"/>
    <col min="11009" max="11010" width="7.28515625" style="29" bestFit="1" customWidth="1"/>
    <col min="11011" max="11013" width="7.28515625" style="29" customWidth="1"/>
    <col min="11014" max="11019" width="0" style="29" hidden="1" customWidth="1"/>
    <col min="11020" max="11020" width="10.28515625" style="29" customWidth="1"/>
    <col min="11021" max="11259" width="11.42578125" style="29"/>
    <col min="11260" max="11260" width="18.140625" style="29" customWidth="1"/>
    <col min="11261" max="11262" width="7.28515625" style="29" bestFit="1" customWidth="1"/>
    <col min="11263" max="11264" width="7.28515625" style="29" customWidth="1"/>
    <col min="11265" max="11266" width="7.28515625" style="29" bestFit="1" customWidth="1"/>
    <col min="11267" max="11269" width="7.28515625" style="29" customWidth="1"/>
    <col min="11270" max="11275" width="0" style="29" hidden="1" customWidth="1"/>
    <col min="11276" max="11276" width="10.28515625" style="29" customWidth="1"/>
    <col min="11277" max="11515" width="11.42578125" style="29"/>
    <col min="11516" max="11516" width="18.140625" style="29" customWidth="1"/>
    <col min="11517" max="11518" width="7.28515625" style="29" bestFit="1" customWidth="1"/>
    <col min="11519" max="11520" width="7.28515625" style="29" customWidth="1"/>
    <col min="11521" max="11522" width="7.28515625" style="29" bestFit="1" customWidth="1"/>
    <col min="11523" max="11525" width="7.28515625" style="29" customWidth="1"/>
    <col min="11526" max="11531" width="0" style="29" hidden="1" customWidth="1"/>
    <col min="11532" max="11532" width="10.28515625" style="29" customWidth="1"/>
    <col min="11533" max="11771" width="11.42578125" style="29"/>
    <col min="11772" max="11772" width="18.140625" style="29" customWidth="1"/>
    <col min="11773" max="11774" width="7.28515625" style="29" bestFit="1" customWidth="1"/>
    <col min="11775" max="11776" width="7.28515625" style="29" customWidth="1"/>
    <col min="11777" max="11778" width="7.28515625" style="29" bestFit="1" customWidth="1"/>
    <col min="11779" max="11781" width="7.28515625" style="29" customWidth="1"/>
    <col min="11782" max="11787" width="0" style="29" hidden="1" customWidth="1"/>
    <col min="11788" max="11788" width="10.28515625" style="29" customWidth="1"/>
    <col min="11789" max="12027" width="11.42578125" style="29"/>
    <col min="12028" max="12028" width="18.140625" style="29" customWidth="1"/>
    <col min="12029" max="12030" width="7.28515625" style="29" bestFit="1" customWidth="1"/>
    <col min="12031" max="12032" width="7.28515625" style="29" customWidth="1"/>
    <col min="12033" max="12034" width="7.28515625" style="29" bestFit="1" customWidth="1"/>
    <col min="12035" max="12037" width="7.28515625" style="29" customWidth="1"/>
    <col min="12038" max="12043" width="0" style="29" hidden="1" customWidth="1"/>
    <col min="12044" max="12044" width="10.28515625" style="29" customWidth="1"/>
    <col min="12045" max="12283" width="11.42578125" style="29"/>
    <col min="12284" max="12284" width="18.140625" style="29" customWidth="1"/>
    <col min="12285" max="12286" width="7.28515625" style="29" bestFit="1" customWidth="1"/>
    <col min="12287" max="12288" width="7.28515625" style="29" customWidth="1"/>
    <col min="12289" max="12290" width="7.28515625" style="29" bestFit="1" customWidth="1"/>
    <col min="12291" max="12293" width="7.28515625" style="29" customWidth="1"/>
    <col min="12294" max="12299" width="0" style="29" hidden="1" customWidth="1"/>
    <col min="12300" max="12300" width="10.28515625" style="29" customWidth="1"/>
    <col min="12301" max="12539" width="11.42578125" style="29"/>
    <col min="12540" max="12540" width="18.140625" style="29" customWidth="1"/>
    <col min="12541" max="12542" width="7.28515625" style="29" bestFit="1" customWidth="1"/>
    <col min="12543" max="12544" width="7.28515625" style="29" customWidth="1"/>
    <col min="12545" max="12546" width="7.28515625" style="29" bestFit="1" customWidth="1"/>
    <col min="12547" max="12549" width="7.28515625" style="29" customWidth="1"/>
    <col min="12550" max="12555" width="0" style="29" hidden="1" customWidth="1"/>
    <col min="12556" max="12556" width="10.28515625" style="29" customWidth="1"/>
    <col min="12557" max="12795" width="11.42578125" style="29"/>
    <col min="12796" max="12796" width="18.140625" style="29" customWidth="1"/>
    <col min="12797" max="12798" width="7.28515625" style="29" bestFit="1" customWidth="1"/>
    <col min="12799" max="12800" width="7.28515625" style="29" customWidth="1"/>
    <col min="12801" max="12802" width="7.28515625" style="29" bestFit="1" customWidth="1"/>
    <col min="12803" max="12805" width="7.28515625" style="29" customWidth="1"/>
    <col min="12806" max="12811" width="0" style="29" hidden="1" customWidth="1"/>
    <col min="12812" max="12812" width="10.28515625" style="29" customWidth="1"/>
    <col min="12813" max="13051" width="11.42578125" style="29"/>
    <col min="13052" max="13052" width="18.140625" style="29" customWidth="1"/>
    <col min="13053" max="13054" width="7.28515625" style="29" bestFit="1" customWidth="1"/>
    <col min="13055" max="13056" width="7.28515625" style="29" customWidth="1"/>
    <col min="13057" max="13058" width="7.28515625" style="29" bestFit="1" customWidth="1"/>
    <col min="13059" max="13061" width="7.28515625" style="29" customWidth="1"/>
    <col min="13062" max="13067" width="0" style="29" hidden="1" customWidth="1"/>
    <col min="13068" max="13068" width="10.28515625" style="29" customWidth="1"/>
    <col min="13069" max="13307" width="11.42578125" style="29"/>
    <col min="13308" max="13308" width="18.140625" style="29" customWidth="1"/>
    <col min="13309" max="13310" width="7.28515625" style="29" bestFit="1" customWidth="1"/>
    <col min="13311" max="13312" width="7.28515625" style="29" customWidth="1"/>
    <col min="13313" max="13314" width="7.28515625" style="29" bestFit="1" customWidth="1"/>
    <col min="13315" max="13317" width="7.28515625" style="29" customWidth="1"/>
    <col min="13318" max="13323" width="0" style="29" hidden="1" customWidth="1"/>
    <col min="13324" max="13324" width="10.28515625" style="29" customWidth="1"/>
    <col min="13325" max="13563" width="11.42578125" style="29"/>
    <col min="13564" max="13564" width="18.140625" style="29" customWidth="1"/>
    <col min="13565" max="13566" width="7.28515625" style="29" bestFit="1" customWidth="1"/>
    <col min="13567" max="13568" width="7.28515625" style="29" customWidth="1"/>
    <col min="13569" max="13570" width="7.28515625" style="29" bestFit="1" customWidth="1"/>
    <col min="13571" max="13573" width="7.28515625" style="29" customWidth="1"/>
    <col min="13574" max="13579" width="0" style="29" hidden="1" customWidth="1"/>
    <col min="13580" max="13580" width="10.28515625" style="29" customWidth="1"/>
    <col min="13581" max="13819" width="11.42578125" style="29"/>
    <col min="13820" max="13820" width="18.140625" style="29" customWidth="1"/>
    <col min="13821" max="13822" width="7.28515625" style="29" bestFit="1" customWidth="1"/>
    <col min="13823" max="13824" width="7.28515625" style="29" customWidth="1"/>
    <col min="13825" max="13826" width="7.28515625" style="29" bestFit="1" customWidth="1"/>
    <col min="13827" max="13829" width="7.28515625" style="29" customWidth="1"/>
    <col min="13830" max="13835" width="0" style="29" hidden="1" customWidth="1"/>
    <col min="13836" max="13836" width="10.28515625" style="29" customWidth="1"/>
    <col min="13837" max="14075" width="11.42578125" style="29"/>
    <col min="14076" max="14076" width="18.140625" style="29" customWidth="1"/>
    <col min="14077" max="14078" width="7.28515625" style="29" bestFit="1" customWidth="1"/>
    <col min="14079" max="14080" width="7.28515625" style="29" customWidth="1"/>
    <col min="14081" max="14082" width="7.28515625" style="29" bestFit="1" customWidth="1"/>
    <col min="14083" max="14085" width="7.28515625" style="29" customWidth="1"/>
    <col min="14086" max="14091" width="0" style="29" hidden="1" customWidth="1"/>
    <col min="14092" max="14092" width="10.28515625" style="29" customWidth="1"/>
    <col min="14093" max="14331" width="11.42578125" style="29"/>
    <col min="14332" max="14332" width="18.140625" style="29" customWidth="1"/>
    <col min="14333" max="14334" width="7.28515625" style="29" bestFit="1" customWidth="1"/>
    <col min="14335" max="14336" width="7.28515625" style="29" customWidth="1"/>
    <col min="14337" max="14338" width="7.28515625" style="29" bestFit="1" customWidth="1"/>
    <col min="14339" max="14341" width="7.28515625" style="29" customWidth="1"/>
    <col min="14342" max="14347" width="0" style="29" hidden="1" customWidth="1"/>
    <col min="14348" max="14348" width="10.28515625" style="29" customWidth="1"/>
    <col min="14349" max="14587" width="11.42578125" style="29"/>
    <col min="14588" max="14588" width="18.140625" style="29" customWidth="1"/>
    <col min="14589" max="14590" width="7.28515625" style="29" bestFit="1" customWidth="1"/>
    <col min="14591" max="14592" width="7.28515625" style="29" customWidth="1"/>
    <col min="14593" max="14594" width="7.28515625" style="29" bestFit="1" customWidth="1"/>
    <col min="14595" max="14597" width="7.28515625" style="29" customWidth="1"/>
    <col min="14598" max="14603" width="0" style="29" hidden="1" customWidth="1"/>
    <col min="14604" max="14604" width="10.28515625" style="29" customWidth="1"/>
    <col min="14605" max="14843" width="11.42578125" style="29"/>
    <col min="14844" max="14844" width="18.140625" style="29" customWidth="1"/>
    <col min="14845" max="14846" width="7.28515625" style="29" bestFit="1" customWidth="1"/>
    <col min="14847" max="14848" width="7.28515625" style="29" customWidth="1"/>
    <col min="14849" max="14850" width="7.28515625" style="29" bestFit="1" customWidth="1"/>
    <col min="14851" max="14853" width="7.28515625" style="29" customWidth="1"/>
    <col min="14854" max="14859" width="0" style="29" hidden="1" customWidth="1"/>
    <col min="14860" max="14860" width="10.28515625" style="29" customWidth="1"/>
    <col min="14861" max="15099" width="11.42578125" style="29"/>
    <col min="15100" max="15100" width="18.140625" style="29" customWidth="1"/>
    <col min="15101" max="15102" width="7.28515625" style="29" bestFit="1" customWidth="1"/>
    <col min="15103" max="15104" width="7.28515625" style="29" customWidth="1"/>
    <col min="15105" max="15106" width="7.28515625" style="29" bestFit="1" customWidth="1"/>
    <col min="15107" max="15109" width="7.28515625" style="29" customWidth="1"/>
    <col min="15110" max="15115" width="0" style="29" hidden="1" customWidth="1"/>
    <col min="15116" max="15116" width="10.28515625" style="29" customWidth="1"/>
    <col min="15117" max="15355" width="11.42578125" style="29"/>
    <col min="15356" max="15356" width="18.140625" style="29" customWidth="1"/>
    <col min="15357" max="15358" width="7.28515625" style="29" bestFit="1" customWidth="1"/>
    <col min="15359" max="15360" width="7.28515625" style="29" customWidth="1"/>
    <col min="15361" max="15362" width="7.28515625" style="29" bestFit="1" customWidth="1"/>
    <col min="15363" max="15365" width="7.28515625" style="29" customWidth="1"/>
    <col min="15366" max="15371" width="0" style="29" hidden="1" customWidth="1"/>
    <col min="15372" max="15372" width="10.28515625" style="29" customWidth="1"/>
    <col min="15373" max="15611" width="11.42578125" style="29"/>
    <col min="15612" max="15612" width="18.140625" style="29" customWidth="1"/>
    <col min="15613" max="15614" width="7.28515625" style="29" bestFit="1" customWidth="1"/>
    <col min="15615" max="15616" width="7.28515625" style="29" customWidth="1"/>
    <col min="15617" max="15618" width="7.28515625" style="29" bestFit="1" customWidth="1"/>
    <col min="15619" max="15621" width="7.28515625" style="29" customWidth="1"/>
    <col min="15622" max="15627" width="0" style="29" hidden="1" customWidth="1"/>
    <col min="15628" max="15628" width="10.28515625" style="29" customWidth="1"/>
    <col min="15629" max="15867" width="11.42578125" style="29"/>
    <col min="15868" max="15868" width="18.140625" style="29" customWidth="1"/>
    <col min="15869" max="15870" width="7.28515625" style="29" bestFit="1" customWidth="1"/>
    <col min="15871" max="15872" width="7.28515625" style="29" customWidth="1"/>
    <col min="15873" max="15874" width="7.28515625" style="29" bestFit="1" customWidth="1"/>
    <col min="15875" max="15877" width="7.28515625" style="29" customWidth="1"/>
    <col min="15878" max="15883" width="0" style="29" hidden="1" customWidth="1"/>
    <col min="15884" max="15884" width="10.28515625" style="29" customWidth="1"/>
    <col min="15885" max="16123" width="11.42578125" style="29"/>
    <col min="16124" max="16124" width="18.140625" style="29" customWidth="1"/>
    <col min="16125" max="16126" width="7.28515625" style="29" bestFit="1" customWidth="1"/>
    <col min="16127" max="16128" width="7.28515625" style="29" customWidth="1"/>
    <col min="16129" max="16130" width="7.28515625" style="29" bestFit="1" customWidth="1"/>
    <col min="16131" max="16133" width="7.28515625" style="29" customWidth="1"/>
    <col min="16134" max="16139" width="0" style="29" hidden="1" customWidth="1"/>
    <col min="16140" max="16140" width="10.28515625" style="29" customWidth="1"/>
    <col min="16141" max="16384" width="11.42578125" style="29"/>
  </cols>
  <sheetData>
    <row r="1" spans="1:16" s="30" customFormat="1" x14ac:dyDescent="0.2"/>
    <row r="2" spans="1:16" s="30" customFormat="1" x14ac:dyDescent="0.2">
      <c r="A2" s="50" t="s">
        <v>101</v>
      </c>
    </row>
    <row r="3" spans="1:16" s="30" customFormat="1" x14ac:dyDescent="0.2">
      <c r="A3" s="50" t="s">
        <v>102</v>
      </c>
    </row>
    <row r="4" spans="1:16" s="30" customFormat="1" x14ac:dyDescent="0.2"/>
    <row r="5" spans="1:16" s="30" customFormat="1" ht="12.75" x14ac:dyDescent="0.2">
      <c r="B5" s="360" t="s">
        <v>79</v>
      </c>
      <c r="C5" s="360"/>
      <c r="D5" s="360"/>
      <c r="E5" s="360"/>
      <c r="F5" s="360"/>
      <c r="G5" s="360"/>
      <c r="H5" s="360"/>
      <c r="I5" s="360"/>
      <c r="J5" s="360"/>
      <c r="K5" s="360"/>
      <c r="M5" s="134" t="s">
        <v>572</v>
      </c>
      <c r="O5" s="108"/>
    </row>
    <row r="6" spans="1:16" s="30" customFormat="1" ht="12.75" x14ac:dyDescent="0.2">
      <c r="B6" s="376" t="str">
        <f>'Solicitudes Regiones'!$B$6:$R$6</f>
        <v>Acumuladas de julio de 2008 a noviembre de 2020</v>
      </c>
      <c r="C6" s="376"/>
      <c r="D6" s="376"/>
      <c r="E6" s="376"/>
      <c r="F6" s="376"/>
      <c r="G6" s="376"/>
      <c r="H6" s="376"/>
      <c r="I6" s="376"/>
      <c r="J6" s="376"/>
      <c r="K6" s="376"/>
    </row>
    <row r="7" spans="1:16" x14ac:dyDescent="0.2">
      <c r="B7" s="31"/>
    </row>
    <row r="8" spans="1:16" ht="15" customHeight="1" x14ac:dyDescent="0.2">
      <c r="B8" s="390" t="s">
        <v>55</v>
      </c>
      <c r="C8" s="390"/>
      <c r="D8" s="390"/>
      <c r="E8" s="390"/>
      <c r="F8" s="390"/>
      <c r="G8" s="390"/>
      <c r="H8" s="390"/>
      <c r="I8" s="390"/>
      <c r="J8" s="390"/>
      <c r="K8" s="390"/>
      <c r="L8" s="390"/>
      <c r="M8" s="390"/>
    </row>
    <row r="9" spans="1:16" ht="21" customHeight="1" x14ac:dyDescent="0.2">
      <c r="B9" s="390" t="s">
        <v>56</v>
      </c>
      <c r="C9" s="388" t="s">
        <v>2</v>
      </c>
      <c r="D9" s="391"/>
      <c r="E9" s="391"/>
      <c r="F9" s="391"/>
      <c r="G9" s="391"/>
      <c r="H9" s="391"/>
      <c r="I9" s="391"/>
      <c r="J9" s="391"/>
      <c r="K9" s="389"/>
      <c r="L9" s="388"/>
      <c r="M9" s="389"/>
    </row>
    <row r="10" spans="1:16" ht="24" x14ac:dyDescent="0.2">
      <c r="B10" s="390"/>
      <c r="C10" s="26" t="s">
        <v>57</v>
      </c>
      <c r="D10" s="26" t="s">
        <v>58</v>
      </c>
      <c r="E10" s="26" t="s">
        <v>59</v>
      </c>
      <c r="F10" s="26" t="s">
        <v>60</v>
      </c>
      <c r="G10" s="26" t="s">
        <v>8</v>
      </c>
      <c r="H10" s="26" t="s">
        <v>61</v>
      </c>
      <c r="I10" s="26" t="s">
        <v>62</v>
      </c>
      <c r="J10" s="26" t="s">
        <v>63</v>
      </c>
      <c r="K10" s="282" t="s">
        <v>31</v>
      </c>
      <c r="L10" s="282" t="s">
        <v>593</v>
      </c>
      <c r="M10" s="282" t="s">
        <v>596</v>
      </c>
    </row>
    <row r="11" spans="1:16" x14ac:dyDescent="0.2">
      <c r="B11" s="21" t="s">
        <v>131</v>
      </c>
      <c r="C11" s="21">
        <v>4055</v>
      </c>
      <c r="D11" s="21">
        <v>2536</v>
      </c>
      <c r="E11" s="21">
        <f>C11+D11</f>
        <v>6591</v>
      </c>
      <c r="F11" s="22">
        <f>E11/$E$18</f>
        <v>0.63393286524959125</v>
      </c>
      <c r="G11" s="21">
        <v>15456</v>
      </c>
      <c r="H11" s="21">
        <v>1055</v>
      </c>
      <c r="I11" s="21">
        <f>G11+H11</f>
        <v>16511</v>
      </c>
      <c r="J11" s="22">
        <f>I11/$I$18</f>
        <v>0.70692755608837132</v>
      </c>
      <c r="K11" s="21">
        <f t="shared" ref="K11:K17" si="0">E11+I11</f>
        <v>23102</v>
      </c>
      <c r="L11" s="21">
        <v>8</v>
      </c>
      <c r="M11" s="21">
        <f>K11+L11</f>
        <v>23110</v>
      </c>
      <c r="P11" s="34"/>
    </row>
    <row r="12" spans="1:16" x14ac:dyDescent="0.2">
      <c r="B12" s="21" t="s">
        <v>72</v>
      </c>
      <c r="C12" s="21">
        <v>1215</v>
      </c>
      <c r="D12" s="21">
        <v>1467</v>
      </c>
      <c r="E12" s="21">
        <f t="shared" ref="E12:E17" si="1">C12+D12</f>
        <v>2682</v>
      </c>
      <c r="F12" s="22">
        <f t="shared" ref="F12:F17" si="2">E12/$E$18</f>
        <v>0.25795902664230064</v>
      </c>
      <c r="G12" s="21">
        <v>4439</v>
      </c>
      <c r="H12" s="21">
        <v>549</v>
      </c>
      <c r="I12" s="21">
        <f t="shared" ref="I12:I17" si="3">G12+H12</f>
        <v>4988</v>
      </c>
      <c r="J12" s="22">
        <f t="shared" ref="J12:J17" si="4">I12/$I$18</f>
        <v>0.21356396643260833</v>
      </c>
      <c r="K12" s="21">
        <f t="shared" si="0"/>
        <v>7670</v>
      </c>
      <c r="L12" s="21">
        <v>0</v>
      </c>
      <c r="M12" s="21">
        <f t="shared" ref="M12:M18" si="5">K12+L12</f>
        <v>7670</v>
      </c>
      <c r="P12" s="34"/>
    </row>
    <row r="13" spans="1:16" x14ac:dyDescent="0.2">
      <c r="B13" s="21" t="s">
        <v>73</v>
      </c>
      <c r="C13" s="21">
        <v>290</v>
      </c>
      <c r="D13" s="21">
        <v>179</v>
      </c>
      <c r="E13" s="21">
        <f t="shared" si="1"/>
        <v>469</v>
      </c>
      <c r="F13" s="22">
        <f t="shared" si="2"/>
        <v>4.510916610560739E-2</v>
      </c>
      <c r="G13" s="21">
        <v>878</v>
      </c>
      <c r="H13" s="21">
        <v>69</v>
      </c>
      <c r="I13" s="21">
        <f t="shared" si="3"/>
        <v>947</v>
      </c>
      <c r="J13" s="22">
        <f t="shared" si="4"/>
        <v>4.0546326425757832E-2</v>
      </c>
      <c r="K13" s="21">
        <f t="shared" si="0"/>
        <v>1416</v>
      </c>
      <c r="L13" s="21">
        <v>0</v>
      </c>
      <c r="M13" s="21">
        <f t="shared" si="5"/>
        <v>1416</v>
      </c>
      <c r="P13" s="34"/>
    </row>
    <row r="14" spans="1:16" x14ac:dyDescent="0.2">
      <c r="B14" s="21" t="s">
        <v>74</v>
      </c>
      <c r="C14" s="21">
        <v>58</v>
      </c>
      <c r="D14" s="21">
        <v>43</v>
      </c>
      <c r="E14" s="21">
        <f t="shared" si="1"/>
        <v>101</v>
      </c>
      <c r="F14" s="22">
        <f t="shared" si="2"/>
        <v>9.7143406751947683E-3</v>
      </c>
      <c r="G14" s="21">
        <v>73</v>
      </c>
      <c r="H14" s="21">
        <v>11</v>
      </c>
      <c r="I14" s="21">
        <f t="shared" si="3"/>
        <v>84</v>
      </c>
      <c r="J14" s="22">
        <f t="shared" si="4"/>
        <v>3.5965062510703886E-3</v>
      </c>
      <c r="K14" s="21">
        <f t="shared" si="0"/>
        <v>185</v>
      </c>
      <c r="L14" s="21">
        <v>0</v>
      </c>
      <c r="M14" s="21">
        <f t="shared" si="5"/>
        <v>185</v>
      </c>
      <c r="P14" s="34"/>
    </row>
    <row r="15" spans="1:16" x14ac:dyDescent="0.2">
      <c r="B15" s="21" t="s">
        <v>75</v>
      </c>
      <c r="C15" s="21">
        <v>57</v>
      </c>
      <c r="D15" s="21">
        <v>35</v>
      </c>
      <c r="E15" s="21">
        <f t="shared" si="1"/>
        <v>92</v>
      </c>
      <c r="F15" s="22">
        <f t="shared" si="2"/>
        <v>8.848706357603155E-3</v>
      </c>
      <c r="G15" s="21">
        <v>41</v>
      </c>
      <c r="H15" s="21">
        <v>5</v>
      </c>
      <c r="I15" s="21">
        <f t="shared" si="3"/>
        <v>46</v>
      </c>
      <c r="J15" s="22">
        <f t="shared" si="4"/>
        <v>1.9695153279671177E-3</v>
      </c>
      <c r="K15" s="21">
        <f t="shared" si="0"/>
        <v>138</v>
      </c>
      <c r="L15" s="21">
        <v>0</v>
      </c>
      <c r="M15" s="21">
        <f t="shared" si="5"/>
        <v>138</v>
      </c>
      <c r="P15" s="34"/>
    </row>
    <row r="16" spans="1:16" x14ac:dyDescent="0.2">
      <c r="B16" s="21" t="s">
        <v>76</v>
      </c>
      <c r="C16" s="21">
        <v>110</v>
      </c>
      <c r="D16" s="21">
        <v>86</v>
      </c>
      <c r="E16" s="21">
        <f t="shared" si="1"/>
        <v>196</v>
      </c>
      <c r="F16" s="22">
        <f t="shared" si="2"/>
        <v>1.8851591805328461E-2</v>
      </c>
      <c r="G16" s="21">
        <v>249</v>
      </c>
      <c r="H16" s="21">
        <v>20</v>
      </c>
      <c r="I16" s="21">
        <f t="shared" si="3"/>
        <v>269</v>
      </c>
      <c r="J16" s="22">
        <f t="shared" si="4"/>
        <v>1.1517383113546839E-2</v>
      </c>
      <c r="K16" s="21">
        <f t="shared" si="0"/>
        <v>465</v>
      </c>
      <c r="L16" s="21">
        <v>0</v>
      </c>
      <c r="M16" s="21">
        <f t="shared" si="5"/>
        <v>465</v>
      </c>
      <c r="P16" s="34"/>
    </row>
    <row r="17" spans="2:16" x14ac:dyDescent="0.2">
      <c r="B17" s="21" t="s">
        <v>77</v>
      </c>
      <c r="C17" s="21">
        <v>174</v>
      </c>
      <c r="D17" s="21">
        <v>92</v>
      </c>
      <c r="E17" s="21">
        <f t="shared" si="1"/>
        <v>266</v>
      </c>
      <c r="F17" s="22">
        <f t="shared" si="2"/>
        <v>2.558430316437434E-2</v>
      </c>
      <c r="G17" s="21">
        <v>485</v>
      </c>
      <c r="H17" s="21">
        <v>26</v>
      </c>
      <c r="I17" s="21">
        <f t="shared" si="3"/>
        <v>511</v>
      </c>
      <c r="J17" s="22">
        <f t="shared" si="4"/>
        <v>2.1878746360678197E-2</v>
      </c>
      <c r="K17" s="21">
        <f t="shared" si="0"/>
        <v>777</v>
      </c>
      <c r="L17" s="21">
        <v>0</v>
      </c>
      <c r="M17" s="21">
        <f t="shared" si="5"/>
        <v>777</v>
      </c>
      <c r="P17" s="34"/>
    </row>
    <row r="18" spans="2:16" x14ac:dyDescent="0.2">
      <c r="B18" s="23" t="s">
        <v>49</v>
      </c>
      <c r="C18" s="21">
        <f>SUM(C11:C17)</f>
        <v>5959</v>
      </c>
      <c r="D18" s="21">
        <f t="shared" ref="D18:H18" si="6">SUM(D11:D17)</f>
        <v>4438</v>
      </c>
      <c r="E18" s="23">
        <f t="shared" ref="E18" si="7">C18+D18</f>
        <v>10397</v>
      </c>
      <c r="F18" s="24">
        <f t="shared" ref="F18" si="8">E18/$E$18</f>
        <v>1</v>
      </c>
      <c r="G18" s="21">
        <f t="shared" si="6"/>
        <v>21621</v>
      </c>
      <c r="H18" s="21">
        <f t="shared" si="6"/>
        <v>1735</v>
      </c>
      <c r="I18" s="23">
        <f t="shared" ref="I18" si="9">G18+H18</f>
        <v>23356</v>
      </c>
      <c r="J18" s="25">
        <f t="shared" ref="J18" si="10">I18/$I$18</f>
        <v>1</v>
      </c>
      <c r="K18" s="23">
        <f>SUM(K11:K17)</f>
        <v>33753</v>
      </c>
      <c r="L18" s="21">
        <f t="shared" ref="L18" si="11">SUM(L11:L17)</f>
        <v>8</v>
      </c>
      <c r="M18" s="21">
        <f t="shared" si="5"/>
        <v>33761</v>
      </c>
      <c r="P18" s="34"/>
    </row>
    <row r="19" spans="2:16" ht="25.5" customHeight="1" x14ac:dyDescent="0.2">
      <c r="B19" s="35" t="s">
        <v>64</v>
      </c>
      <c r="C19" s="36">
        <f>+C18/M18</f>
        <v>0.17650543526554308</v>
      </c>
      <c r="D19" s="36">
        <f>+D18/M18</f>
        <v>0.1314534522081692</v>
      </c>
      <c r="E19" s="37">
        <f>+E18/M18</f>
        <v>0.30795888747371225</v>
      </c>
      <c r="F19" s="37"/>
      <c r="G19" s="36">
        <f>+G18/M18</f>
        <v>0.64041349486093424</v>
      </c>
      <c r="H19" s="36">
        <f>+H18/M18</f>
        <v>5.1390657859660557E-2</v>
      </c>
      <c r="I19" s="37">
        <f>+I18/M18</f>
        <v>0.69180415272059481</v>
      </c>
      <c r="J19" s="37"/>
      <c r="K19" s="37">
        <f>+K18/M18</f>
        <v>0.99976304019430706</v>
      </c>
      <c r="L19" s="37">
        <f>+L18/M18</f>
        <v>2.3695980569295934E-4</v>
      </c>
      <c r="M19" s="37">
        <f>K19+L19</f>
        <v>1</v>
      </c>
    </row>
    <row r="20" spans="2:16" x14ac:dyDescent="0.2">
      <c r="B20" s="38"/>
      <c r="C20" s="53"/>
      <c r="D20" s="53"/>
      <c r="E20" s="54"/>
      <c r="F20" s="54"/>
      <c r="G20" s="53"/>
      <c r="H20" s="53"/>
      <c r="I20" s="54"/>
      <c r="J20" s="54"/>
      <c r="K20" s="54"/>
    </row>
    <row r="21" spans="2:16" ht="12.75" x14ac:dyDescent="0.2">
      <c r="B21" s="360" t="s">
        <v>128</v>
      </c>
      <c r="C21" s="360"/>
      <c r="D21" s="360"/>
      <c r="E21" s="360"/>
      <c r="F21" s="360"/>
      <c r="G21" s="360"/>
      <c r="H21" s="360"/>
      <c r="I21" s="360"/>
      <c r="J21" s="360"/>
      <c r="K21" s="360"/>
    </row>
    <row r="22" spans="2:16" ht="12.75" x14ac:dyDescent="0.2">
      <c r="B22" s="376" t="str">
        <f>'Solicitudes Regiones'!$B$6:$R$6</f>
        <v>Acumuladas de julio de 2008 a noviembre de 2020</v>
      </c>
      <c r="C22" s="376"/>
      <c r="D22" s="376"/>
      <c r="E22" s="376"/>
      <c r="F22" s="376"/>
      <c r="G22" s="376"/>
      <c r="H22" s="376"/>
      <c r="I22" s="376"/>
      <c r="J22" s="376"/>
      <c r="K22" s="376"/>
    </row>
    <row r="23" spans="2:16" x14ac:dyDescent="0.2">
      <c r="B23" s="38"/>
      <c r="C23" s="54"/>
      <c r="D23" s="54"/>
      <c r="E23" s="54"/>
      <c r="F23" s="54"/>
      <c r="G23" s="54"/>
      <c r="H23" s="54"/>
      <c r="I23" s="54"/>
      <c r="J23" s="54"/>
      <c r="K23" s="54"/>
      <c r="L23" s="66"/>
    </row>
    <row r="24" spans="2:16" ht="12.75" customHeight="1" x14ac:dyDescent="0.2">
      <c r="B24" s="390" t="s">
        <v>65</v>
      </c>
      <c r="C24" s="390"/>
      <c r="D24" s="390"/>
      <c r="E24" s="390"/>
      <c r="F24" s="390"/>
      <c r="G24" s="390"/>
      <c r="H24" s="390"/>
      <c r="I24" s="390"/>
      <c r="J24" s="390"/>
      <c r="K24" s="390"/>
      <c r="L24" s="390"/>
      <c r="M24" s="390"/>
    </row>
    <row r="25" spans="2:16" ht="20.25" customHeight="1" x14ac:dyDescent="0.2">
      <c r="B25" s="390" t="s">
        <v>56</v>
      </c>
      <c r="C25" s="390" t="s">
        <v>2</v>
      </c>
      <c r="D25" s="390"/>
      <c r="E25" s="390"/>
      <c r="F25" s="390"/>
      <c r="G25" s="390"/>
      <c r="H25" s="390"/>
      <c r="I25" s="390"/>
      <c r="J25" s="390"/>
      <c r="K25" s="390"/>
      <c r="L25" s="388"/>
      <c r="M25" s="389"/>
    </row>
    <row r="26" spans="2:16" ht="21" customHeight="1" x14ac:dyDescent="0.2">
      <c r="B26" s="390"/>
      <c r="C26" s="26" t="s">
        <v>57</v>
      </c>
      <c r="D26" s="26" t="s">
        <v>58</v>
      </c>
      <c r="E26" s="26" t="s">
        <v>59</v>
      </c>
      <c r="F26" s="26" t="s">
        <v>60</v>
      </c>
      <c r="G26" s="26" t="s">
        <v>8</v>
      </c>
      <c r="H26" s="26" t="s">
        <v>61</v>
      </c>
      <c r="I26" s="26" t="s">
        <v>62</v>
      </c>
      <c r="J26" s="26" t="s">
        <v>63</v>
      </c>
      <c r="K26" s="27" t="s">
        <v>31</v>
      </c>
      <c r="L26" s="282" t="s">
        <v>593</v>
      </c>
      <c r="M26" s="282" t="s">
        <v>596</v>
      </c>
    </row>
    <row r="27" spans="2:16" x14ac:dyDescent="0.2">
      <c r="B27" s="21" t="s">
        <v>131</v>
      </c>
      <c r="C27" s="21">
        <v>3437</v>
      </c>
      <c r="D27" s="21">
        <v>1551</v>
      </c>
      <c r="E27" s="21">
        <f>C27+D27</f>
        <v>4988</v>
      </c>
      <c r="F27" s="22">
        <f>E27/$E$18</f>
        <v>0.47975377512744061</v>
      </c>
      <c r="G27" s="21">
        <v>12325</v>
      </c>
      <c r="H27" s="21">
        <v>813</v>
      </c>
      <c r="I27" s="21">
        <f>G27+H27</f>
        <v>13138</v>
      </c>
      <c r="J27" s="22">
        <f>I27/$I$18</f>
        <v>0.56251070388765201</v>
      </c>
      <c r="K27" s="21">
        <f t="shared" ref="K27:K33" si="12">E27+I27</f>
        <v>18126</v>
      </c>
      <c r="L27" s="21">
        <v>0</v>
      </c>
      <c r="M27" s="21">
        <f>K27+L27</f>
        <v>18126</v>
      </c>
    </row>
    <row r="28" spans="2:16" x14ac:dyDescent="0.2">
      <c r="B28" s="21" t="s">
        <v>72</v>
      </c>
      <c r="C28" s="21">
        <v>1088</v>
      </c>
      <c r="D28" s="21">
        <v>913</v>
      </c>
      <c r="E28" s="21">
        <f t="shared" ref="E28:E33" si="13">C28+D28</f>
        <v>2001</v>
      </c>
      <c r="F28" s="22">
        <f t="shared" ref="F28:F33" si="14">E28/$E$18</f>
        <v>0.19245936327786861</v>
      </c>
      <c r="G28" s="21">
        <v>3773</v>
      </c>
      <c r="H28" s="21">
        <v>439</v>
      </c>
      <c r="I28" s="21">
        <f t="shared" ref="I28:I33" si="15">G28+H28</f>
        <v>4212</v>
      </c>
      <c r="J28" s="22">
        <f t="shared" ref="J28:J33" si="16">I28/$I$18</f>
        <v>0.1803390991608152</v>
      </c>
      <c r="K28" s="21">
        <f t="shared" si="12"/>
        <v>6213</v>
      </c>
      <c r="L28" s="21">
        <v>0</v>
      </c>
      <c r="M28" s="21">
        <f t="shared" ref="M28:M34" si="17">K28+L28</f>
        <v>6213</v>
      </c>
    </row>
    <row r="29" spans="2:16" x14ac:dyDescent="0.2">
      <c r="B29" s="21" t="s">
        <v>73</v>
      </c>
      <c r="C29" s="21">
        <v>237</v>
      </c>
      <c r="D29" s="21">
        <v>95</v>
      </c>
      <c r="E29" s="21">
        <f t="shared" si="13"/>
        <v>332</v>
      </c>
      <c r="F29" s="22">
        <f t="shared" si="14"/>
        <v>3.1932288160046167E-2</v>
      </c>
      <c r="G29" s="21">
        <v>711</v>
      </c>
      <c r="H29" s="21">
        <v>54</v>
      </c>
      <c r="I29" s="21">
        <f t="shared" si="15"/>
        <v>765</v>
      </c>
      <c r="J29" s="22">
        <f t="shared" si="16"/>
        <v>3.2753896215105327E-2</v>
      </c>
      <c r="K29" s="21">
        <f t="shared" si="12"/>
        <v>1097</v>
      </c>
      <c r="L29" s="21">
        <v>0</v>
      </c>
      <c r="M29" s="21">
        <f t="shared" si="17"/>
        <v>1097</v>
      </c>
    </row>
    <row r="30" spans="2:16" x14ac:dyDescent="0.2">
      <c r="B30" s="21" t="s">
        <v>74</v>
      </c>
      <c r="C30" s="21">
        <v>57</v>
      </c>
      <c r="D30" s="21">
        <v>22</v>
      </c>
      <c r="E30" s="21">
        <f t="shared" si="13"/>
        <v>79</v>
      </c>
      <c r="F30" s="22">
        <f t="shared" si="14"/>
        <v>7.598345676637492E-3</v>
      </c>
      <c r="G30" s="21">
        <v>68</v>
      </c>
      <c r="H30" s="21">
        <v>9</v>
      </c>
      <c r="I30" s="21">
        <f t="shared" si="15"/>
        <v>77</v>
      </c>
      <c r="J30" s="22">
        <f t="shared" si="16"/>
        <v>3.2967973968145228E-3</v>
      </c>
      <c r="K30" s="21">
        <f t="shared" si="12"/>
        <v>156</v>
      </c>
      <c r="L30" s="21">
        <v>0</v>
      </c>
      <c r="M30" s="21">
        <f t="shared" si="17"/>
        <v>156</v>
      </c>
    </row>
    <row r="31" spans="2:16" x14ac:dyDescent="0.2">
      <c r="B31" s="21" t="s">
        <v>75</v>
      </c>
      <c r="C31" s="21">
        <v>53</v>
      </c>
      <c r="D31" s="21">
        <v>18</v>
      </c>
      <c r="E31" s="21">
        <f t="shared" si="13"/>
        <v>71</v>
      </c>
      <c r="F31" s="22">
        <f t="shared" si="14"/>
        <v>6.8288929498893916E-3</v>
      </c>
      <c r="G31" s="21">
        <v>37</v>
      </c>
      <c r="H31" s="21">
        <v>5</v>
      </c>
      <c r="I31" s="21">
        <f t="shared" si="15"/>
        <v>42</v>
      </c>
      <c r="J31" s="22">
        <f t="shared" si="16"/>
        <v>1.7982531255351943E-3</v>
      </c>
      <c r="K31" s="21">
        <f t="shared" si="12"/>
        <v>113</v>
      </c>
      <c r="L31" s="21">
        <v>0</v>
      </c>
      <c r="M31" s="21">
        <f t="shared" si="17"/>
        <v>113</v>
      </c>
    </row>
    <row r="32" spans="2:16" x14ac:dyDescent="0.2">
      <c r="B32" s="21" t="s">
        <v>76</v>
      </c>
      <c r="C32" s="21">
        <v>100</v>
      </c>
      <c r="D32" s="21">
        <v>46</v>
      </c>
      <c r="E32" s="21">
        <f t="shared" si="13"/>
        <v>146</v>
      </c>
      <c r="F32" s="22">
        <f t="shared" si="14"/>
        <v>1.4042512263152833E-2</v>
      </c>
      <c r="G32" s="21">
        <v>209</v>
      </c>
      <c r="H32" s="21">
        <v>20</v>
      </c>
      <c r="I32" s="21">
        <f t="shared" si="15"/>
        <v>229</v>
      </c>
      <c r="J32" s="22">
        <f t="shared" si="16"/>
        <v>9.8047610892276083E-3</v>
      </c>
      <c r="K32" s="21">
        <f t="shared" si="12"/>
        <v>375</v>
      </c>
      <c r="L32" s="21">
        <v>0</v>
      </c>
      <c r="M32" s="21">
        <f t="shared" si="17"/>
        <v>375</v>
      </c>
    </row>
    <row r="33" spans="2:13" x14ac:dyDescent="0.2">
      <c r="B33" s="21" t="s">
        <v>77</v>
      </c>
      <c r="C33" s="21">
        <v>144</v>
      </c>
      <c r="D33" s="21">
        <v>54</v>
      </c>
      <c r="E33" s="21">
        <f t="shared" si="13"/>
        <v>198</v>
      </c>
      <c r="F33" s="22">
        <f t="shared" si="14"/>
        <v>1.9043954987015485E-2</v>
      </c>
      <c r="G33" s="21">
        <v>400</v>
      </c>
      <c r="H33" s="21">
        <v>17</v>
      </c>
      <c r="I33" s="21">
        <f t="shared" si="15"/>
        <v>417</v>
      </c>
      <c r="J33" s="22">
        <f t="shared" si="16"/>
        <v>1.7854084603528001E-2</v>
      </c>
      <c r="K33" s="21">
        <f t="shared" si="12"/>
        <v>615</v>
      </c>
      <c r="L33" s="21">
        <v>0</v>
      </c>
      <c r="M33" s="21">
        <f t="shared" si="17"/>
        <v>615</v>
      </c>
    </row>
    <row r="34" spans="2:13" x14ac:dyDescent="0.2">
      <c r="B34" s="23" t="s">
        <v>49</v>
      </c>
      <c r="C34" s="21">
        <f>SUM(C27:C33)</f>
        <v>5116</v>
      </c>
      <c r="D34" s="21">
        <f>SUM(D27:D33)</f>
        <v>2699</v>
      </c>
      <c r="E34" s="23">
        <f t="shared" ref="E34" si="18">C34+D34</f>
        <v>7815</v>
      </c>
      <c r="F34" s="24">
        <f t="shared" ref="F34" si="19">E34/$E$18</f>
        <v>0.75165913244205063</v>
      </c>
      <c r="G34" s="21">
        <f>SUM(G27:G33)</f>
        <v>17523</v>
      </c>
      <c r="H34" s="21">
        <f>SUM(H27:H33)</f>
        <v>1357</v>
      </c>
      <c r="I34" s="23">
        <f t="shared" ref="I34" si="20">G34+H34</f>
        <v>18880</v>
      </c>
      <c r="J34" s="25">
        <f t="shared" ref="J34" si="21">I34/$I$18</f>
        <v>0.8083575954786778</v>
      </c>
      <c r="K34" s="23">
        <f>SUM(K27:K33)</f>
        <v>26695</v>
      </c>
      <c r="L34" s="23">
        <f>SUM(L27:L33)</f>
        <v>0</v>
      </c>
      <c r="M34" s="23">
        <f t="shared" si="17"/>
        <v>26695</v>
      </c>
    </row>
    <row r="35" spans="2:13" ht="24" x14ac:dyDescent="0.2">
      <c r="B35" s="35" t="s">
        <v>66</v>
      </c>
      <c r="C35" s="36">
        <f>+C34/M34</f>
        <v>0.19164637572579135</v>
      </c>
      <c r="D35" s="36">
        <f>+D34/M34</f>
        <v>0.10110507585690204</v>
      </c>
      <c r="E35" s="37">
        <f>+E34/M34</f>
        <v>0.29275145158269339</v>
      </c>
      <c r="F35" s="37"/>
      <c r="G35" s="36">
        <f>+G34/M34</f>
        <v>0.65641505899981267</v>
      </c>
      <c r="H35" s="36">
        <f>+H34/M34</f>
        <v>5.083348941749391E-2</v>
      </c>
      <c r="I35" s="37">
        <f>+I34/M34</f>
        <v>0.70724854841730667</v>
      </c>
      <c r="J35" s="37"/>
      <c r="K35" s="37">
        <f>+K34/M34</f>
        <v>1</v>
      </c>
      <c r="L35" s="37">
        <f>+L34/M34</f>
        <v>0</v>
      </c>
      <c r="M35" s="37">
        <f>K35+L35</f>
        <v>1</v>
      </c>
    </row>
    <row r="36" spans="2:13" x14ac:dyDescent="0.2">
      <c r="B36" s="28" t="s">
        <v>129</v>
      </c>
      <c r="L36" s="30"/>
    </row>
    <row r="37" spans="2:13" x14ac:dyDescent="0.2">
      <c r="B37" s="28" t="s">
        <v>130</v>
      </c>
      <c r="C37" s="67"/>
      <c r="D37" s="67"/>
      <c r="E37" s="67"/>
      <c r="F37" s="67"/>
      <c r="G37" s="67"/>
      <c r="H37" s="67"/>
      <c r="I37" s="67"/>
      <c r="J37" s="67"/>
      <c r="K37" s="67"/>
    </row>
    <row r="38" spans="2:13" x14ac:dyDescent="0.2">
      <c r="C38" s="68"/>
      <c r="D38" s="67"/>
      <c r="E38" s="67"/>
      <c r="F38" s="67"/>
      <c r="G38" s="67"/>
      <c r="H38" s="67"/>
      <c r="I38" s="67"/>
      <c r="J38" s="67"/>
      <c r="K38" s="67"/>
      <c r="L38" s="69"/>
    </row>
    <row r="39" spans="2:13" ht="15.75" customHeight="1" x14ac:dyDescent="0.2">
      <c r="D39" s="70"/>
      <c r="E39" s="70"/>
      <c r="F39" s="70"/>
      <c r="G39" s="70"/>
      <c r="H39" s="70"/>
      <c r="I39" s="70"/>
      <c r="J39" s="70"/>
      <c r="K39" s="70"/>
      <c r="L39" s="69"/>
    </row>
    <row r="40" spans="2:13" ht="15.75" customHeight="1" x14ac:dyDescent="0.2">
      <c r="C40" s="71"/>
      <c r="D40" s="71"/>
      <c r="E40" s="71"/>
      <c r="F40" s="71"/>
      <c r="G40" s="71"/>
      <c r="H40" s="71"/>
      <c r="I40" s="71"/>
      <c r="J40" s="71"/>
      <c r="K40" s="71"/>
      <c r="L40" s="70"/>
    </row>
    <row r="41" spans="2:13" x14ac:dyDescent="0.2">
      <c r="L41" s="30"/>
    </row>
  </sheetData>
  <mergeCells count="12">
    <mergeCell ref="B6:K6"/>
    <mergeCell ref="B5:K5"/>
    <mergeCell ref="B21:K21"/>
    <mergeCell ref="B22:K22"/>
    <mergeCell ref="B25:B26"/>
    <mergeCell ref="C25:K25"/>
    <mergeCell ref="B9:B10"/>
    <mergeCell ref="C9:K9"/>
    <mergeCell ref="B8:M8"/>
    <mergeCell ref="L9:M9"/>
    <mergeCell ref="B24:M24"/>
    <mergeCell ref="L25:M25"/>
  </mergeCells>
  <hyperlinks>
    <hyperlink ref="M5" location="'Índice Pensiones Solidarias'!A1" display="Volver Sistema de Pensiones Solidadias" xr:uid="{00000000-0004-0000-0800-000000000000}"/>
  </hyperlinks>
  <pageMargins left="0.74803149606299213" right="0.74803149606299213" top="0.98425196850393704" bottom="0.98425196850393704" header="0" footer="0"/>
  <pageSetup scale="84" orientation="portrait" r:id="rId1"/>
  <headerFooter alignWithMargins="0"/>
  <ignoredErrors>
    <ignoredError sqref="K18 K3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15</vt:i4>
      </vt:variant>
    </vt:vector>
  </HeadingPairs>
  <TitlesOfParts>
    <vt:vector size="48" baseType="lpstr">
      <vt:lpstr>datos</vt:lpstr>
      <vt:lpstr>Índice</vt:lpstr>
      <vt:lpstr>Índice Pensiones Solidarias</vt:lpstr>
      <vt:lpstr>Solicitudes Nacional</vt:lpstr>
      <vt:lpstr>Concesiones Nacional</vt:lpstr>
      <vt:lpstr>Solicitudes Regiones</vt:lpstr>
      <vt:lpstr>Concesiones Regiones</vt:lpstr>
      <vt:lpstr>XV</vt:lpstr>
      <vt:lpstr>I</vt:lpstr>
      <vt:lpstr>II</vt:lpstr>
      <vt:lpstr>III</vt:lpstr>
      <vt:lpstr>IV</vt:lpstr>
      <vt:lpstr>V</vt:lpstr>
      <vt:lpstr>VI</vt:lpstr>
      <vt:lpstr>VII</vt:lpstr>
      <vt:lpstr>XVI</vt:lpstr>
      <vt:lpstr>VIII</vt:lpstr>
      <vt:lpstr>IX</vt:lpstr>
      <vt:lpstr>XIV</vt:lpstr>
      <vt:lpstr>X</vt:lpstr>
      <vt:lpstr>XI</vt:lpstr>
      <vt:lpstr>XII</vt:lpstr>
      <vt:lpstr>XIII</vt:lpstr>
      <vt:lpstr>Índice BxH</vt:lpstr>
      <vt:lpstr>Concesiones Mensuales BxH</vt:lpstr>
      <vt:lpstr>Solicitudes y Rechazos BxH</vt:lpstr>
      <vt:lpstr>Concesiones Mensuales Regional</vt:lpstr>
      <vt:lpstr>Índice STJ</vt:lpstr>
      <vt:lpstr>Contratación Solicitudes</vt:lpstr>
      <vt:lpstr>Contratación Trámite</vt:lpstr>
      <vt:lpstr>Cotización Solicitudes</vt:lpstr>
      <vt:lpstr>Cotización Trámite</vt:lpstr>
      <vt:lpstr>Subsidios Pagados</vt:lpstr>
      <vt:lpstr>I!Área_de_impresión</vt:lpstr>
      <vt:lpstr>II!Área_de_impresión</vt:lpstr>
      <vt:lpstr>III!Área_de_impresión</vt:lpstr>
      <vt:lpstr>IV!Área_de_impresión</vt:lpstr>
      <vt:lpstr>IX!Área_de_impresión</vt:lpstr>
      <vt:lpstr>V!Área_de_impresión</vt:lpstr>
      <vt:lpstr>VI!Área_de_impresión</vt:lpstr>
      <vt:lpstr>VII!Área_de_impresión</vt:lpstr>
      <vt:lpstr>VIII!Área_de_impresión</vt:lpstr>
      <vt:lpstr>X!Área_de_impresión</vt:lpstr>
      <vt:lpstr>XI!Área_de_impresión</vt:lpstr>
      <vt:lpstr>XII!Área_de_impresión</vt:lpstr>
      <vt:lpstr>XIII!Área_de_impresión</vt:lpstr>
      <vt:lpstr>XIV!Área_de_impresión</vt:lpstr>
      <vt:lpstr>XVI!Área_de_impresión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Margarita Martinez Becerra</dc:creator>
  <cp:lastModifiedBy>Amanda Margarita Martinez Becerra</cp:lastModifiedBy>
  <dcterms:created xsi:type="dcterms:W3CDTF">2018-05-04T15:44:38Z</dcterms:created>
  <dcterms:modified xsi:type="dcterms:W3CDTF">2020-12-28T13:55:22Z</dcterms:modified>
</cp:coreProperties>
</file>