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mc:AlternateContent xmlns:mc="http://schemas.openxmlformats.org/markup-compatibility/2006">
    <mc:Choice Requires="x15">
      <x15ac:absPath xmlns:x15ac="http://schemas.microsoft.com/office/spreadsheetml/2010/11/ac" url="C:\Users\ibueno\Desktop\Desktop\SOLICITUDES\Informe_resumen_mensual\2020\mayo\"/>
    </mc:Choice>
  </mc:AlternateContent>
  <xr:revisionPtr revIDLastSave="0" documentId="13_ncr:1_{E9FBE0B7-02DC-4738-8678-83C8EE313D25}" xr6:coauthVersionLast="45" xr6:coauthVersionMax="45" xr10:uidLastSave="{00000000-0000-0000-0000-000000000000}"/>
  <bookViews>
    <workbookView xWindow="-108" yWindow="-108" windowWidth="16608" windowHeight="8832" tabRatio="825" firstSheet="1" activeTab="1" xr2:uid="{00000000-000D-0000-FFFF-FFFF00000000}"/>
  </bookViews>
  <sheets>
    <sheet name="datos" sheetId="21" state="hidden" r:id="rId1"/>
    <sheet name="Índice" sheetId="23" r:id="rId2"/>
    <sheet name="Índice Pensiones Solidarias" sheetId="20" r:id="rId3"/>
    <sheet name="Solicitudes Nacional" sheetId="1" r:id="rId4"/>
    <sheet name="Concesiones Nacional" sheetId="2" r:id="rId5"/>
    <sheet name="Solicitudes Regiones" sheetId="3" r:id="rId6"/>
    <sheet name="Concesiones Regiones" sheetId="4" r:id="rId7"/>
    <sheet name="XV" sheetId="5" r:id="rId8"/>
    <sheet name="I" sheetId="6" r:id="rId9"/>
    <sheet name="II" sheetId="7" r:id="rId10"/>
    <sheet name="III" sheetId="8" r:id="rId11"/>
    <sheet name="IV" sheetId="9" r:id="rId12"/>
    <sheet name="V" sheetId="10" r:id="rId13"/>
    <sheet name="VI" sheetId="11" r:id="rId14"/>
    <sheet name="VII" sheetId="12" r:id="rId15"/>
    <sheet name="XVI" sheetId="34" r:id="rId16"/>
    <sheet name="VIII" sheetId="13" r:id="rId17"/>
    <sheet name="IX" sheetId="14" r:id="rId18"/>
    <sheet name="XIV" sheetId="15" r:id="rId19"/>
    <sheet name="X" sheetId="16" r:id="rId20"/>
    <sheet name="XI" sheetId="17" r:id="rId21"/>
    <sheet name="XII" sheetId="18" r:id="rId22"/>
    <sheet name="XIII" sheetId="19" r:id="rId23"/>
    <sheet name="Índice BxH" sheetId="22" r:id="rId24"/>
    <sheet name="Concesiones Mensuales BxH" sheetId="25" r:id="rId25"/>
    <sheet name="Solicitudes y Rechazos BxH" sheetId="26" r:id="rId26"/>
    <sheet name="Concesiones Mensuales Regional" sheetId="27" r:id="rId27"/>
    <sheet name="Índice STJ" sheetId="24" r:id="rId28"/>
    <sheet name="Contratación Solicitudes" sheetId="29" r:id="rId29"/>
    <sheet name="Contratación Trámite" sheetId="30" r:id="rId30"/>
    <sheet name="Cotización Solicitudes" sheetId="31" r:id="rId31"/>
    <sheet name="Cotización Trámite" sheetId="32" r:id="rId32"/>
    <sheet name="Subsidios Pagados" sheetId="33" r:id="rId33"/>
  </sheets>
  <definedNames>
    <definedName name="_xlnm.Print_Area" localSheetId="8">I!$B$1:$L$37</definedName>
    <definedName name="_xlnm.Print_Area" localSheetId="9">II!$B$1:$L$41</definedName>
    <definedName name="_xlnm.Print_Area" localSheetId="10">III!$B$1:$L$41</definedName>
    <definedName name="_xlnm.Print_Area" localSheetId="11">IV!$B$1:$L$53</definedName>
    <definedName name="_xlnm.Print_Area" localSheetId="17">IX!$B$1:$L$86</definedName>
    <definedName name="_xlnm.Print_Area" localSheetId="12">V!$B$1:$L$99</definedName>
    <definedName name="_xlnm.Print_Area" localSheetId="13">VI!$B$1:$L$89</definedName>
    <definedName name="_xlnm.Print_Area" localSheetId="14">VII!$B$1:$L$82</definedName>
    <definedName name="_xlnm.Print_Area" localSheetId="16">VIII!$B$1:$L$88</definedName>
    <definedName name="_xlnm.Print_Area" localSheetId="19">X!$B$1:$L$82</definedName>
    <definedName name="_xlnm.Print_Area" localSheetId="20">XI!$B$1:$L$42</definedName>
    <definedName name="_xlnm.Print_Area" localSheetId="21">XII!$B$1:$L$44</definedName>
    <definedName name="_xlnm.Print_Area" localSheetId="22">XIII!$B$1:$L$127</definedName>
    <definedName name="_xlnm.Print_Area" localSheetId="18">XIV!$B$1:$L$46</definedName>
    <definedName name="_xlnm.Print_Area" localSheetId="15">XVI!$B$1:$L$64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5" i="33" l="1"/>
  <c r="D108" i="31"/>
  <c r="C108" i="31"/>
  <c r="L109" i="32"/>
  <c r="L110" i="32"/>
  <c r="H109" i="32"/>
  <c r="E109" i="32"/>
  <c r="K108" i="32"/>
  <c r="H108" i="32"/>
  <c r="E108" i="32"/>
  <c r="L108" i="32"/>
  <c r="E107" i="31"/>
  <c r="D107" i="30"/>
  <c r="E107" i="30"/>
  <c r="C107" i="30"/>
  <c r="F106" i="30"/>
  <c r="D112" i="29"/>
  <c r="E112" i="29"/>
  <c r="F112" i="29"/>
  <c r="C112" i="29"/>
  <c r="F111" i="29"/>
  <c r="H43" i="27"/>
  <c r="G43" i="27"/>
  <c r="F43" i="27"/>
  <c r="E43" i="27"/>
  <c r="I43" i="27"/>
  <c r="H42" i="27"/>
  <c r="G42" i="27"/>
  <c r="F42" i="27"/>
  <c r="E42" i="27"/>
  <c r="I42" i="27"/>
  <c r="I41" i="27"/>
  <c r="I40" i="27"/>
  <c r="I39" i="27"/>
  <c r="I38" i="27"/>
  <c r="I37" i="27"/>
  <c r="I36" i="27"/>
  <c r="I35" i="27"/>
  <c r="I34" i="27"/>
  <c r="I33" i="27"/>
  <c r="I32" i="27"/>
  <c r="I31" i="27"/>
  <c r="I30" i="27"/>
  <c r="I29" i="27"/>
  <c r="I28" i="27"/>
  <c r="I27" i="27"/>
  <c r="I26" i="27"/>
  <c r="I25" i="27"/>
  <c r="I24" i="27"/>
  <c r="I23" i="27"/>
  <c r="I22" i="27"/>
  <c r="I21" i="27"/>
  <c r="I20" i="27"/>
  <c r="I19" i="27"/>
  <c r="I18" i="27"/>
  <c r="I17" i="27"/>
  <c r="I16" i="27"/>
  <c r="I15" i="27"/>
  <c r="I14" i="27"/>
  <c r="I13" i="27"/>
  <c r="I12" i="27"/>
  <c r="I11" i="27"/>
  <c r="I10" i="27"/>
  <c r="D98" i="26"/>
  <c r="E98" i="26"/>
  <c r="C98" i="26"/>
  <c r="E97" i="26"/>
  <c r="I111" i="25"/>
  <c r="J111" i="25"/>
  <c r="D111" i="25"/>
  <c r="E111" i="25"/>
  <c r="F111" i="25"/>
  <c r="G111" i="25"/>
  <c r="H111" i="25"/>
  <c r="C111" i="25"/>
  <c r="J110" i="25"/>
  <c r="I110" i="25"/>
  <c r="H144" i="33"/>
  <c r="K107" i="32"/>
  <c r="H107" i="32"/>
  <c r="E107" i="32"/>
  <c r="L107" i="32"/>
  <c r="B109" i="32"/>
  <c r="B107" i="30"/>
  <c r="E106" i="31"/>
  <c r="F105" i="30"/>
  <c r="F110" i="29"/>
  <c r="B98" i="26"/>
  <c r="E96" i="26"/>
  <c r="J109" i="25"/>
  <c r="I109" i="25"/>
  <c r="K106" i="32"/>
  <c r="H106" i="32"/>
  <c r="E106" i="32"/>
  <c r="E108" i="31"/>
  <c r="E105" i="31"/>
  <c r="F104" i="30"/>
  <c r="F109" i="29"/>
  <c r="L106" i="32"/>
  <c r="E95" i="26"/>
  <c r="I108" i="25"/>
  <c r="J108" i="25"/>
  <c r="S28" i="4"/>
  <c r="L38" i="7"/>
  <c r="L29" i="5"/>
  <c r="L80" i="12"/>
  <c r="L44" i="13"/>
  <c r="S28" i="3"/>
  <c r="R28" i="3"/>
  <c r="M25" i="5"/>
  <c r="L20" i="8"/>
  <c r="L26" i="9"/>
  <c r="L50" i="9"/>
  <c r="L34" i="6"/>
  <c r="L38" i="8"/>
  <c r="L15" i="5"/>
  <c r="L18" i="6"/>
  <c r="L20" i="7"/>
  <c r="L49" i="10"/>
  <c r="L96" i="10"/>
  <c r="L44" i="11"/>
  <c r="L41" i="12"/>
  <c r="L32" i="34"/>
  <c r="L86" i="11"/>
  <c r="L62" i="34"/>
  <c r="L86" i="13"/>
  <c r="L42" i="18"/>
  <c r="L22" i="18"/>
  <c r="L124" i="19"/>
  <c r="L63" i="19"/>
  <c r="L40" i="17"/>
  <c r="L21" i="17"/>
  <c r="L80" i="16"/>
  <c r="L41" i="16"/>
  <c r="L44" i="15"/>
  <c r="L23" i="15"/>
  <c r="L84" i="14"/>
  <c r="L43" i="14"/>
  <c r="K105" i="32"/>
  <c r="H105" i="32"/>
  <c r="E105" i="32"/>
  <c r="L105" i="32"/>
  <c r="E104" i="31"/>
  <c r="F107" i="30"/>
  <c r="F103" i="30"/>
  <c r="F108" i="29"/>
  <c r="E94" i="26"/>
  <c r="J107" i="25"/>
  <c r="I107" i="25"/>
  <c r="K104" i="32"/>
  <c r="H104" i="32"/>
  <c r="E104" i="32"/>
  <c r="K103" i="32"/>
  <c r="H103" i="32"/>
  <c r="E103" i="32"/>
  <c r="L102" i="32"/>
  <c r="L101" i="32"/>
  <c r="L100" i="32"/>
  <c r="L99" i="32"/>
  <c r="L98" i="32"/>
  <c r="L97" i="32"/>
  <c r="L96" i="32"/>
  <c r="L95" i="32"/>
  <c r="L94" i="32"/>
  <c r="L93" i="32"/>
  <c r="L92" i="32"/>
  <c r="L91" i="32"/>
  <c r="L89" i="32"/>
  <c r="K88" i="32"/>
  <c r="H88" i="32"/>
  <c r="L88" i="32"/>
  <c r="E88" i="32"/>
  <c r="K87" i="32"/>
  <c r="H87" i="32"/>
  <c r="L87" i="32"/>
  <c r="E87" i="32"/>
  <c r="K86" i="32"/>
  <c r="H86" i="32"/>
  <c r="L86" i="32"/>
  <c r="E86" i="32"/>
  <c r="K85" i="32"/>
  <c r="H85" i="32"/>
  <c r="L85" i="32"/>
  <c r="E85" i="32"/>
  <c r="K84" i="32"/>
  <c r="H84" i="32"/>
  <c r="L84" i="32"/>
  <c r="E84" i="32"/>
  <c r="K83" i="32"/>
  <c r="H83" i="32"/>
  <c r="L83" i="32"/>
  <c r="E83" i="32"/>
  <c r="K82" i="32"/>
  <c r="H82" i="32"/>
  <c r="L82" i="32"/>
  <c r="E82" i="32"/>
  <c r="K81" i="32"/>
  <c r="H81" i="32"/>
  <c r="E81" i="32"/>
  <c r="L81" i="32"/>
  <c r="K80" i="32"/>
  <c r="H80" i="32"/>
  <c r="E80" i="32"/>
  <c r="L80" i="32"/>
  <c r="K79" i="32"/>
  <c r="H79" i="32"/>
  <c r="E79" i="32"/>
  <c r="L79" i="32"/>
  <c r="K78" i="32"/>
  <c r="K90" i="32"/>
  <c r="H78" i="32"/>
  <c r="H90" i="32"/>
  <c r="E78" i="32"/>
  <c r="E90" i="32"/>
  <c r="K76" i="32"/>
  <c r="H76" i="32"/>
  <c r="E76" i="32"/>
  <c r="L76" i="32"/>
  <c r="K75" i="32"/>
  <c r="H75" i="32"/>
  <c r="E75" i="32"/>
  <c r="L75" i="32"/>
  <c r="K74" i="32"/>
  <c r="H74" i="32"/>
  <c r="E74" i="32"/>
  <c r="L74" i="32"/>
  <c r="K73" i="32"/>
  <c r="H73" i="32"/>
  <c r="E73" i="32"/>
  <c r="L73" i="32"/>
  <c r="K72" i="32"/>
  <c r="H72" i="32"/>
  <c r="E72" i="32"/>
  <c r="L72" i="32"/>
  <c r="K71" i="32"/>
  <c r="H71" i="32"/>
  <c r="E71" i="32"/>
  <c r="L71" i="32"/>
  <c r="K70" i="32"/>
  <c r="H70" i="32"/>
  <c r="E70" i="32"/>
  <c r="L70" i="32"/>
  <c r="K69" i="32"/>
  <c r="H69" i="32"/>
  <c r="E69" i="32"/>
  <c r="L69" i="32"/>
  <c r="K68" i="32"/>
  <c r="H68" i="32"/>
  <c r="E68" i="32"/>
  <c r="L68" i="32"/>
  <c r="K67" i="32"/>
  <c r="H67" i="32"/>
  <c r="E67" i="32"/>
  <c r="L67" i="32"/>
  <c r="K66" i="32"/>
  <c r="H66" i="32"/>
  <c r="E66" i="32"/>
  <c r="L66" i="32"/>
  <c r="K65" i="32"/>
  <c r="K77" i="32"/>
  <c r="H65" i="32"/>
  <c r="H77" i="32"/>
  <c r="E65" i="32"/>
  <c r="E77" i="32"/>
  <c r="K63" i="32"/>
  <c r="H63" i="32"/>
  <c r="E63" i="32"/>
  <c r="L63" i="32"/>
  <c r="K62" i="32"/>
  <c r="H62" i="32"/>
  <c r="E62" i="32"/>
  <c r="L62" i="32"/>
  <c r="K61" i="32"/>
  <c r="H61" i="32"/>
  <c r="E61" i="32"/>
  <c r="L61" i="32"/>
  <c r="K60" i="32"/>
  <c r="H60" i="32"/>
  <c r="E60" i="32"/>
  <c r="L60" i="32"/>
  <c r="K59" i="32"/>
  <c r="H59" i="32"/>
  <c r="E59" i="32"/>
  <c r="L59" i="32"/>
  <c r="K58" i="32"/>
  <c r="H58" i="32"/>
  <c r="E58" i="32"/>
  <c r="L58" i="32"/>
  <c r="K57" i="32"/>
  <c r="H57" i="32"/>
  <c r="E57" i="32"/>
  <c r="L57" i="32"/>
  <c r="K56" i="32"/>
  <c r="K64" i="32"/>
  <c r="H56" i="32"/>
  <c r="H64" i="32"/>
  <c r="E56" i="32"/>
  <c r="E64" i="32"/>
  <c r="L55" i="32"/>
  <c r="L54" i="32"/>
  <c r="L53" i="32"/>
  <c r="L52" i="32"/>
  <c r="K51" i="32"/>
  <c r="H51" i="32"/>
  <c r="E51" i="32"/>
  <c r="L50" i="32"/>
  <c r="L49" i="32"/>
  <c r="L48" i="32"/>
  <c r="L47" i="32"/>
  <c r="L46" i="32"/>
  <c r="L45" i="32"/>
  <c r="L44" i="32"/>
  <c r="L43" i="32"/>
  <c r="L42" i="32"/>
  <c r="L41" i="32"/>
  <c r="L40" i="32"/>
  <c r="L39" i="32"/>
  <c r="K38" i="32"/>
  <c r="H38" i="32"/>
  <c r="E38" i="32"/>
  <c r="L37" i="32"/>
  <c r="L36" i="32"/>
  <c r="L35" i="32"/>
  <c r="L34" i="32"/>
  <c r="L33" i="32"/>
  <c r="L32" i="32"/>
  <c r="L31" i="32"/>
  <c r="L30" i="32"/>
  <c r="L29" i="32"/>
  <c r="L28" i="32"/>
  <c r="L27" i="32"/>
  <c r="L26" i="32"/>
  <c r="K25" i="32"/>
  <c r="H25" i="32"/>
  <c r="E25" i="32"/>
  <c r="L24" i="32"/>
  <c r="L23" i="32"/>
  <c r="L22" i="32"/>
  <c r="L21" i="32"/>
  <c r="L20" i="32"/>
  <c r="L19" i="32"/>
  <c r="L18" i="32"/>
  <c r="L17" i="32"/>
  <c r="L16" i="32"/>
  <c r="L15" i="32"/>
  <c r="L14" i="32"/>
  <c r="L13" i="32"/>
  <c r="L12" i="32"/>
  <c r="K11" i="32"/>
  <c r="H11" i="32"/>
  <c r="E11" i="32"/>
  <c r="E103" i="31"/>
  <c r="E102" i="31"/>
  <c r="D102" i="31"/>
  <c r="C102" i="31"/>
  <c r="F102" i="30"/>
  <c r="E101" i="30"/>
  <c r="D101" i="30"/>
  <c r="C101" i="30"/>
  <c r="F107" i="29"/>
  <c r="F106" i="29"/>
  <c r="E106" i="29"/>
  <c r="D106" i="29"/>
  <c r="C106" i="29"/>
  <c r="F15" i="29"/>
  <c r="C28" i="29"/>
  <c r="F28" i="29"/>
  <c r="C41" i="29"/>
  <c r="F41" i="29"/>
  <c r="C54" i="29"/>
  <c r="F54" i="29"/>
  <c r="F59" i="29"/>
  <c r="F61" i="29"/>
  <c r="F62" i="29"/>
  <c r="F63" i="29"/>
  <c r="F64" i="29"/>
  <c r="F65" i="29"/>
  <c r="F66" i="29"/>
  <c r="C67" i="29"/>
  <c r="F68" i="29"/>
  <c r="F69" i="29"/>
  <c r="F80" i="29"/>
  <c r="F70" i="29"/>
  <c r="F71" i="29"/>
  <c r="F72" i="29"/>
  <c r="F73" i="29"/>
  <c r="F74" i="29"/>
  <c r="F75" i="29"/>
  <c r="F76" i="29"/>
  <c r="F77" i="29"/>
  <c r="F78" i="29"/>
  <c r="F79" i="29"/>
  <c r="C80" i="29"/>
  <c r="D80" i="29"/>
  <c r="E80" i="29"/>
  <c r="F81" i="29"/>
  <c r="F82" i="29"/>
  <c r="F83" i="29"/>
  <c r="F84" i="29"/>
  <c r="F85" i="29"/>
  <c r="F86" i="29"/>
  <c r="F87" i="29"/>
  <c r="F88" i="29"/>
  <c r="F89" i="29"/>
  <c r="F90" i="29"/>
  <c r="F91" i="29"/>
  <c r="C93" i="29"/>
  <c r="D93" i="29"/>
  <c r="E93" i="29"/>
  <c r="F67" i="29"/>
  <c r="L38" i="32"/>
  <c r="F93" i="29"/>
  <c r="F113" i="29"/>
  <c r="L25" i="32"/>
  <c r="L104" i="32"/>
  <c r="L11" i="32"/>
  <c r="L64" i="32"/>
  <c r="L56" i="32"/>
  <c r="L65" i="32"/>
  <c r="L77" i="32"/>
  <c r="L78" i="32"/>
  <c r="L90" i="32"/>
  <c r="L103" i="32"/>
  <c r="C113" i="29"/>
  <c r="F101" i="30"/>
  <c r="L51" i="32"/>
  <c r="E93" i="26"/>
  <c r="E92" i="26"/>
  <c r="D92" i="26"/>
  <c r="C92" i="26"/>
  <c r="D79" i="26"/>
  <c r="C79" i="26"/>
  <c r="E76" i="26"/>
  <c r="E75" i="26"/>
  <c r="E74" i="26"/>
  <c r="E73" i="26"/>
  <c r="E72" i="26"/>
  <c r="E71" i="26"/>
  <c r="E70" i="26"/>
  <c r="E68" i="26"/>
  <c r="E67" i="26"/>
  <c r="D66" i="26"/>
  <c r="E65" i="26"/>
  <c r="E64" i="26"/>
  <c r="E63" i="26"/>
  <c r="E62" i="26"/>
  <c r="E61" i="26"/>
  <c r="E60" i="26"/>
  <c r="C66" i="26"/>
  <c r="E58" i="26"/>
  <c r="E57" i="26"/>
  <c r="E56" i="26"/>
  <c r="E55" i="26"/>
  <c r="E54" i="26"/>
  <c r="D53" i="26"/>
  <c r="C53" i="26"/>
  <c r="E52" i="26"/>
  <c r="E51" i="26"/>
  <c r="E50" i="26"/>
  <c r="E49" i="26"/>
  <c r="E48" i="26"/>
  <c r="E47" i="26"/>
  <c r="E46" i="26"/>
  <c r="E45" i="26"/>
  <c r="E44" i="26"/>
  <c r="E43" i="26"/>
  <c r="E42" i="26"/>
  <c r="E41" i="26"/>
  <c r="D40" i="26"/>
  <c r="C40" i="26"/>
  <c r="E39" i="26"/>
  <c r="E38" i="26"/>
  <c r="E37" i="26"/>
  <c r="E36" i="26"/>
  <c r="E35" i="26"/>
  <c r="E34" i="26"/>
  <c r="E33" i="26"/>
  <c r="E32" i="26"/>
  <c r="E31" i="26"/>
  <c r="E30" i="26"/>
  <c r="E29" i="26"/>
  <c r="E28" i="26"/>
  <c r="E27" i="26"/>
  <c r="D27" i="26"/>
  <c r="D99" i="26"/>
  <c r="C27" i="26"/>
  <c r="C99" i="26"/>
  <c r="E14" i="26"/>
  <c r="E13" i="26"/>
  <c r="E12" i="26"/>
  <c r="E11" i="26"/>
  <c r="E10" i="26"/>
  <c r="J106" i="25"/>
  <c r="I106" i="25"/>
  <c r="J105" i="25"/>
  <c r="I105" i="25"/>
  <c r="H105" i="25"/>
  <c r="G105" i="25"/>
  <c r="F105" i="25"/>
  <c r="E105" i="25"/>
  <c r="D105" i="25"/>
  <c r="C105" i="25"/>
  <c r="H92" i="25"/>
  <c r="G92" i="25"/>
  <c r="F92" i="25"/>
  <c r="E92" i="25"/>
  <c r="D92" i="25"/>
  <c r="C92" i="25"/>
  <c r="J89" i="25"/>
  <c r="I89" i="25"/>
  <c r="J88" i="25"/>
  <c r="I88" i="25"/>
  <c r="J87" i="25"/>
  <c r="I87" i="25"/>
  <c r="J86" i="25"/>
  <c r="I86" i="25"/>
  <c r="J85" i="25"/>
  <c r="I85" i="25"/>
  <c r="J84" i="25"/>
  <c r="I84" i="25"/>
  <c r="J83" i="25"/>
  <c r="I83" i="25"/>
  <c r="J82" i="25"/>
  <c r="I82" i="25"/>
  <c r="J81" i="25"/>
  <c r="I81" i="25"/>
  <c r="J80" i="25"/>
  <c r="I80" i="25"/>
  <c r="H79" i="25"/>
  <c r="G79" i="25"/>
  <c r="F79" i="25"/>
  <c r="E79" i="25"/>
  <c r="D79" i="25"/>
  <c r="C79" i="25"/>
  <c r="J78" i="25"/>
  <c r="I78" i="25"/>
  <c r="J77" i="25"/>
  <c r="I77" i="25"/>
  <c r="J76" i="25"/>
  <c r="I76" i="25"/>
  <c r="J75" i="25"/>
  <c r="I75" i="25"/>
  <c r="J74" i="25"/>
  <c r="I74" i="25"/>
  <c r="J73" i="25"/>
  <c r="I73" i="25"/>
  <c r="J72" i="25"/>
  <c r="I72" i="25"/>
  <c r="J71" i="25"/>
  <c r="I71" i="25"/>
  <c r="J70" i="25"/>
  <c r="I70" i="25"/>
  <c r="J69" i="25"/>
  <c r="I69" i="25"/>
  <c r="J68" i="25"/>
  <c r="I68" i="25"/>
  <c r="J67" i="25"/>
  <c r="I67" i="25"/>
  <c r="I79" i="25"/>
  <c r="H66" i="25"/>
  <c r="G66" i="25"/>
  <c r="F66" i="25"/>
  <c r="E66" i="25"/>
  <c r="D66" i="25"/>
  <c r="C66" i="25"/>
  <c r="J65" i="25"/>
  <c r="I65" i="25"/>
  <c r="J64" i="25"/>
  <c r="I64" i="25"/>
  <c r="J63" i="25"/>
  <c r="I63" i="25"/>
  <c r="J62" i="25"/>
  <c r="I62" i="25"/>
  <c r="J61" i="25"/>
  <c r="I61" i="25"/>
  <c r="J60" i="25"/>
  <c r="I60" i="25"/>
  <c r="J59" i="25"/>
  <c r="I59" i="25"/>
  <c r="J58" i="25"/>
  <c r="I58" i="25"/>
  <c r="J57" i="25"/>
  <c r="I57" i="25"/>
  <c r="J56" i="25"/>
  <c r="I56" i="25"/>
  <c r="J55" i="25"/>
  <c r="I55" i="25"/>
  <c r="J54" i="25"/>
  <c r="I54" i="25"/>
  <c r="H53" i="25"/>
  <c r="G53" i="25"/>
  <c r="F53" i="25"/>
  <c r="E53" i="25"/>
  <c r="D53" i="25"/>
  <c r="C53" i="25"/>
  <c r="J52" i="25"/>
  <c r="I52" i="25"/>
  <c r="J51" i="25"/>
  <c r="I51" i="25"/>
  <c r="J50" i="25"/>
  <c r="I50" i="25"/>
  <c r="J49" i="25"/>
  <c r="I49" i="25"/>
  <c r="J48" i="25"/>
  <c r="I48" i="25"/>
  <c r="J47" i="25"/>
  <c r="I47" i="25"/>
  <c r="J46" i="25"/>
  <c r="I46" i="25"/>
  <c r="J45" i="25"/>
  <c r="I45" i="25"/>
  <c r="J44" i="25"/>
  <c r="I44" i="25"/>
  <c r="J43" i="25"/>
  <c r="I43" i="25"/>
  <c r="J42" i="25"/>
  <c r="I42" i="25"/>
  <c r="J41" i="25"/>
  <c r="I41" i="25"/>
  <c r="I53" i="25"/>
  <c r="H40" i="25"/>
  <c r="G40" i="25"/>
  <c r="F40" i="25"/>
  <c r="E40" i="25"/>
  <c r="D40" i="25"/>
  <c r="C40" i="25"/>
  <c r="J39" i="25"/>
  <c r="I39" i="25"/>
  <c r="J38" i="25"/>
  <c r="I38" i="25"/>
  <c r="J37" i="25"/>
  <c r="I37" i="25"/>
  <c r="J36" i="25"/>
  <c r="I36" i="25"/>
  <c r="J35" i="25"/>
  <c r="I35" i="25"/>
  <c r="I40" i="25"/>
  <c r="J27" i="25"/>
  <c r="I27" i="25"/>
  <c r="J66" i="25"/>
  <c r="J92" i="25"/>
  <c r="E79" i="26"/>
  <c r="E40" i="26"/>
  <c r="E99" i="26"/>
  <c r="E53" i="26"/>
  <c r="J53" i="25"/>
  <c r="J79" i="25"/>
  <c r="J40" i="25"/>
  <c r="J112" i="25"/>
  <c r="I66" i="25"/>
  <c r="I112" i="25"/>
  <c r="I92" i="25"/>
  <c r="E59" i="26"/>
  <c r="E66" i="26"/>
  <c r="F100" i="30"/>
  <c r="F97" i="30"/>
  <c r="F96" i="30"/>
  <c r="F95" i="30"/>
  <c r="F94" i="30"/>
  <c r="F93" i="30"/>
  <c r="H127" i="33"/>
  <c r="H126" i="33"/>
  <c r="H125" i="33"/>
  <c r="H124" i="33"/>
  <c r="H123" i="33"/>
  <c r="H122" i="33"/>
  <c r="H121" i="33"/>
  <c r="H120" i="33"/>
  <c r="H119" i="33"/>
  <c r="H118" i="33"/>
  <c r="H117" i="33"/>
  <c r="H116" i="33"/>
  <c r="H115" i="33"/>
  <c r="H114" i="33"/>
  <c r="H113" i="33"/>
  <c r="H112" i="33"/>
  <c r="H111" i="33"/>
  <c r="H110" i="33"/>
  <c r="H109" i="33"/>
  <c r="H108" i="33"/>
  <c r="H107" i="33"/>
  <c r="H106" i="33"/>
  <c r="H105" i="33"/>
  <c r="H104" i="33"/>
  <c r="H103" i="33"/>
  <c r="H102" i="33"/>
  <c r="H101" i="33"/>
  <c r="H100" i="33"/>
  <c r="H99" i="33"/>
  <c r="H98" i="33"/>
  <c r="H97" i="33"/>
  <c r="D89" i="31"/>
  <c r="C89" i="31"/>
  <c r="E87" i="31"/>
  <c r="E86" i="31"/>
  <c r="E85" i="31"/>
  <c r="E84" i="31"/>
  <c r="E83" i="31"/>
  <c r="E82" i="31"/>
  <c r="E81" i="31"/>
  <c r="E80" i="31"/>
  <c r="E79" i="31"/>
  <c r="E78" i="31"/>
  <c r="E77" i="31"/>
  <c r="D76" i="31"/>
  <c r="C76" i="31"/>
  <c r="E75" i="31"/>
  <c r="E74" i="31"/>
  <c r="E73" i="31"/>
  <c r="E72" i="31"/>
  <c r="E71" i="31"/>
  <c r="E70" i="31"/>
  <c r="E69" i="31"/>
  <c r="E68" i="31"/>
  <c r="E67" i="31"/>
  <c r="E66" i="31"/>
  <c r="E65" i="31"/>
  <c r="E64" i="31"/>
  <c r="E62" i="31"/>
  <c r="E61" i="31"/>
  <c r="E60" i="31"/>
  <c r="E59" i="31"/>
  <c r="E58" i="31"/>
  <c r="E57" i="31"/>
  <c r="E56" i="31"/>
  <c r="E55" i="31"/>
  <c r="E50" i="31"/>
  <c r="E37" i="31"/>
  <c r="E24" i="31"/>
  <c r="E10" i="31"/>
  <c r="F89" i="30"/>
  <c r="E88" i="30"/>
  <c r="D88" i="30"/>
  <c r="C88" i="30"/>
  <c r="F87" i="30"/>
  <c r="F86" i="30"/>
  <c r="F85" i="30"/>
  <c r="F84" i="30"/>
  <c r="F83" i="30"/>
  <c r="F82" i="30"/>
  <c r="F81" i="30"/>
  <c r="F80" i="30"/>
  <c r="F79" i="30"/>
  <c r="F78" i="30"/>
  <c r="F77" i="30"/>
  <c r="F76" i="30"/>
  <c r="E75" i="30"/>
  <c r="D75" i="30"/>
  <c r="C75" i="30"/>
  <c r="F74" i="30"/>
  <c r="F73" i="30"/>
  <c r="F72" i="30"/>
  <c r="F71" i="30"/>
  <c r="F70" i="30"/>
  <c r="F69" i="30"/>
  <c r="F68" i="30"/>
  <c r="F67" i="30"/>
  <c r="F66" i="30"/>
  <c r="F65" i="30"/>
  <c r="F64" i="30"/>
  <c r="F63" i="30"/>
  <c r="E62" i="30"/>
  <c r="D62" i="30"/>
  <c r="C62" i="30"/>
  <c r="F61" i="30"/>
  <c r="F60" i="30"/>
  <c r="F59" i="30"/>
  <c r="F58" i="30"/>
  <c r="F57" i="30"/>
  <c r="F56" i="30"/>
  <c r="F55" i="30"/>
  <c r="F54" i="30"/>
  <c r="F53" i="30"/>
  <c r="F52" i="30"/>
  <c r="F51" i="30"/>
  <c r="F50" i="30"/>
  <c r="E49" i="30"/>
  <c r="D49" i="30"/>
  <c r="C49" i="30"/>
  <c r="F48" i="30"/>
  <c r="F47" i="30"/>
  <c r="F46" i="30"/>
  <c r="F45" i="30"/>
  <c r="F44" i="30"/>
  <c r="F43" i="30"/>
  <c r="F42" i="30"/>
  <c r="F41" i="30"/>
  <c r="F40" i="30"/>
  <c r="F39" i="30"/>
  <c r="F38" i="30"/>
  <c r="F37" i="30"/>
  <c r="E36" i="30"/>
  <c r="D36" i="30"/>
  <c r="C36" i="30"/>
  <c r="F35" i="30"/>
  <c r="F34" i="30"/>
  <c r="F33" i="30"/>
  <c r="F32" i="30"/>
  <c r="F31" i="30"/>
  <c r="F30" i="30"/>
  <c r="F29" i="30"/>
  <c r="F28" i="30"/>
  <c r="F27" i="30"/>
  <c r="F26" i="30"/>
  <c r="F25" i="30"/>
  <c r="F24" i="30"/>
  <c r="E23" i="30"/>
  <c r="D23" i="30"/>
  <c r="C23" i="30"/>
  <c r="F22" i="30"/>
  <c r="F21" i="30"/>
  <c r="F20" i="30"/>
  <c r="F19" i="30"/>
  <c r="F18" i="30"/>
  <c r="F17" i="30"/>
  <c r="F16" i="30"/>
  <c r="F15" i="30"/>
  <c r="F14" i="30"/>
  <c r="F13" i="30"/>
  <c r="F12" i="30"/>
  <c r="F11" i="30"/>
  <c r="F10" i="30"/>
  <c r="F49" i="30"/>
  <c r="E63" i="31"/>
  <c r="E76" i="31"/>
  <c r="E89" i="31"/>
  <c r="F36" i="30"/>
  <c r="F75" i="30"/>
  <c r="F88" i="30"/>
  <c r="F23" i="30"/>
  <c r="F62" i="30"/>
  <c r="E109" i="31"/>
  <c r="E61" i="34"/>
  <c r="E60" i="34"/>
  <c r="E59" i="34"/>
  <c r="E58" i="34"/>
  <c r="E57" i="34"/>
  <c r="E56" i="34"/>
  <c r="E55" i="34"/>
  <c r="E54" i="34"/>
  <c r="E53" i="34"/>
  <c r="E52" i="34"/>
  <c r="E51" i="34"/>
  <c r="E50" i="34"/>
  <c r="E49" i="34"/>
  <c r="E48" i="34"/>
  <c r="E47" i="34"/>
  <c r="E46" i="34"/>
  <c r="E45" i="34"/>
  <c r="E44" i="34"/>
  <c r="E43" i="34"/>
  <c r="E42" i="34"/>
  <c r="E41" i="34"/>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I28" i="5"/>
  <c r="I27" i="5"/>
  <c r="I26" i="5"/>
  <c r="B6" i="26"/>
  <c r="I58" i="34"/>
  <c r="I50" i="34"/>
  <c r="I48" i="34"/>
  <c r="I47" i="34"/>
  <c r="K47" i="34"/>
  <c r="M47" i="34"/>
  <c r="I46" i="34"/>
  <c r="I42" i="34"/>
  <c r="I31" i="34"/>
  <c r="I30" i="34"/>
  <c r="I28" i="34"/>
  <c r="I27" i="34"/>
  <c r="I24" i="34"/>
  <c r="I23" i="34"/>
  <c r="I20" i="34"/>
  <c r="I19" i="34"/>
  <c r="I16" i="34"/>
  <c r="I15" i="34"/>
  <c r="I12" i="34"/>
  <c r="I11" i="34"/>
  <c r="E31" i="34"/>
  <c r="E28" i="34"/>
  <c r="E27" i="34"/>
  <c r="E26" i="34"/>
  <c r="E24" i="34"/>
  <c r="E23" i="34"/>
  <c r="E22" i="34"/>
  <c r="E21" i="34"/>
  <c r="E20" i="34"/>
  <c r="E19" i="34"/>
  <c r="E18" i="34"/>
  <c r="E16" i="34"/>
  <c r="E15" i="34"/>
  <c r="E14" i="34"/>
  <c r="E12" i="34"/>
  <c r="B36" i="34"/>
  <c r="B6" i="34"/>
  <c r="D32" i="34"/>
  <c r="I51" i="34"/>
  <c r="K51" i="34"/>
  <c r="M51" i="34"/>
  <c r="I52" i="34"/>
  <c r="K52" i="34"/>
  <c r="M52" i="34"/>
  <c r="I53" i="34"/>
  <c r="K53" i="34"/>
  <c r="M53" i="34"/>
  <c r="I54" i="34"/>
  <c r="K54" i="34"/>
  <c r="M54" i="34"/>
  <c r="I59" i="34"/>
  <c r="K59" i="34"/>
  <c r="M59" i="34"/>
  <c r="G62" i="34"/>
  <c r="I43" i="34"/>
  <c r="K43" i="34"/>
  <c r="M43" i="34"/>
  <c r="I44" i="34"/>
  <c r="K44" i="34"/>
  <c r="M44" i="34"/>
  <c r="I45" i="34"/>
  <c r="K45" i="34"/>
  <c r="M45" i="34"/>
  <c r="E11" i="34"/>
  <c r="K11" i="34"/>
  <c r="M11" i="34"/>
  <c r="H32" i="34"/>
  <c r="I55" i="34"/>
  <c r="K55" i="34"/>
  <c r="M55" i="34"/>
  <c r="I56" i="34"/>
  <c r="K56" i="34"/>
  <c r="M56" i="34"/>
  <c r="I57" i="34"/>
  <c r="K57" i="34"/>
  <c r="M57" i="34"/>
  <c r="E30" i="34"/>
  <c r="K30" i="34"/>
  <c r="M30" i="34"/>
  <c r="E29" i="34"/>
  <c r="I18" i="34"/>
  <c r="K18" i="34"/>
  <c r="M18" i="34"/>
  <c r="I17" i="34"/>
  <c r="I14" i="34"/>
  <c r="K14" i="34"/>
  <c r="M14" i="34"/>
  <c r="C62" i="34"/>
  <c r="I60" i="34"/>
  <c r="K60" i="34"/>
  <c r="M60" i="34"/>
  <c r="I61" i="34"/>
  <c r="K61" i="34"/>
  <c r="M61" i="34"/>
  <c r="I26" i="34"/>
  <c r="K26" i="34"/>
  <c r="M26" i="34"/>
  <c r="I25" i="34"/>
  <c r="I22" i="34"/>
  <c r="K22" i="34"/>
  <c r="M22" i="34"/>
  <c r="I49" i="34"/>
  <c r="K49" i="34"/>
  <c r="M49" i="34"/>
  <c r="E13" i="34"/>
  <c r="K20" i="34"/>
  <c r="M20" i="34"/>
  <c r="K28" i="34"/>
  <c r="M28" i="34"/>
  <c r="K12" i="34"/>
  <c r="M12" i="34"/>
  <c r="C32" i="34"/>
  <c r="K31" i="34"/>
  <c r="M31" i="34"/>
  <c r="I29" i="34"/>
  <c r="E25" i="34"/>
  <c r="K24" i="34"/>
  <c r="M24" i="34"/>
  <c r="K23" i="34"/>
  <c r="M23" i="34"/>
  <c r="I21" i="34"/>
  <c r="E17" i="34"/>
  <c r="K16" i="34"/>
  <c r="M16" i="34"/>
  <c r="K15" i="34"/>
  <c r="M15" i="34"/>
  <c r="G32" i="34"/>
  <c r="K27" i="34"/>
  <c r="M27" i="34"/>
  <c r="K19" i="34"/>
  <c r="M19" i="34"/>
  <c r="I13" i="34"/>
  <c r="K42" i="34"/>
  <c r="M42" i="34"/>
  <c r="K58" i="34"/>
  <c r="M58" i="34"/>
  <c r="D62" i="34"/>
  <c r="K48" i="34"/>
  <c r="M48" i="34"/>
  <c r="K50" i="34"/>
  <c r="M50" i="34"/>
  <c r="H62" i="34"/>
  <c r="I41" i="34"/>
  <c r="K46" i="34"/>
  <c r="M46" i="34"/>
  <c r="I62" i="34"/>
  <c r="K21" i="34"/>
  <c r="M21" i="34"/>
  <c r="K25" i="34"/>
  <c r="M25" i="34"/>
  <c r="K29" i="34"/>
  <c r="M29" i="34"/>
  <c r="K13" i="34"/>
  <c r="M13" i="34"/>
  <c r="I32" i="34"/>
  <c r="E32" i="34"/>
  <c r="K17" i="34"/>
  <c r="M17" i="34"/>
  <c r="E62" i="34"/>
  <c r="K41" i="34"/>
  <c r="M41" i="34"/>
  <c r="J13" i="34"/>
  <c r="F17" i="34"/>
  <c r="J54" i="34"/>
  <c r="J47" i="34"/>
  <c r="J55" i="34"/>
  <c r="J51" i="34"/>
  <c r="J42" i="34"/>
  <c r="J43" i="34"/>
  <c r="J59" i="34"/>
  <c r="J41" i="34"/>
  <c r="J50" i="34"/>
  <c r="J57" i="34"/>
  <c r="J61" i="34"/>
  <c r="J58" i="34"/>
  <c r="J49" i="34"/>
  <c r="J53" i="34"/>
  <c r="J45" i="34"/>
  <c r="J62" i="34"/>
  <c r="J48" i="34"/>
  <c r="J44" i="34"/>
  <c r="J56" i="34"/>
  <c r="J46" i="34"/>
  <c r="J60" i="34"/>
  <c r="J52" i="34"/>
  <c r="J29" i="34"/>
  <c r="J21" i="34"/>
  <c r="F32" i="34"/>
  <c r="F11" i="34"/>
  <c r="K32" i="34"/>
  <c r="F15" i="34"/>
  <c r="F22" i="34"/>
  <c r="F23" i="34"/>
  <c r="F30" i="34"/>
  <c r="F31" i="34"/>
  <c r="F14" i="34"/>
  <c r="F24" i="34"/>
  <c r="F21" i="34"/>
  <c r="F26" i="34"/>
  <c r="F13" i="34"/>
  <c r="F16" i="34"/>
  <c r="F29" i="34"/>
  <c r="F27" i="34"/>
  <c r="F20" i="34"/>
  <c r="F28" i="34"/>
  <c r="F18" i="34"/>
  <c r="F12" i="34"/>
  <c r="F19" i="34"/>
  <c r="J32" i="34"/>
  <c r="J11" i="34"/>
  <c r="J22" i="34"/>
  <c r="J30" i="34"/>
  <c r="J15" i="34"/>
  <c r="J23" i="34"/>
  <c r="J31" i="34"/>
  <c r="J16" i="34"/>
  <c r="J12" i="34"/>
  <c r="J24" i="34"/>
  <c r="J14" i="34"/>
  <c r="J18" i="34"/>
  <c r="J26" i="34"/>
  <c r="J27" i="34"/>
  <c r="J28" i="34"/>
  <c r="J17" i="34"/>
  <c r="J19" i="34"/>
  <c r="J20" i="34"/>
  <c r="J25" i="34"/>
  <c r="F25" i="34"/>
  <c r="F62" i="34"/>
  <c r="F60" i="34"/>
  <c r="F56" i="34"/>
  <c r="F52" i="34"/>
  <c r="F48" i="34"/>
  <c r="F44" i="34"/>
  <c r="F61" i="34"/>
  <c r="F57" i="34"/>
  <c r="F53" i="34"/>
  <c r="F49" i="34"/>
  <c r="F45" i="34"/>
  <c r="F41" i="34"/>
  <c r="F58" i="34"/>
  <c r="F54" i="34"/>
  <c r="F50" i="34"/>
  <c r="F46" i="34"/>
  <c r="F42" i="34"/>
  <c r="K62" i="34"/>
  <c r="F59" i="34"/>
  <c r="F43" i="34"/>
  <c r="F47" i="34"/>
  <c r="F51" i="34"/>
  <c r="F55" i="34"/>
  <c r="M62" i="34"/>
  <c r="K63" i="34"/>
  <c r="M32" i="34"/>
  <c r="K33" i="34"/>
  <c r="I123" i="19"/>
  <c r="E123" i="19"/>
  <c r="I122" i="19"/>
  <c r="E122" i="19"/>
  <c r="I121" i="19"/>
  <c r="E121" i="19"/>
  <c r="I120" i="19"/>
  <c r="E120" i="19"/>
  <c r="I119" i="19"/>
  <c r="E119" i="19"/>
  <c r="I118" i="19"/>
  <c r="E118" i="19"/>
  <c r="I117" i="19"/>
  <c r="E117" i="19"/>
  <c r="I116" i="19"/>
  <c r="E116" i="19"/>
  <c r="I115" i="19"/>
  <c r="E115" i="19"/>
  <c r="I114" i="19"/>
  <c r="E114" i="19"/>
  <c r="I113" i="19"/>
  <c r="E113" i="19"/>
  <c r="I112" i="19"/>
  <c r="E112" i="19"/>
  <c r="I111" i="19"/>
  <c r="E111" i="19"/>
  <c r="I110" i="19"/>
  <c r="E110" i="19"/>
  <c r="I109" i="19"/>
  <c r="E109" i="19"/>
  <c r="I108" i="19"/>
  <c r="E108" i="19"/>
  <c r="I107" i="19"/>
  <c r="E107" i="19"/>
  <c r="I106" i="19"/>
  <c r="E106" i="19"/>
  <c r="I105" i="19"/>
  <c r="E105" i="19"/>
  <c r="I104" i="19"/>
  <c r="E104" i="19"/>
  <c r="I103" i="19"/>
  <c r="E103" i="19"/>
  <c r="I102" i="19"/>
  <c r="E102" i="19"/>
  <c r="I101" i="19"/>
  <c r="E101" i="19"/>
  <c r="I100" i="19"/>
  <c r="E100" i="19"/>
  <c r="I99" i="19"/>
  <c r="E99" i="19"/>
  <c r="I98" i="19"/>
  <c r="E98" i="19"/>
  <c r="I97" i="19"/>
  <c r="E97" i="19"/>
  <c r="I96" i="19"/>
  <c r="E96" i="19"/>
  <c r="I95" i="19"/>
  <c r="E95" i="19"/>
  <c r="I94" i="19"/>
  <c r="E94" i="19"/>
  <c r="I93" i="19"/>
  <c r="E93" i="19"/>
  <c r="I92" i="19"/>
  <c r="E92" i="19"/>
  <c r="I91" i="19"/>
  <c r="E91" i="19"/>
  <c r="I90" i="19"/>
  <c r="E90" i="19"/>
  <c r="I89" i="19"/>
  <c r="E89" i="19"/>
  <c r="I88" i="19"/>
  <c r="E88" i="19"/>
  <c r="I87" i="19"/>
  <c r="E87" i="19"/>
  <c r="I86" i="19"/>
  <c r="E86" i="19"/>
  <c r="I85" i="19"/>
  <c r="E85" i="19"/>
  <c r="I84" i="19"/>
  <c r="E84" i="19"/>
  <c r="I83" i="19"/>
  <c r="E83" i="19"/>
  <c r="I82" i="19"/>
  <c r="E82" i="19"/>
  <c r="I81" i="19"/>
  <c r="E81" i="19"/>
  <c r="I80" i="19"/>
  <c r="E80" i="19"/>
  <c r="I79" i="19"/>
  <c r="E79" i="19"/>
  <c r="I78" i="19"/>
  <c r="E78" i="19"/>
  <c r="I77" i="19"/>
  <c r="E77" i="19"/>
  <c r="I76" i="19"/>
  <c r="E76" i="19"/>
  <c r="I75" i="19"/>
  <c r="E75" i="19"/>
  <c r="I74" i="19"/>
  <c r="E74" i="19"/>
  <c r="I73" i="19"/>
  <c r="E73" i="19"/>
  <c r="I72" i="19"/>
  <c r="E72" i="19"/>
  <c r="I62" i="19"/>
  <c r="E62" i="19"/>
  <c r="I61" i="19"/>
  <c r="E61" i="19"/>
  <c r="I60" i="19"/>
  <c r="E60" i="19"/>
  <c r="I59" i="19"/>
  <c r="E59" i="19"/>
  <c r="I58" i="19"/>
  <c r="E58" i="19"/>
  <c r="I57" i="19"/>
  <c r="E57" i="19"/>
  <c r="I56" i="19"/>
  <c r="E56" i="19"/>
  <c r="I55" i="19"/>
  <c r="E55" i="19"/>
  <c r="I54" i="19"/>
  <c r="E54" i="19"/>
  <c r="I53" i="19"/>
  <c r="E53" i="19"/>
  <c r="I52" i="19"/>
  <c r="E52" i="19"/>
  <c r="I51" i="19"/>
  <c r="E51" i="19"/>
  <c r="I50" i="19"/>
  <c r="E50" i="19"/>
  <c r="I49" i="19"/>
  <c r="E49" i="19"/>
  <c r="I48" i="19"/>
  <c r="E48" i="19"/>
  <c r="I47" i="19"/>
  <c r="E47" i="19"/>
  <c r="I46" i="19"/>
  <c r="E46" i="19"/>
  <c r="I45" i="19"/>
  <c r="E45" i="19"/>
  <c r="I44" i="19"/>
  <c r="E44" i="19"/>
  <c r="I43" i="19"/>
  <c r="E43" i="19"/>
  <c r="I42" i="19"/>
  <c r="E42" i="19"/>
  <c r="I41" i="19"/>
  <c r="E41" i="19"/>
  <c r="I40" i="19"/>
  <c r="E40" i="19"/>
  <c r="I39" i="19"/>
  <c r="E39" i="19"/>
  <c r="I38" i="19"/>
  <c r="E38" i="19"/>
  <c r="I37" i="19"/>
  <c r="E37" i="19"/>
  <c r="I36" i="19"/>
  <c r="E36" i="19"/>
  <c r="I35" i="19"/>
  <c r="E35" i="19"/>
  <c r="I34" i="19"/>
  <c r="E34" i="19"/>
  <c r="I33" i="19"/>
  <c r="E33" i="19"/>
  <c r="I32" i="19"/>
  <c r="E32" i="19"/>
  <c r="I31" i="19"/>
  <c r="E31" i="19"/>
  <c r="I30" i="19"/>
  <c r="E30" i="19"/>
  <c r="I29" i="19"/>
  <c r="E29" i="19"/>
  <c r="I28" i="19"/>
  <c r="E28" i="19"/>
  <c r="I27" i="19"/>
  <c r="E27" i="19"/>
  <c r="I26" i="19"/>
  <c r="E26" i="19"/>
  <c r="I25" i="19"/>
  <c r="E25" i="19"/>
  <c r="I24" i="19"/>
  <c r="E24" i="19"/>
  <c r="I23" i="19"/>
  <c r="E23" i="19"/>
  <c r="I22" i="19"/>
  <c r="E22" i="19"/>
  <c r="I21" i="19"/>
  <c r="E21" i="19"/>
  <c r="I20" i="19"/>
  <c r="E20" i="19"/>
  <c r="I19" i="19"/>
  <c r="E19" i="19"/>
  <c r="I18" i="19"/>
  <c r="E18" i="19"/>
  <c r="I17" i="19"/>
  <c r="E17" i="19"/>
  <c r="I16" i="19"/>
  <c r="E16" i="19"/>
  <c r="I15" i="19"/>
  <c r="E15" i="19"/>
  <c r="I14" i="19"/>
  <c r="E14" i="19"/>
  <c r="I13" i="19"/>
  <c r="E13" i="19"/>
  <c r="I12" i="19"/>
  <c r="E12" i="19"/>
  <c r="I11" i="19"/>
  <c r="E11" i="19"/>
  <c r="I41" i="18"/>
  <c r="E41" i="18"/>
  <c r="I40" i="18"/>
  <c r="E40" i="18"/>
  <c r="I39" i="18"/>
  <c r="E39" i="18"/>
  <c r="I38" i="18"/>
  <c r="E38" i="18"/>
  <c r="I37" i="18"/>
  <c r="E37" i="18"/>
  <c r="I36" i="18"/>
  <c r="E36" i="18"/>
  <c r="I35" i="18"/>
  <c r="E35" i="18"/>
  <c r="I34" i="18"/>
  <c r="E34" i="18"/>
  <c r="I33" i="18"/>
  <c r="E33" i="18"/>
  <c r="I32" i="18"/>
  <c r="E32" i="18"/>
  <c r="I31" i="18"/>
  <c r="E31" i="18"/>
  <c r="I21" i="18"/>
  <c r="E21" i="18"/>
  <c r="I20" i="18"/>
  <c r="E20" i="18"/>
  <c r="I19" i="18"/>
  <c r="E19" i="18"/>
  <c r="I18" i="18"/>
  <c r="E18" i="18"/>
  <c r="I17" i="18"/>
  <c r="E17" i="18"/>
  <c r="I16" i="18"/>
  <c r="E16" i="18"/>
  <c r="I15" i="18"/>
  <c r="E15" i="18"/>
  <c r="I14" i="18"/>
  <c r="E14" i="18"/>
  <c r="I13" i="18"/>
  <c r="E13" i="18"/>
  <c r="I12" i="18"/>
  <c r="E12" i="18"/>
  <c r="I11" i="18"/>
  <c r="E11" i="18"/>
  <c r="I39" i="17"/>
  <c r="E39" i="17"/>
  <c r="I38" i="17"/>
  <c r="E38" i="17"/>
  <c r="I37" i="17"/>
  <c r="E37" i="17"/>
  <c r="I36" i="17"/>
  <c r="E36" i="17"/>
  <c r="I35" i="17"/>
  <c r="E35" i="17"/>
  <c r="I34" i="17"/>
  <c r="E34" i="17"/>
  <c r="I33" i="17"/>
  <c r="E33" i="17"/>
  <c r="I32" i="17"/>
  <c r="E32" i="17"/>
  <c r="I31" i="17"/>
  <c r="E31" i="17"/>
  <c r="I30" i="17"/>
  <c r="E30" i="17"/>
  <c r="I20" i="17"/>
  <c r="E20" i="17"/>
  <c r="I19" i="17"/>
  <c r="E19" i="17"/>
  <c r="I18" i="17"/>
  <c r="E18" i="17"/>
  <c r="I17" i="17"/>
  <c r="E17" i="17"/>
  <c r="I16" i="17"/>
  <c r="E16" i="17"/>
  <c r="I15" i="17"/>
  <c r="E15" i="17"/>
  <c r="I14" i="17"/>
  <c r="E14" i="17"/>
  <c r="I13" i="17"/>
  <c r="E13" i="17"/>
  <c r="I12" i="17"/>
  <c r="E12" i="17"/>
  <c r="I11" i="17"/>
  <c r="E11" i="17"/>
  <c r="I79" i="16"/>
  <c r="E79" i="16"/>
  <c r="I78" i="16"/>
  <c r="E78" i="16"/>
  <c r="I77" i="16"/>
  <c r="E77" i="16"/>
  <c r="I76" i="16"/>
  <c r="E76" i="16"/>
  <c r="I75" i="16"/>
  <c r="E75" i="16"/>
  <c r="I74" i="16"/>
  <c r="E74" i="16"/>
  <c r="I73" i="16"/>
  <c r="E73" i="16"/>
  <c r="I72" i="16"/>
  <c r="E72" i="16"/>
  <c r="I71" i="16"/>
  <c r="E71" i="16"/>
  <c r="I70" i="16"/>
  <c r="E70" i="16"/>
  <c r="I69" i="16"/>
  <c r="E69" i="16"/>
  <c r="I68" i="16"/>
  <c r="E68" i="16"/>
  <c r="I67" i="16"/>
  <c r="E67" i="16"/>
  <c r="I66" i="16"/>
  <c r="E66" i="16"/>
  <c r="I65" i="16"/>
  <c r="E65" i="16"/>
  <c r="I64" i="16"/>
  <c r="E64" i="16"/>
  <c r="I63" i="16"/>
  <c r="E63" i="16"/>
  <c r="I62" i="16"/>
  <c r="E62" i="16"/>
  <c r="I61" i="16"/>
  <c r="E61" i="16"/>
  <c r="I60" i="16"/>
  <c r="E60" i="16"/>
  <c r="I59" i="16"/>
  <c r="E59" i="16"/>
  <c r="I58" i="16"/>
  <c r="E58" i="16"/>
  <c r="I57" i="16"/>
  <c r="E57" i="16"/>
  <c r="I56" i="16"/>
  <c r="E56" i="16"/>
  <c r="I55" i="16"/>
  <c r="E55" i="16"/>
  <c r="I54" i="16"/>
  <c r="E54" i="16"/>
  <c r="I53" i="16"/>
  <c r="E53" i="16"/>
  <c r="I52" i="16"/>
  <c r="E52" i="16"/>
  <c r="I51" i="16"/>
  <c r="E51" i="16"/>
  <c r="I50" i="16"/>
  <c r="E50" i="16"/>
  <c r="I40" i="16"/>
  <c r="E40" i="16"/>
  <c r="I39" i="16"/>
  <c r="E39" i="16"/>
  <c r="I38" i="16"/>
  <c r="E38" i="16"/>
  <c r="I37" i="16"/>
  <c r="E37" i="16"/>
  <c r="I36" i="16"/>
  <c r="E36" i="16"/>
  <c r="I35" i="16"/>
  <c r="E35" i="16"/>
  <c r="I34" i="16"/>
  <c r="E34" i="16"/>
  <c r="I33" i="16"/>
  <c r="E33" i="16"/>
  <c r="I32" i="16"/>
  <c r="E32" i="16"/>
  <c r="I31" i="16"/>
  <c r="E31" i="16"/>
  <c r="I30" i="16"/>
  <c r="E30" i="16"/>
  <c r="I29" i="16"/>
  <c r="E29" i="16"/>
  <c r="I28" i="16"/>
  <c r="E28" i="16"/>
  <c r="I27" i="16"/>
  <c r="E27" i="16"/>
  <c r="I26" i="16"/>
  <c r="E26" i="16"/>
  <c r="I25" i="16"/>
  <c r="E25" i="16"/>
  <c r="I24" i="16"/>
  <c r="E24" i="16"/>
  <c r="I23" i="16"/>
  <c r="E23" i="16"/>
  <c r="I22" i="16"/>
  <c r="E22" i="16"/>
  <c r="I21" i="16"/>
  <c r="E21" i="16"/>
  <c r="I20" i="16"/>
  <c r="E20" i="16"/>
  <c r="I19" i="16"/>
  <c r="E19" i="16"/>
  <c r="I18" i="16"/>
  <c r="E18" i="16"/>
  <c r="I17" i="16"/>
  <c r="E17" i="16"/>
  <c r="I16" i="16"/>
  <c r="E16" i="16"/>
  <c r="I15" i="16"/>
  <c r="E15" i="16"/>
  <c r="I14" i="16"/>
  <c r="E14" i="16"/>
  <c r="I13" i="16"/>
  <c r="E13" i="16"/>
  <c r="I12" i="16"/>
  <c r="E12" i="16"/>
  <c r="I11" i="16"/>
  <c r="E11" i="16"/>
  <c r="I43" i="15"/>
  <c r="E43" i="15"/>
  <c r="I42" i="15"/>
  <c r="E42" i="15"/>
  <c r="I41" i="15"/>
  <c r="E41" i="15"/>
  <c r="I40" i="15"/>
  <c r="E40" i="15"/>
  <c r="I39" i="15"/>
  <c r="E39" i="15"/>
  <c r="I38" i="15"/>
  <c r="E38" i="15"/>
  <c r="I37" i="15"/>
  <c r="E37" i="15"/>
  <c r="I36" i="15"/>
  <c r="E36" i="15"/>
  <c r="I35" i="15"/>
  <c r="E35" i="15"/>
  <c r="I34" i="15"/>
  <c r="E34" i="15"/>
  <c r="I33" i="15"/>
  <c r="E33" i="15"/>
  <c r="I32" i="15"/>
  <c r="E32" i="15"/>
  <c r="I22" i="15"/>
  <c r="E22" i="15"/>
  <c r="I21" i="15"/>
  <c r="E21" i="15"/>
  <c r="I20" i="15"/>
  <c r="E20" i="15"/>
  <c r="I19" i="15"/>
  <c r="E19" i="15"/>
  <c r="I18" i="15"/>
  <c r="E18" i="15"/>
  <c r="I17" i="15"/>
  <c r="E17" i="15"/>
  <c r="I16" i="15"/>
  <c r="E16" i="15"/>
  <c r="I15" i="15"/>
  <c r="E15" i="15"/>
  <c r="I14" i="15"/>
  <c r="E14" i="15"/>
  <c r="I13" i="15"/>
  <c r="E13" i="15"/>
  <c r="I12" i="15"/>
  <c r="E12" i="15"/>
  <c r="I11" i="15"/>
  <c r="E11" i="15"/>
  <c r="I83" i="14"/>
  <c r="E83" i="14"/>
  <c r="I82" i="14"/>
  <c r="E82" i="14"/>
  <c r="I81" i="14"/>
  <c r="E81" i="14"/>
  <c r="I80" i="14"/>
  <c r="E80" i="14"/>
  <c r="I79" i="14"/>
  <c r="E79" i="14"/>
  <c r="I78" i="14"/>
  <c r="E78" i="14"/>
  <c r="I77" i="14"/>
  <c r="E77" i="14"/>
  <c r="I76" i="14"/>
  <c r="E76" i="14"/>
  <c r="I75" i="14"/>
  <c r="E75" i="14"/>
  <c r="I74" i="14"/>
  <c r="E74" i="14"/>
  <c r="I73" i="14"/>
  <c r="E73" i="14"/>
  <c r="I72" i="14"/>
  <c r="E72" i="14"/>
  <c r="I71" i="14"/>
  <c r="E71" i="14"/>
  <c r="I70" i="14"/>
  <c r="E70" i="14"/>
  <c r="I69" i="14"/>
  <c r="E69" i="14"/>
  <c r="I68" i="14"/>
  <c r="E68" i="14"/>
  <c r="I67" i="14"/>
  <c r="E67" i="14"/>
  <c r="I66" i="14"/>
  <c r="E66" i="14"/>
  <c r="I65" i="14"/>
  <c r="E65" i="14"/>
  <c r="I64" i="14"/>
  <c r="E64" i="14"/>
  <c r="I63" i="14"/>
  <c r="E63" i="14"/>
  <c r="I62" i="14"/>
  <c r="E62" i="14"/>
  <c r="I61" i="14"/>
  <c r="E61" i="14"/>
  <c r="I60" i="14"/>
  <c r="E60" i="14"/>
  <c r="I59" i="14"/>
  <c r="E59" i="14"/>
  <c r="I58" i="14"/>
  <c r="E58" i="14"/>
  <c r="I57" i="14"/>
  <c r="E57" i="14"/>
  <c r="I56" i="14"/>
  <c r="E56" i="14"/>
  <c r="I55" i="14"/>
  <c r="E55" i="14"/>
  <c r="I54" i="14"/>
  <c r="E54" i="14"/>
  <c r="I53" i="14"/>
  <c r="E53" i="14"/>
  <c r="I52" i="14"/>
  <c r="E52" i="14"/>
  <c r="I42" i="14"/>
  <c r="E42" i="14"/>
  <c r="I41" i="14"/>
  <c r="E41" i="14"/>
  <c r="I40" i="14"/>
  <c r="E40" i="14"/>
  <c r="I39" i="14"/>
  <c r="E39" i="14"/>
  <c r="I38" i="14"/>
  <c r="E38" i="14"/>
  <c r="I37" i="14"/>
  <c r="E37" i="14"/>
  <c r="I36" i="14"/>
  <c r="E36" i="14"/>
  <c r="I35" i="14"/>
  <c r="E35" i="14"/>
  <c r="I34" i="14"/>
  <c r="E34" i="14"/>
  <c r="I33" i="14"/>
  <c r="E33" i="14"/>
  <c r="I32" i="14"/>
  <c r="E32" i="14"/>
  <c r="I31" i="14"/>
  <c r="E31" i="14"/>
  <c r="I30" i="14"/>
  <c r="E30" i="14"/>
  <c r="I29" i="14"/>
  <c r="E29" i="14"/>
  <c r="I28" i="14"/>
  <c r="E28" i="14"/>
  <c r="I27" i="14"/>
  <c r="E27" i="14"/>
  <c r="I26" i="14"/>
  <c r="E26" i="14"/>
  <c r="I25" i="14"/>
  <c r="E25" i="14"/>
  <c r="I24" i="14"/>
  <c r="E24" i="14"/>
  <c r="I23" i="14"/>
  <c r="E23" i="14"/>
  <c r="I22" i="14"/>
  <c r="E22" i="14"/>
  <c r="I21" i="14"/>
  <c r="E21" i="14"/>
  <c r="I20" i="14"/>
  <c r="E20" i="14"/>
  <c r="I19" i="14"/>
  <c r="E19" i="14"/>
  <c r="I18" i="14"/>
  <c r="E18" i="14"/>
  <c r="I17" i="14"/>
  <c r="E17" i="14"/>
  <c r="I16" i="14"/>
  <c r="E16" i="14"/>
  <c r="I15" i="14"/>
  <c r="E15" i="14"/>
  <c r="I14" i="14"/>
  <c r="E14" i="14"/>
  <c r="I13" i="14"/>
  <c r="E13" i="14"/>
  <c r="I12" i="14"/>
  <c r="E12" i="14"/>
  <c r="I11" i="14"/>
  <c r="E11" i="14"/>
  <c r="I85" i="13"/>
  <c r="E85" i="13"/>
  <c r="I84" i="13"/>
  <c r="E84" i="13"/>
  <c r="I83" i="13"/>
  <c r="E83" i="13"/>
  <c r="I82" i="13"/>
  <c r="E82" i="13"/>
  <c r="I81" i="13"/>
  <c r="E81" i="13"/>
  <c r="I80" i="13"/>
  <c r="E80" i="13"/>
  <c r="I79" i="13"/>
  <c r="E79" i="13"/>
  <c r="I78" i="13"/>
  <c r="E78" i="13"/>
  <c r="I77" i="13"/>
  <c r="E77" i="13"/>
  <c r="I76" i="13"/>
  <c r="E76" i="13"/>
  <c r="I75" i="13"/>
  <c r="E75" i="13"/>
  <c r="I74" i="13"/>
  <c r="E74" i="13"/>
  <c r="I73" i="13"/>
  <c r="E73" i="13"/>
  <c r="I72" i="13"/>
  <c r="E72" i="13"/>
  <c r="I71" i="13"/>
  <c r="E71" i="13"/>
  <c r="I70" i="13"/>
  <c r="E70" i="13"/>
  <c r="I69" i="13"/>
  <c r="E69" i="13"/>
  <c r="I68" i="13"/>
  <c r="E68" i="13"/>
  <c r="I67" i="13"/>
  <c r="E67" i="13"/>
  <c r="I66" i="13"/>
  <c r="E66" i="13"/>
  <c r="I65" i="13"/>
  <c r="E65" i="13"/>
  <c r="I64" i="13"/>
  <c r="E64" i="13"/>
  <c r="I63" i="13"/>
  <c r="E63" i="13"/>
  <c r="I62" i="13"/>
  <c r="E62" i="13"/>
  <c r="I61" i="13"/>
  <c r="E61" i="13"/>
  <c r="I60" i="13"/>
  <c r="E60" i="13"/>
  <c r="I59" i="13"/>
  <c r="E59" i="13"/>
  <c r="I58" i="13"/>
  <c r="E58" i="13"/>
  <c r="I57" i="13"/>
  <c r="E57" i="13"/>
  <c r="I56" i="13"/>
  <c r="E56" i="13"/>
  <c r="I55" i="13"/>
  <c r="E55" i="13"/>
  <c r="I54" i="13"/>
  <c r="E54" i="13"/>
  <c r="I53" i="13"/>
  <c r="E53" i="13"/>
  <c r="I43" i="13"/>
  <c r="E43" i="13"/>
  <c r="I42" i="13"/>
  <c r="E42" i="13"/>
  <c r="I41" i="13"/>
  <c r="E41" i="13"/>
  <c r="I40" i="13"/>
  <c r="E40" i="13"/>
  <c r="I39" i="13"/>
  <c r="E39" i="13"/>
  <c r="I38" i="13"/>
  <c r="E38" i="13"/>
  <c r="I37" i="13"/>
  <c r="E37" i="13"/>
  <c r="I36" i="13"/>
  <c r="E36" i="13"/>
  <c r="I35" i="13"/>
  <c r="E35" i="13"/>
  <c r="I34" i="13"/>
  <c r="E34" i="13"/>
  <c r="I33" i="13"/>
  <c r="E33" i="13"/>
  <c r="I32" i="13"/>
  <c r="E32" i="13"/>
  <c r="I31" i="13"/>
  <c r="E31" i="13"/>
  <c r="I30" i="13"/>
  <c r="E30" i="13"/>
  <c r="I29" i="13"/>
  <c r="E29" i="13"/>
  <c r="I28" i="13"/>
  <c r="E28" i="13"/>
  <c r="I27" i="13"/>
  <c r="E27" i="13"/>
  <c r="I26" i="13"/>
  <c r="E26" i="13"/>
  <c r="I25" i="13"/>
  <c r="E25" i="13"/>
  <c r="I24" i="13"/>
  <c r="E24" i="13"/>
  <c r="I23" i="13"/>
  <c r="E23" i="13"/>
  <c r="I22" i="13"/>
  <c r="E22" i="13"/>
  <c r="I21" i="13"/>
  <c r="E21" i="13"/>
  <c r="I20" i="13"/>
  <c r="E20" i="13"/>
  <c r="I19" i="13"/>
  <c r="E19" i="13"/>
  <c r="I18" i="13"/>
  <c r="E18" i="13"/>
  <c r="I17" i="13"/>
  <c r="E17" i="13"/>
  <c r="I16" i="13"/>
  <c r="E16" i="13"/>
  <c r="I15" i="13"/>
  <c r="E15" i="13"/>
  <c r="I14" i="13"/>
  <c r="E14" i="13"/>
  <c r="I13" i="13"/>
  <c r="E13" i="13"/>
  <c r="I12" i="13"/>
  <c r="E12" i="13"/>
  <c r="I11" i="13"/>
  <c r="E11" i="13"/>
  <c r="I79" i="12"/>
  <c r="K79" i="12"/>
  <c r="M79" i="12"/>
  <c r="I78" i="12"/>
  <c r="K78" i="12"/>
  <c r="M78" i="12"/>
  <c r="I77" i="12"/>
  <c r="K77" i="12"/>
  <c r="M77" i="12"/>
  <c r="I76" i="12"/>
  <c r="K76" i="12"/>
  <c r="M76" i="12"/>
  <c r="I75" i="12"/>
  <c r="K75" i="12"/>
  <c r="M75" i="12"/>
  <c r="I74" i="12"/>
  <c r="K74" i="12"/>
  <c r="M74" i="12"/>
  <c r="I73" i="12"/>
  <c r="K73" i="12"/>
  <c r="M73" i="12"/>
  <c r="I72" i="12"/>
  <c r="K72" i="12"/>
  <c r="M72" i="12"/>
  <c r="I71" i="12"/>
  <c r="K71" i="12"/>
  <c r="M71" i="12"/>
  <c r="I70" i="12"/>
  <c r="K70" i="12"/>
  <c r="M70" i="12"/>
  <c r="I69" i="12"/>
  <c r="K69" i="12"/>
  <c r="M69" i="12"/>
  <c r="I68" i="12"/>
  <c r="K68" i="12"/>
  <c r="M68" i="12"/>
  <c r="I67" i="12"/>
  <c r="K67" i="12"/>
  <c r="M67" i="12"/>
  <c r="I66" i="12"/>
  <c r="K66" i="12"/>
  <c r="M66" i="12"/>
  <c r="I65" i="12"/>
  <c r="K65" i="12"/>
  <c r="M65" i="12"/>
  <c r="I64" i="12"/>
  <c r="K64" i="12"/>
  <c r="M64" i="12"/>
  <c r="I63" i="12"/>
  <c r="K63" i="12"/>
  <c r="M63" i="12"/>
  <c r="I62" i="12"/>
  <c r="K62" i="12"/>
  <c r="M62" i="12"/>
  <c r="I61" i="12"/>
  <c r="K61" i="12"/>
  <c r="M61" i="12"/>
  <c r="I60" i="12"/>
  <c r="K60" i="12"/>
  <c r="M60" i="12"/>
  <c r="I59" i="12"/>
  <c r="K59" i="12"/>
  <c r="M59" i="12"/>
  <c r="I58" i="12"/>
  <c r="K58" i="12"/>
  <c r="M58" i="12"/>
  <c r="I57" i="12"/>
  <c r="K57" i="12"/>
  <c r="M57" i="12"/>
  <c r="I56" i="12"/>
  <c r="K56" i="12"/>
  <c r="M56" i="12"/>
  <c r="I55" i="12"/>
  <c r="K55" i="12"/>
  <c r="M55" i="12"/>
  <c r="I54" i="12"/>
  <c r="K54" i="12"/>
  <c r="M54" i="12"/>
  <c r="I53" i="12"/>
  <c r="K53" i="12"/>
  <c r="M53" i="12"/>
  <c r="I52" i="12"/>
  <c r="K52" i="12"/>
  <c r="M52" i="12"/>
  <c r="I51" i="12"/>
  <c r="K51" i="12"/>
  <c r="M51" i="12"/>
  <c r="I50" i="12"/>
  <c r="K50" i="12"/>
  <c r="M50" i="12"/>
  <c r="I40" i="12"/>
  <c r="E40" i="12"/>
  <c r="I39" i="12"/>
  <c r="E39" i="12"/>
  <c r="I38" i="12"/>
  <c r="E38" i="12"/>
  <c r="I37" i="12"/>
  <c r="E37" i="12"/>
  <c r="I36" i="12"/>
  <c r="E36" i="12"/>
  <c r="I35" i="12"/>
  <c r="E35" i="12"/>
  <c r="I34" i="12"/>
  <c r="E34" i="12"/>
  <c r="I33" i="12"/>
  <c r="E33" i="12"/>
  <c r="I32" i="12"/>
  <c r="E32" i="12"/>
  <c r="I31" i="12"/>
  <c r="E31" i="12"/>
  <c r="I30" i="12"/>
  <c r="E30" i="12"/>
  <c r="I29" i="12"/>
  <c r="E29" i="12"/>
  <c r="I28" i="12"/>
  <c r="E28" i="12"/>
  <c r="I27" i="12"/>
  <c r="E27" i="12"/>
  <c r="I26" i="12"/>
  <c r="E26" i="12"/>
  <c r="I25" i="12"/>
  <c r="E25" i="12"/>
  <c r="I24" i="12"/>
  <c r="E24" i="12"/>
  <c r="I23" i="12"/>
  <c r="E23" i="12"/>
  <c r="I22" i="12"/>
  <c r="E22" i="12"/>
  <c r="I21" i="12"/>
  <c r="E21" i="12"/>
  <c r="I20" i="12"/>
  <c r="E20" i="12"/>
  <c r="I19" i="12"/>
  <c r="E19" i="12"/>
  <c r="I18" i="12"/>
  <c r="E18" i="12"/>
  <c r="I17" i="12"/>
  <c r="E17" i="12"/>
  <c r="I16" i="12"/>
  <c r="E16" i="12"/>
  <c r="I15" i="12"/>
  <c r="E15" i="12"/>
  <c r="I14" i="12"/>
  <c r="E14" i="12"/>
  <c r="I13" i="12"/>
  <c r="E13" i="12"/>
  <c r="I12" i="12"/>
  <c r="E12" i="12"/>
  <c r="I11" i="12"/>
  <c r="E11" i="12"/>
  <c r="I85" i="11"/>
  <c r="E85" i="11"/>
  <c r="I84" i="11"/>
  <c r="E84" i="11"/>
  <c r="I83" i="11"/>
  <c r="E83" i="11"/>
  <c r="I82" i="11"/>
  <c r="E82" i="11"/>
  <c r="I81" i="11"/>
  <c r="E81" i="11"/>
  <c r="I80" i="11"/>
  <c r="E80" i="11"/>
  <c r="I79" i="11"/>
  <c r="E79" i="11"/>
  <c r="I78" i="11"/>
  <c r="E78" i="11"/>
  <c r="I77" i="11"/>
  <c r="E77" i="11"/>
  <c r="I76" i="11"/>
  <c r="E76" i="11"/>
  <c r="I75" i="11"/>
  <c r="E75" i="11"/>
  <c r="I74" i="11"/>
  <c r="E74" i="11"/>
  <c r="I73" i="11"/>
  <c r="E73" i="11"/>
  <c r="I72" i="11"/>
  <c r="E72" i="11"/>
  <c r="I71" i="11"/>
  <c r="E71" i="11"/>
  <c r="I70" i="11"/>
  <c r="E70" i="11"/>
  <c r="I69" i="11"/>
  <c r="E69" i="11"/>
  <c r="I68" i="11"/>
  <c r="E68" i="11"/>
  <c r="I67" i="11"/>
  <c r="E67" i="11"/>
  <c r="I66" i="11"/>
  <c r="E66" i="11"/>
  <c r="I65" i="11"/>
  <c r="E65" i="11"/>
  <c r="I64" i="11"/>
  <c r="E64" i="11"/>
  <c r="I63" i="11"/>
  <c r="E63" i="11"/>
  <c r="I62" i="11"/>
  <c r="E62" i="11"/>
  <c r="I61" i="11"/>
  <c r="E61" i="11"/>
  <c r="I60" i="11"/>
  <c r="E60" i="11"/>
  <c r="I59" i="11"/>
  <c r="E59" i="11"/>
  <c r="I58" i="11"/>
  <c r="E58" i="11"/>
  <c r="I57" i="11"/>
  <c r="E57" i="11"/>
  <c r="I56" i="11"/>
  <c r="E56" i="11"/>
  <c r="I55" i="11"/>
  <c r="E55" i="11"/>
  <c r="I54" i="11"/>
  <c r="E54" i="11"/>
  <c r="I53" i="11"/>
  <c r="E53" i="11"/>
  <c r="I43" i="11"/>
  <c r="E43" i="11"/>
  <c r="I42" i="11"/>
  <c r="E42" i="11"/>
  <c r="I41" i="11"/>
  <c r="E41" i="11"/>
  <c r="I40" i="11"/>
  <c r="E40" i="11"/>
  <c r="I39" i="11"/>
  <c r="E39" i="11"/>
  <c r="I38" i="11"/>
  <c r="E38" i="11"/>
  <c r="I37" i="11"/>
  <c r="E37" i="11"/>
  <c r="I36" i="11"/>
  <c r="E36" i="11"/>
  <c r="I35" i="11"/>
  <c r="E35" i="11"/>
  <c r="I34" i="11"/>
  <c r="E34" i="11"/>
  <c r="I33" i="11"/>
  <c r="E33" i="11"/>
  <c r="I32" i="11"/>
  <c r="E32" i="11"/>
  <c r="I31" i="11"/>
  <c r="E31" i="11"/>
  <c r="I30" i="11"/>
  <c r="E30" i="11"/>
  <c r="I29" i="11"/>
  <c r="E29" i="11"/>
  <c r="I28" i="11"/>
  <c r="E28" i="11"/>
  <c r="I27" i="11"/>
  <c r="E27" i="11"/>
  <c r="I26" i="11"/>
  <c r="E26" i="11"/>
  <c r="I25" i="11"/>
  <c r="E25" i="11"/>
  <c r="I24" i="11"/>
  <c r="E24" i="11"/>
  <c r="I23" i="11"/>
  <c r="E23" i="11"/>
  <c r="I22" i="11"/>
  <c r="E22" i="11"/>
  <c r="I21" i="11"/>
  <c r="E21" i="11"/>
  <c r="I20" i="11"/>
  <c r="E20" i="11"/>
  <c r="I19" i="11"/>
  <c r="E19" i="11"/>
  <c r="I18" i="11"/>
  <c r="E18" i="11"/>
  <c r="I17" i="11"/>
  <c r="E17" i="11"/>
  <c r="I16" i="11"/>
  <c r="E16" i="11"/>
  <c r="I15" i="11"/>
  <c r="E15" i="11"/>
  <c r="I14" i="11"/>
  <c r="E14" i="11"/>
  <c r="I13" i="11"/>
  <c r="E13" i="11"/>
  <c r="I12" i="11"/>
  <c r="E12" i="11"/>
  <c r="I11" i="11"/>
  <c r="E11" i="11"/>
  <c r="L33" i="34"/>
  <c r="M33" i="34"/>
  <c r="H33" i="34"/>
  <c r="C33" i="34"/>
  <c r="G33" i="34"/>
  <c r="D33" i="34"/>
  <c r="I33" i="34"/>
  <c r="E33" i="34"/>
  <c r="L63" i="34"/>
  <c r="M63" i="34"/>
  <c r="D63" i="34"/>
  <c r="C63" i="34"/>
  <c r="H63" i="34"/>
  <c r="G63" i="34"/>
  <c r="E63" i="34"/>
  <c r="I63" i="34"/>
  <c r="K14" i="11"/>
  <c r="M14" i="11"/>
  <c r="K38" i="11"/>
  <c r="M38" i="11"/>
  <c r="K42" i="11"/>
  <c r="M42" i="11"/>
  <c r="K57" i="11"/>
  <c r="M57" i="11"/>
  <c r="K16" i="13"/>
  <c r="M16" i="13"/>
  <c r="K55" i="13"/>
  <c r="M55" i="13"/>
  <c r="K34" i="15"/>
  <c r="M34" i="15"/>
  <c r="K36" i="15"/>
  <c r="M36" i="15"/>
  <c r="K38" i="15"/>
  <c r="M38" i="15"/>
  <c r="K40" i="15"/>
  <c r="M40" i="15"/>
  <c r="K11" i="18"/>
  <c r="M11" i="18"/>
  <c r="K13" i="18"/>
  <c r="M13" i="18"/>
  <c r="K15" i="18"/>
  <c r="M15" i="18"/>
  <c r="K17" i="18"/>
  <c r="M17" i="18"/>
  <c r="K19" i="18"/>
  <c r="M19" i="18"/>
  <c r="K21" i="18"/>
  <c r="M21" i="18"/>
  <c r="K58" i="11"/>
  <c r="M58" i="11"/>
  <c r="K17" i="12"/>
  <c r="M17" i="12"/>
  <c r="K58" i="13"/>
  <c r="M58" i="13"/>
  <c r="K60" i="13"/>
  <c r="M60" i="13"/>
  <c r="K32" i="18"/>
  <c r="M32" i="18"/>
  <c r="K79" i="13"/>
  <c r="M79" i="13"/>
  <c r="K54" i="11"/>
  <c r="M54" i="11"/>
  <c r="K32" i="13"/>
  <c r="M32" i="13"/>
  <c r="K18" i="11"/>
  <c r="M18" i="11"/>
  <c r="K22" i="11"/>
  <c r="M22" i="11"/>
  <c r="K26" i="11"/>
  <c r="M26" i="11"/>
  <c r="K30" i="11"/>
  <c r="M30" i="11"/>
  <c r="K34" i="11"/>
  <c r="M34" i="11"/>
  <c r="K19" i="13"/>
  <c r="M19" i="13"/>
  <c r="K23" i="13"/>
  <c r="M23" i="13"/>
  <c r="K64" i="13"/>
  <c r="M64" i="13"/>
  <c r="K72" i="13"/>
  <c r="M72" i="13"/>
  <c r="K82" i="13"/>
  <c r="M82" i="13"/>
  <c r="K84" i="13"/>
  <c r="M84" i="13"/>
  <c r="K63" i="13"/>
  <c r="M63" i="13"/>
  <c r="K67" i="13"/>
  <c r="M67" i="13"/>
  <c r="K71" i="13"/>
  <c r="M71" i="13"/>
  <c r="K75" i="13"/>
  <c r="M75" i="13"/>
  <c r="K34" i="13"/>
  <c r="M34" i="13"/>
  <c r="K40" i="13"/>
  <c r="M40" i="13"/>
  <c r="K42" i="13"/>
  <c r="M42" i="13"/>
  <c r="K59" i="13"/>
  <c r="M59" i="13"/>
  <c r="K74" i="13"/>
  <c r="M74" i="13"/>
  <c r="K76" i="13"/>
  <c r="M76" i="13"/>
  <c r="K15" i="13"/>
  <c r="M15" i="13"/>
  <c r="K80" i="13"/>
  <c r="M80" i="13"/>
  <c r="K61" i="11"/>
  <c r="M61" i="11"/>
  <c r="K65" i="11"/>
  <c r="M65" i="11"/>
  <c r="K69" i="11"/>
  <c r="M69" i="11"/>
  <c r="K73" i="11"/>
  <c r="M73" i="11"/>
  <c r="K77" i="11"/>
  <c r="M77" i="11"/>
  <c r="K81" i="11"/>
  <c r="M81" i="11"/>
  <c r="K85" i="11"/>
  <c r="M85" i="11"/>
  <c r="K31" i="13"/>
  <c r="M31" i="13"/>
  <c r="K56" i="13"/>
  <c r="M56" i="13"/>
  <c r="K66" i="13"/>
  <c r="M66" i="13"/>
  <c r="K68" i="13"/>
  <c r="M68" i="13"/>
  <c r="K83" i="13"/>
  <c r="M83" i="13"/>
  <c r="K12" i="14"/>
  <c r="M12" i="14"/>
  <c r="K14" i="14"/>
  <c r="M14" i="14"/>
  <c r="K16" i="14"/>
  <c r="M16" i="14"/>
  <c r="K18" i="14"/>
  <c r="M18" i="14"/>
  <c r="K20" i="14"/>
  <c r="M20" i="14"/>
  <c r="K22" i="14"/>
  <c r="M22" i="14"/>
  <c r="K24" i="14"/>
  <c r="M24" i="14"/>
  <c r="K26" i="14"/>
  <c r="M26" i="14"/>
  <c r="K28" i="14"/>
  <c r="M28" i="14"/>
  <c r="K30" i="14"/>
  <c r="M30" i="14"/>
  <c r="K32" i="14"/>
  <c r="M32" i="14"/>
  <c r="K34" i="14"/>
  <c r="M34" i="14"/>
  <c r="K36" i="14"/>
  <c r="M36" i="14"/>
  <c r="K15" i="16"/>
  <c r="M15" i="16"/>
  <c r="K38" i="14"/>
  <c r="M38" i="14"/>
  <c r="K40" i="14"/>
  <c r="M40" i="14"/>
  <c r="K42" i="14"/>
  <c r="M42" i="14"/>
  <c r="K53" i="14"/>
  <c r="M53" i="14"/>
  <c r="K55" i="14"/>
  <c r="M55" i="14"/>
  <c r="K57" i="14"/>
  <c r="M57" i="14"/>
  <c r="K59" i="14"/>
  <c r="M59" i="14"/>
  <c r="K61" i="14"/>
  <c r="M61" i="14"/>
  <c r="K63" i="14"/>
  <c r="M63" i="14"/>
  <c r="K65" i="14"/>
  <c r="M65" i="14"/>
  <c r="K67" i="14"/>
  <c r="M67" i="14"/>
  <c r="K69" i="14"/>
  <c r="M69" i="14"/>
  <c r="K71" i="14"/>
  <c r="M71" i="14"/>
  <c r="K73" i="14"/>
  <c r="M73" i="14"/>
  <c r="K75" i="14"/>
  <c r="M75" i="14"/>
  <c r="K77" i="14"/>
  <c r="M77" i="14"/>
  <c r="K79" i="14"/>
  <c r="M79" i="14"/>
  <c r="K81" i="14"/>
  <c r="M81" i="14"/>
  <c r="K83" i="14"/>
  <c r="M83" i="14"/>
  <c r="K35" i="15"/>
  <c r="M35" i="15"/>
  <c r="K39" i="15"/>
  <c r="M39" i="15"/>
  <c r="K43" i="15"/>
  <c r="M43" i="15"/>
  <c r="K14" i="16"/>
  <c r="M14" i="16"/>
  <c r="K18" i="16"/>
  <c r="M18" i="16"/>
  <c r="K22" i="16"/>
  <c r="M22" i="16"/>
  <c r="K26" i="16"/>
  <c r="M26" i="16"/>
  <c r="K30" i="16"/>
  <c r="M30" i="16"/>
  <c r="K34" i="16"/>
  <c r="M34" i="16"/>
  <c r="K38" i="16"/>
  <c r="M38" i="16"/>
  <c r="K53" i="16"/>
  <c r="M53" i="16"/>
  <c r="K57" i="16"/>
  <c r="M57" i="16"/>
  <c r="K61" i="16"/>
  <c r="M61" i="16"/>
  <c r="K65" i="16"/>
  <c r="M65" i="16"/>
  <c r="K69" i="16"/>
  <c r="M69" i="16"/>
  <c r="K73" i="16"/>
  <c r="M73" i="16"/>
  <c r="K77" i="16"/>
  <c r="M77" i="16"/>
  <c r="K33" i="18"/>
  <c r="M33" i="18"/>
  <c r="K35" i="18"/>
  <c r="M35" i="18"/>
  <c r="K37" i="18"/>
  <c r="M37" i="18"/>
  <c r="K39" i="18"/>
  <c r="M39" i="18"/>
  <c r="K41" i="18"/>
  <c r="M41" i="18"/>
  <c r="K14" i="19"/>
  <c r="M14" i="19"/>
  <c r="K16" i="19"/>
  <c r="M16" i="19"/>
  <c r="K18" i="19"/>
  <c r="M18" i="19"/>
  <c r="K20" i="19"/>
  <c r="M20" i="19"/>
  <c r="K22" i="19"/>
  <c r="M22" i="19"/>
  <c r="K26" i="19"/>
  <c r="M26" i="19"/>
  <c r="K28" i="19"/>
  <c r="M28" i="19"/>
  <c r="K30" i="19"/>
  <c r="M30" i="19"/>
  <c r="K32" i="19"/>
  <c r="M32" i="19"/>
  <c r="K34" i="19"/>
  <c r="M34" i="19"/>
  <c r="K36" i="19"/>
  <c r="M36" i="19"/>
  <c r="K38" i="19"/>
  <c r="M38" i="19"/>
  <c r="K40" i="19"/>
  <c r="M40" i="19"/>
  <c r="K42" i="19"/>
  <c r="M42" i="19"/>
  <c r="K44" i="19"/>
  <c r="M44" i="19"/>
  <c r="K46" i="19"/>
  <c r="M46" i="19"/>
  <c r="K50" i="19"/>
  <c r="M50" i="19"/>
  <c r="K54" i="19"/>
  <c r="M54" i="19"/>
  <c r="K56" i="19"/>
  <c r="M56" i="19"/>
  <c r="K58" i="19"/>
  <c r="M58" i="19"/>
  <c r="K60" i="19"/>
  <c r="M60" i="19"/>
  <c r="K62" i="19"/>
  <c r="M62" i="19"/>
  <c r="K73" i="19"/>
  <c r="M73" i="19"/>
  <c r="K75" i="19"/>
  <c r="M75" i="19"/>
  <c r="K77" i="19"/>
  <c r="M77" i="19"/>
  <c r="K79" i="19"/>
  <c r="M79" i="19"/>
  <c r="K81" i="19"/>
  <c r="M81" i="19"/>
  <c r="K83" i="19"/>
  <c r="M83" i="19"/>
  <c r="K85" i="19"/>
  <c r="M85" i="19"/>
  <c r="K87" i="19"/>
  <c r="M87" i="19"/>
  <c r="K91" i="19"/>
  <c r="M91" i="19"/>
  <c r="K95" i="19"/>
  <c r="M95" i="19"/>
  <c r="K97" i="19"/>
  <c r="M97" i="19"/>
  <c r="K99" i="19"/>
  <c r="M99" i="19"/>
  <c r="K103" i="19"/>
  <c r="M103" i="19"/>
  <c r="K105" i="19"/>
  <c r="M105" i="19"/>
  <c r="K107" i="19"/>
  <c r="M107" i="19"/>
  <c r="K109" i="19"/>
  <c r="M109" i="19"/>
  <c r="K111" i="19"/>
  <c r="M111" i="19"/>
  <c r="K113" i="19"/>
  <c r="M113" i="19"/>
  <c r="K115" i="19"/>
  <c r="M115" i="19"/>
  <c r="K117" i="19"/>
  <c r="M117" i="19"/>
  <c r="K119" i="19"/>
  <c r="M119" i="19"/>
  <c r="K123" i="19"/>
  <c r="M123" i="19"/>
  <c r="K80" i="19"/>
  <c r="M80" i="19"/>
  <c r="K88" i="19"/>
  <c r="M88" i="19"/>
  <c r="K96" i="19"/>
  <c r="M96" i="19"/>
  <c r="K104" i="19"/>
  <c r="M104" i="19"/>
  <c r="K112" i="19"/>
  <c r="M112" i="19"/>
  <c r="K116" i="19"/>
  <c r="M116" i="19"/>
  <c r="K120" i="19"/>
  <c r="M120" i="19"/>
  <c r="K122" i="19"/>
  <c r="M122" i="19"/>
  <c r="K11" i="19"/>
  <c r="M11" i="19"/>
  <c r="K15" i="19"/>
  <c r="M15" i="19"/>
  <c r="K31" i="19"/>
  <c r="M31" i="19"/>
  <c r="K35" i="19"/>
  <c r="M35" i="19"/>
  <c r="K39" i="19"/>
  <c r="M39" i="19"/>
  <c r="K43" i="19"/>
  <c r="M43" i="19"/>
  <c r="K51" i="19"/>
  <c r="M51" i="19"/>
  <c r="K31" i="18"/>
  <c r="M31" i="18"/>
  <c r="K12" i="18"/>
  <c r="M12" i="18"/>
  <c r="K30" i="17"/>
  <c r="M30" i="17"/>
  <c r="K34" i="17"/>
  <c r="M34" i="17"/>
  <c r="K31" i="17"/>
  <c r="M31" i="17"/>
  <c r="K33" i="17"/>
  <c r="M33" i="17"/>
  <c r="K35" i="17"/>
  <c r="M35" i="17"/>
  <c r="K39" i="17"/>
  <c r="M39" i="17"/>
  <c r="K14" i="17"/>
  <c r="M14" i="17"/>
  <c r="K18" i="17"/>
  <c r="M18" i="17"/>
  <c r="K50" i="16"/>
  <c r="M50" i="16"/>
  <c r="K54" i="16"/>
  <c r="M54" i="16"/>
  <c r="K32" i="15"/>
  <c r="M32" i="15"/>
  <c r="K42" i="15"/>
  <c r="M42" i="15"/>
  <c r="K13" i="15"/>
  <c r="M13" i="15"/>
  <c r="K17" i="15"/>
  <c r="M17" i="15"/>
  <c r="K21" i="15"/>
  <c r="M21" i="15"/>
  <c r="K11" i="13"/>
  <c r="M11" i="13"/>
  <c r="K18" i="13"/>
  <c r="M18" i="13"/>
  <c r="K24" i="13"/>
  <c r="M24" i="13"/>
  <c r="K26" i="13"/>
  <c r="M26" i="13"/>
  <c r="K39" i="13"/>
  <c r="M39" i="13"/>
  <c r="K12" i="12"/>
  <c r="M12" i="12"/>
  <c r="K16" i="12"/>
  <c r="M16" i="12"/>
  <c r="K20" i="12"/>
  <c r="M20" i="12"/>
  <c r="K24" i="12"/>
  <c r="M24" i="12"/>
  <c r="K28" i="12"/>
  <c r="M28" i="12"/>
  <c r="K32" i="12"/>
  <c r="M32" i="12"/>
  <c r="K36" i="12"/>
  <c r="M36" i="12"/>
  <c r="K40" i="12"/>
  <c r="M40" i="12"/>
  <c r="K53" i="11"/>
  <c r="M53" i="11"/>
  <c r="K70" i="11"/>
  <c r="M70" i="11"/>
  <c r="K15" i="11"/>
  <c r="M15" i="11"/>
  <c r="K19" i="11"/>
  <c r="M19" i="11"/>
  <c r="K72" i="19"/>
  <c r="M72" i="19"/>
  <c r="K76" i="19"/>
  <c r="M76" i="19"/>
  <c r="K84" i="19"/>
  <c r="M84" i="19"/>
  <c r="K92" i="19"/>
  <c r="M92" i="19"/>
  <c r="K100" i="19"/>
  <c r="M100" i="19"/>
  <c r="K108" i="19"/>
  <c r="M108" i="19"/>
  <c r="K89" i="19"/>
  <c r="M89" i="19"/>
  <c r="K93" i="19"/>
  <c r="M93" i="19"/>
  <c r="K101" i="19"/>
  <c r="M101" i="19"/>
  <c r="K121" i="19"/>
  <c r="M121" i="19"/>
  <c r="K74" i="19"/>
  <c r="M74" i="19"/>
  <c r="K78" i="19"/>
  <c r="M78" i="19"/>
  <c r="K82" i="19"/>
  <c r="M82" i="19"/>
  <c r="K86" i="19"/>
  <c r="M86" i="19"/>
  <c r="K90" i="19"/>
  <c r="M90" i="19"/>
  <c r="K94" i="19"/>
  <c r="M94" i="19"/>
  <c r="K98" i="19"/>
  <c r="M98" i="19"/>
  <c r="K102" i="19"/>
  <c r="M102" i="19"/>
  <c r="K106" i="19"/>
  <c r="M106" i="19"/>
  <c r="K110" i="19"/>
  <c r="M110" i="19"/>
  <c r="K114" i="19"/>
  <c r="M114" i="19"/>
  <c r="K118" i="19"/>
  <c r="M118" i="19"/>
  <c r="K19" i="19"/>
  <c r="M19" i="19"/>
  <c r="K23" i="19"/>
  <c r="M23" i="19"/>
  <c r="K27" i="19"/>
  <c r="M27" i="19"/>
  <c r="K55" i="19"/>
  <c r="M55" i="19"/>
  <c r="K12" i="19"/>
  <c r="M12" i="19"/>
  <c r="K24" i="19"/>
  <c r="M24" i="19"/>
  <c r="K48" i="19"/>
  <c r="M48" i="19"/>
  <c r="K52" i="19"/>
  <c r="M52" i="19"/>
  <c r="K13" i="19"/>
  <c r="M13" i="19"/>
  <c r="K17" i="19"/>
  <c r="M17" i="19"/>
  <c r="K21" i="19"/>
  <c r="M21" i="19"/>
  <c r="K25" i="19"/>
  <c r="M25" i="19"/>
  <c r="K29" i="19"/>
  <c r="M29" i="19"/>
  <c r="K33" i="19"/>
  <c r="M33" i="19"/>
  <c r="K37" i="19"/>
  <c r="M37" i="19"/>
  <c r="K41" i="19"/>
  <c r="M41" i="19"/>
  <c r="K45" i="19"/>
  <c r="M45" i="19"/>
  <c r="K49" i="19"/>
  <c r="M49" i="19"/>
  <c r="K53" i="19"/>
  <c r="M53" i="19"/>
  <c r="K57" i="19"/>
  <c r="M57" i="19"/>
  <c r="K61" i="19"/>
  <c r="M61" i="19"/>
  <c r="K47" i="19"/>
  <c r="M47" i="19"/>
  <c r="K59" i="19"/>
  <c r="M59" i="19"/>
  <c r="K34" i="18"/>
  <c r="M34" i="18"/>
  <c r="K36" i="18"/>
  <c r="M36" i="18"/>
  <c r="K40" i="18"/>
  <c r="M40" i="18"/>
  <c r="K38" i="18"/>
  <c r="M38" i="18"/>
  <c r="K14" i="18"/>
  <c r="M14" i="18"/>
  <c r="K16" i="18"/>
  <c r="M16" i="18"/>
  <c r="K20" i="18"/>
  <c r="M20" i="18"/>
  <c r="K18" i="18"/>
  <c r="M18" i="18"/>
  <c r="K32" i="17"/>
  <c r="M32" i="17"/>
  <c r="K36" i="17"/>
  <c r="M36" i="17"/>
  <c r="K37" i="17"/>
  <c r="M37" i="17"/>
  <c r="K38" i="17"/>
  <c r="M38" i="17"/>
  <c r="K11" i="17"/>
  <c r="M11" i="17"/>
  <c r="K15" i="17"/>
  <c r="M15" i="17"/>
  <c r="K19" i="17"/>
  <c r="M19" i="17"/>
  <c r="K12" i="17"/>
  <c r="M12" i="17"/>
  <c r="K16" i="17"/>
  <c r="M16" i="17"/>
  <c r="K20" i="17"/>
  <c r="M20" i="17"/>
  <c r="K13" i="17"/>
  <c r="M13" i="17"/>
  <c r="K17" i="17"/>
  <c r="M17" i="17"/>
  <c r="K58" i="16"/>
  <c r="M58" i="16"/>
  <c r="K62" i="16"/>
  <c r="M62" i="16"/>
  <c r="K66" i="16"/>
  <c r="M66" i="16"/>
  <c r="K70" i="16"/>
  <c r="M70" i="16"/>
  <c r="K74" i="16"/>
  <c r="M74" i="16"/>
  <c r="K78" i="16"/>
  <c r="M78" i="16"/>
  <c r="K51" i="16"/>
  <c r="M51" i="16"/>
  <c r="K55" i="16"/>
  <c r="M55" i="16"/>
  <c r="K59" i="16"/>
  <c r="M59" i="16"/>
  <c r="K63" i="16"/>
  <c r="M63" i="16"/>
  <c r="K67" i="16"/>
  <c r="M67" i="16"/>
  <c r="K71" i="16"/>
  <c r="M71" i="16"/>
  <c r="K75" i="16"/>
  <c r="M75" i="16"/>
  <c r="K79" i="16"/>
  <c r="M79" i="16"/>
  <c r="K52" i="16"/>
  <c r="M52" i="16"/>
  <c r="K56" i="16"/>
  <c r="M56" i="16"/>
  <c r="K60" i="16"/>
  <c r="M60" i="16"/>
  <c r="K64" i="16"/>
  <c r="M64" i="16"/>
  <c r="K68" i="16"/>
  <c r="M68" i="16"/>
  <c r="K72" i="16"/>
  <c r="M72" i="16"/>
  <c r="K76" i="16"/>
  <c r="M76" i="16"/>
  <c r="K11" i="16"/>
  <c r="M11" i="16"/>
  <c r="K19" i="16"/>
  <c r="M19" i="16"/>
  <c r="K23" i="16"/>
  <c r="M23" i="16"/>
  <c r="K27" i="16"/>
  <c r="M27" i="16"/>
  <c r="K31" i="16"/>
  <c r="M31" i="16"/>
  <c r="K35" i="16"/>
  <c r="M35" i="16"/>
  <c r="K39" i="16"/>
  <c r="M39" i="16"/>
  <c r="K12" i="16"/>
  <c r="M12" i="16"/>
  <c r="K16" i="16"/>
  <c r="M16" i="16"/>
  <c r="K20" i="16"/>
  <c r="M20" i="16"/>
  <c r="K24" i="16"/>
  <c r="M24" i="16"/>
  <c r="K28" i="16"/>
  <c r="M28" i="16"/>
  <c r="K32" i="16"/>
  <c r="M32" i="16"/>
  <c r="K36" i="16"/>
  <c r="M36" i="16"/>
  <c r="K40" i="16"/>
  <c r="M40" i="16"/>
  <c r="K13" i="16"/>
  <c r="M13" i="16"/>
  <c r="K17" i="16"/>
  <c r="M17" i="16"/>
  <c r="K21" i="16"/>
  <c r="M21" i="16"/>
  <c r="K25" i="16"/>
  <c r="M25" i="16"/>
  <c r="K29" i="16"/>
  <c r="M29" i="16"/>
  <c r="K33" i="16"/>
  <c r="M33" i="16"/>
  <c r="K37" i="16"/>
  <c r="M37" i="16"/>
  <c r="K33" i="15"/>
  <c r="M33" i="15"/>
  <c r="K37" i="15"/>
  <c r="M37" i="15"/>
  <c r="K41" i="15"/>
  <c r="M41" i="15"/>
  <c r="K14" i="15"/>
  <c r="M14" i="15"/>
  <c r="K18" i="15"/>
  <c r="M18" i="15"/>
  <c r="K22" i="15"/>
  <c r="M22" i="15"/>
  <c r="K11" i="15"/>
  <c r="M11" i="15"/>
  <c r="K15" i="15"/>
  <c r="M15" i="15"/>
  <c r="K19" i="15"/>
  <c r="M19" i="15"/>
  <c r="K12" i="15"/>
  <c r="M12" i="15"/>
  <c r="K16" i="15"/>
  <c r="M16" i="15"/>
  <c r="K20" i="15"/>
  <c r="M20" i="15"/>
  <c r="K52" i="14"/>
  <c r="M52" i="14"/>
  <c r="K56" i="14"/>
  <c r="M56" i="14"/>
  <c r="K60" i="14"/>
  <c r="M60" i="14"/>
  <c r="K64" i="14"/>
  <c r="M64" i="14"/>
  <c r="K68" i="14"/>
  <c r="M68" i="14"/>
  <c r="K72" i="14"/>
  <c r="M72" i="14"/>
  <c r="K76" i="14"/>
  <c r="M76" i="14"/>
  <c r="K80" i="14"/>
  <c r="M80" i="14"/>
  <c r="K54" i="14"/>
  <c r="M54" i="14"/>
  <c r="K58" i="14"/>
  <c r="M58" i="14"/>
  <c r="K62" i="14"/>
  <c r="M62" i="14"/>
  <c r="K66" i="14"/>
  <c r="M66" i="14"/>
  <c r="K70" i="14"/>
  <c r="M70" i="14"/>
  <c r="K74" i="14"/>
  <c r="M74" i="14"/>
  <c r="K78" i="14"/>
  <c r="M78" i="14"/>
  <c r="K82" i="14"/>
  <c r="M82" i="14"/>
  <c r="K11" i="14"/>
  <c r="M11" i="14"/>
  <c r="K15" i="14"/>
  <c r="M15" i="14"/>
  <c r="K19" i="14"/>
  <c r="M19" i="14"/>
  <c r="K23" i="14"/>
  <c r="M23" i="14"/>
  <c r="K27" i="14"/>
  <c r="M27" i="14"/>
  <c r="K31" i="14"/>
  <c r="M31" i="14"/>
  <c r="K35" i="14"/>
  <c r="M35" i="14"/>
  <c r="K39" i="14"/>
  <c r="M39" i="14"/>
  <c r="K13" i="14"/>
  <c r="M13" i="14"/>
  <c r="K17" i="14"/>
  <c r="M17" i="14"/>
  <c r="K21" i="14"/>
  <c r="M21" i="14"/>
  <c r="K25" i="14"/>
  <c r="M25" i="14"/>
  <c r="K29" i="14"/>
  <c r="M29" i="14"/>
  <c r="K33" i="14"/>
  <c r="M33" i="14"/>
  <c r="K37" i="14"/>
  <c r="M37" i="14"/>
  <c r="K41" i="14"/>
  <c r="M41" i="14"/>
  <c r="K54" i="13"/>
  <c r="M54" i="13"/>
  <c r="K62" i="13"/>
  <c r="M62" i="13"/>
  <c r="K70" i="13"/>
  <c r="M70" i="13"/>
  <c r="K78" i="13"/>
  <c r="M78" i="13"/>
  <c r="K53" i="13"/>
  <c r="M53" i="13"/>
  <c r="K57" i="13"/>
  <c r="M57" i="13"/>
  <c r="K61" i="13"/>
  <c r="M61" i="13"/>
  <c r="K65" i="13"/>
  <c r="M65" i="13"/>
  <c r="K69" i="13"/>
  <c r="M69" i="13"/>
  <c r="K73" i="13"/>
  <c r="M73" i="13"/>
  <c r="K77" i="13"/>
  <c r="M77" i="13"/>
  <c r="K81" i="13"/>
  <c r="M81" i="13"/>
  <c r="K85" i="13"/>
  <c r="M85" i="13"/>
  <c r="K28" i="13"/>
  <c r="M28" i="13"/>
  <c r="K43" i="13"/>
  <c r="M43" i="13"/>
  <c r="K12" i="13"/>
  <c r="M12" i="13"/>
  <c r="K36" i="13"/>
  <c r="M36" i="13"/>
  <c r="K27" i="13"/>
  <c r="M27" i="13"/>
  <c r="K20" i="13"/>
  <c r="M20" i="13"/>
  <c r="K35" i="13"/>
  <c r="M35" i="13"/>
  <c r="K14" i="13"/>
  <c r="M14" i="13"/>
  <c r="K22" i="13"/>
  <c r="M22" i="13"/>
  <c r="K30" i="13"/>
  <c r="M30" i="13"/>
  <c r="K38" i="13"/>
  <c r="M38" i="13"/>
  <c r="K13" i="13"/>
  <c r="M13" i="13"/>
  <c r="K17" i="13"/>
  <c r="M17" i="13"/>
  <c r="K21" i="13"/>
  <c r="M21" i="13"/>
  <c r="K25" i="13"/>
  <c r="M25" i="13"/>
  <c r="K29" i="13"/>
  <c r="M29" i="13"/>
  <c r="K33" i="13"/>
  <c r="M33" i="13"/>
  <c r="K37" i="13"/>
  <c r="M37" i="13"/>
  <c r="K41" i="13"/>
  <c r="M41" i="13"/>
  <c r="K13" i="12"/>
  <c r="M13" i="12"/>
  <c r="K21" i="12"/>
  <c r="M21" i="12"/>
  <c r="K25" i="12"/>
  <c r="M25" i="12"/>
  <c r="K29" i="12"/>
  <c r="M29" i="12"/>
  <c r="K33" i="12"/>
  <c r="M33" i="12"/>
  <c r="K37" i="12"/>
  <c r="M37" i="12"/>
  <c r="K14" i="12"/>
  <c r="M14" i="12"/>
  <c r="K18" i="12"/>
  <c r="M18" i="12"/>
  <c r="K22" i="12"/>
  <c r="M22" i="12"/>
  <c r="K26" i="12"/>
  <c r="M26" i="12"/>
  <c r="K30" i="12"/>
  <c r="M30" i="12"/>
  <c r="K34" i="12"/>
  <c r="M34" i="12"/>
  <c r="K38" i="12"/>
  <c r="M38" i="12"/>
  <c r="K11" i="12"/>
  <c r="M11" i="12"/>
  <c r="K15" i="12"/>
  <c r="M15" i="12"/>
  <c r="K19" i="12"/>
  <c r="M19" i="12"/>
  <c r="K23" i="12"/>
  <c r="M23" i="12"/>
  <c r="K27" i="12"/>
  <c r="M27" i="12"/>
  <c r="K31" i="12"/>
  <c r="M31" i="12"/>
  <c r="K35" i="12"/>
  <c r="M35" i="12"/>
  <c r="K39" i="12"/>
  <c r="M39" i="12"/>
  <c r="K66" i="11"/>
  <c r="M66" i="11"/>
  <c r="K62" i="11"/>
  <c r="M62" i="11"/>
  <c r="K74" i="11"/>
  <c r="M74" i="11"/>
  <c r="K78" i="11"/>
  <c r="M78" i="11"/>
  <c r="K82" i="11"/>
  <c r="M82" i="11"/>
  <c r="K55" i="11"/>
  <c r="M55" i="11"/>
  <c r="K59" i="11"/>
  <c r="M59" i="11"/>
  <c r="K63" i="11"/>
  <c r="M63" i="11"/>
  <c r="K67" i="11"/>
  <c r="M67" i="11"/>
  <c r="K71" i="11"/>
  <c r="M71" i="11"/>
  <c r="K75" i="11"/>
  <c r="M75" i="11"/>
  <c r="K79" i="11"/>
  <c r="M79" i="11"/>
  <c r="K83" i="11"/>
  <c r="M83" i="11"/>
  <c r="K56" i="11"/>
  <c r="M56" i="11"/>
  <c r="K60" i="11"/>
  <c r="M60" i="11"/>
  <c r="K64" i="11"/>
  <c r="M64" i="11"/>
  <c r="K68" i="11"/>
  <c r="M68" i="11"/>
  <c r="K72" i="11"/>
  <c r="M72" i="11"/>
  <c r="K76" i="11"/>
  <c r="M76" i="11"/>
  <c r="K80" i="11"/>
  <c r="M80" i="11"/>
  <c r="K84" i="11"/>
  <c r="M84" i="11"/>
  <c r="K11" i="11"/>
  <c r="M11" i="11"/>
  <c r="K27" i="11"/>
  <c r="M27" i="11"/>
  <c r="K23" i="11"/>
  <c r="M23" i="11"/>
  <c r="K31" i="11"/>
  <c r="M31" i="11"/>
  <c r="K35" i="11"/>
  <c r="M35" i="11"/>
  <c r="K39" i="11"/>
  <c r="M39" i="11"/>
  <c r="K43" i="11"/>
  <c r="M43" i="11"/>
  <c r="K12" i="11"/>
  <c r="M12" i="11"/>
  <c r="K16" i="11"/>
  <c r="M16" i="11"/>
  <c r="K20" i="11"/>
  <c r="M20" i="11"/>
  <c r="K24" i="11"/>
  <c r="M24" i="11"/>
  <c r="K28" i="11"/>
  <c r="M28" i="11"/>
  <c r="K32" i="11"/>
  <c r="M32" i="11"/>
  <c r="K36" i="11"/>
  <c r="M36" i="11"/>
  <c r="K40" i="11"/>
  <c r="M40" i="11"/>
  <c r="K13" i="11"/>
  <c r="M13" i="11"/>
  <c r="K17" i="11"/>
  <c r="M17" i="11"/>
  <c r="K21" i="11"/>
  <c r="M21" i="11"/>
  <c r="K25" i="11"/>
  <c r="M25" i="11"/>
  <c r="K29" i="11"/>
  <c r="M29" i="11"/>
  <c r="K33" i="11"/>
  <c r="M33" i="11"/>
  <c r="K37" i="11"/>
  <c r="M37" i="11"/>
  <c r="K41" i="11"/>
  <c r="M41" i="11"/>
  <c r="I95" i="10"/>
  <c r="E95" i="10"/>
  <c r="I94" i="10"/>
  <c r="E94" i="10"/>
  <c r="I93" i="10"/>
  <c r="E93" i="10"/>
  <c r="I92" i="10"/>
  <c r="E92" i="10"/>
  <c r="I91" i="10"/>
  <c r="E91" i="10"/>
  <c r="I90" i="10"/>
  <c r="E90" i="10"/>
  <c r="I89" i="10"/>
  <c r="E89" i="10"/>
  <c r="I88" i="10"/>
  <c r="E88" i="10"/>
  <c r="I87" i="10"/>
  <c r="E87" i="10"/>
  <c r="I86" i="10"/>
  <c r="E86" i="10"/>
  <c r="I85" i="10"/>
  <c r="E85" i="10"/>
  <c r="I84" i="10"/>
  <c r="E84" i="10"/>
  <c r="I83" i="10"/>
  <c r="E83" i="10"/>
  <c r="I82" i="10"/>
  <c r="E82" i="10"/>
  <c r="I81" i="10"/>
  <c r="E81" i="10"/>
  <c r="I80" i="10"/>
  <c r="E80" i="10"/>
  <c r="I79" i="10"/>
  <c r="E79" i="10"/>
  <c r="I78" i="10"/>
  <c r="E78" i="10"/>
  <c r="I77" i="10"/>
  <c r="E77" i="10"/>
  <c r="I76" i="10"/>
  <c r="E76" i="10"/>
  <c r="I75" i="10"/>
  <c r="E75" i="10"/>
  <c r="I74" i="10"/>
  <c r="E74" i="10"/>
  <c r="I73" i="10"/>
  <c r="E73" i="10"/>
  <c r="I72" i="10"/>
  <c r="E72" i="10"/>
  <c r="I71" i="10"/>
  <c r="E71" i="10"/>
  <c r="I70" i="10"/>
  <c r="E70" i="10"/>
  <c r="I69" i="10"/>
  <c r="E69" i="10"/>
  <c r="I68" i="10"/>
  <c r="E68" i="10"/>
  <c r="I67" i="10"/>
  <c r="E67" i="10"/>
  <c r="I66" i="10"/>
  <c r="E66" i="10"/>
  <c r="I65" i="10"/>
  <c r="E65" i="10"/>
  <c r="I64" i="10"/>
  <c r="E64" i="10"/>
  <c r="I63" i="10"/>
  <c r="E63" i="10"/>
  <c r="I62" i="10"/>
  <c r="E62" i="10"/>
  <c r="I61" i="10"/>
  <c r="E61" i="10"/>
  <c r="I60" i="10"/>
  <c r="E60" i="10"/>
  <c r="I59" i="10"/>
  <c r="E59" i="10"/>
  <c r="I58" i="10"/>
  <c r="E58" i="10"/>
  <c r="I48" i="10"/>
  <c r="E48" i="10"/>
  <c r="I47" i="10"/>
  <c r="E47" i="10"/>
  <c r="I46" i="10"/>
  <c r="E46" i="10"/>
  <c r="I45" i="10"/>
  <c r="E45" i="10"/>
  <c r="I44" i="10"/>
  <c r="E44" i="10"/>
  <c r="I43" i="10"/>
  <c r="E43" i="10"/>
  <c r="I42" i="10"/>
  <c r="E42" i="10"/>
  <c r="I41" i="10"/>
  <c r="E41" i="10"/>
  <c r="I40" i="10"/>
  <c r="E40" i="10"/>
  <c r="I39" i="10"/>
  <c r="E39" i="10"/>
  <c r="I38" i="10"/>
  <c r="E38" i="10"/>
  <c r="I37" i="10"/>
  <c r="E37" i="10"/>
  <c r="I36" i="10"/>
  <c r="E36" i="10"/>
  <c r="I35" i="10"/>
  <c r="E35" i="10"/>
  <c r="I34" i="10"/>
  <c r="E34" i="10"/>
  <c r="I33" i="10"/>
  <c r="E33" i="10"/>
  <c r="I32" i="10"/>
  <c r="E32" i="10"/>
  <c r="I31" i="10"/>
  <c r="E31" i="10"/>
  <c r="I30" i="10"/>
  <c r="E30" i="10"/>
  <c r="I29" i="10"/>
  <c r="E29" i="10"/>
  <c r="I28" i="10"/>
  <c r="E28" i="10"/>
  <c r="I27" i="10"/>
  <c r="E27" i="10"/>
  <c r="I26" i="10"/>
  <c r="E26" i="10"/>
  <c r="I25" i="10"/>
  <c r="E25" i="10"/>
  <c r="I24" i="10"/>
  <c r="E24" i="10"/>
  <c r="I23" i="10"/>
  <c r="E23" i="10"/>
  <c r="I22" i="10"/>
  <c r="E22" i="10"/>
  <c r="I21" i="10"/>
  <c r="E21" i="10"/>
  <c r="I20" i="10"/>
  <c r="E20" i="10"/>
  <c r="I19" i="10"/>
  <c r="E19" i="10"/>
  <c r="I18" i="10"/>
  <c r="E18" i="10"/>
  <c r="I17" i="10"/>
  <c r="E17" i="10"/>
  <c r="I16" i="10"/>
  <c r="E16" i="10"/>
  <c r="I15" i="10"/>
  <c r="E15" i="10"/>
  <c r="I14" i="10"/>
  <c r="E14" i="10"/>
  <c r="I13" i="10"/>
  <c r="E13" i="10"/>
  <c r="I12" i="10"/>
  <c r="E12" i="10"/>
  <c r="I11" i="10"/>
  <c r="E11" i="10"/>
  <c r="I49" i="9"/>
  <c r="E49" i="9"/>
  <c r="I48" i="9"/>
  <c r="E48" i="9"/>
  <c r="I47" i="9"/>
  <c r="E47" i="9"/>
  <c r="I46" i="9"/>
  <c r="E46" i="9"/>
  <c r="I45" i="9"/>
  <c r="E45" i="9"/>
  <c r="I44" i="9"/>
  <c r="E44" i="9"/>
  <c r="I43" i="9"/>
  <c r="E43" i="9"/>
  <c r="I42" i="9"/>
  <c r="E42" i="9"/>
  <c r="I41" i="9"/>
  <c r="E41" i="9"/>
  <c r="I40" i="9"/>
  <c r="E40" i="9"/>
  <c r="I39" i="9"/>
  <c r="E39" i="9"/>
  <c r="I38" i="9"/>
  <c r="E38" i="9"/>
  <c r="I37" i="9"/>
  <c r="E37" i="9"/>
  <c r="I36" i="9"/>
  <c r="E36" i="9"/>
  <c r="I35" i="9"/>
  <c r="E35" i="9"/>
  <c r="I25" i="9"/>
  <c r="E25" i="9"/>
  <c r="I24" i="9"/>
  <c r="E24" i="9"/>
  <c r="I23" i="9"/>
  <c r="E23" i="9"/>
  <c r="I22" i="9"/>
  <c r="E22" i="9"/>
  <c r="I21" i="9"/>
  <c r="E21" i="9"/>
  <c r="I20" i="9"/>
  <c r="E20" i="9"/>
  <c r="I19" i="9"/>
  <c r="E19" i="9"/>
  <c r="I18" i="9"/>
  <c r="E18" i="9"/>
  <c r="I17" i="9"/>
  <c r="E17" i="9"/>
  <c r="I16" i="9"/>
  <c r="E16" i="9"/>
  <c r="I15" i="9"/>
  <c r="E15" i="9"/>
  <c r="I14" i="9"/>
  <c r="E14" i="9"/>
  <c r="I13" i="9"/>
  <c r="E13" i="9"/>
  <c r="I12" i="9"/>
  <c r="E12" i="9"/>
  <c r="I11" i="9"/>
  <c r="E11" i="9"/>
  <c r="I37" i="8"/>
  <c r="E37" i="8"/>
  <c r="I36" i="8"/>
  <c r="E36" i="8"/>
  <c r="I35" i="8"/>
  <c r="E35" i="8"/>
  <c r="I34" i="8"/>
  <c r="E34" i="8"/>
  <c r="I33" i="8"/>
  <c r="E33" i="8"/>
  <c r="I32" i="8"/>
  <c r="E32" i="8"/>
  <c r="I31" i="8"/>
  <c r="E31" i="8"/>
  <c r="I30" i="8"/>
  <c r="E30" i="8"/>
  <c r="I29" i="8"/>
  <c r="E29" i="8"/>
  <c r="I19" i="8"/>
  <c r="E19" i="8"/>
  <c r="I18" i="8"/>
  <c r="E18" i="8"/>
  <c r="I17" i="8"/>
  <c r="E17" i="8"/>
  <c r="I16" i="8"/>
  <c r="E16" i="8"/>
  <c r="I15" i="8"/>
  <c r="E15" i="8"/>
  <c r="I14" i="8"/>
  <c r="E14" i="8"/>
  <c r="I13" i="8"/>
  <c r="E13" i="8"/>
  <c r="I12" i="8"/>
  <c r="E12" i="8"/>
  <c r="I11" i="8"/>
  <c r="E11" i="8"/>
  <c r="I37" i="7"/>
  <c r="E37" i="7"/>
  <c r="I36" i="7"/>
  <c r="E36" i="7"/>
  <c r="I35" i="7"/>
  <c r="E35" i="7"/>
  <c r="I34" i="7"/>
  <c r="E34" i="7"/>
  <c r="I33" i="7"/>
  <c r="E33" i="7"/>
  <c r="I32" i="7"/>
  <c r="E32" i="7"/>
  <c r="I31" i="7"/>
  <c r="E31" i="7"/>
  <c r="I30" i="7"/>
  <c r="E30" i="7"/>
  <c r="I29" i="7"/>
  <c r="E29" i="7"/>
  <c r="I19" i="7"/>
  <c r="E19" i="7"/>
  <c r="I18" i="7"/>
  <c r="E18" i="7"/>
  <c r="I17" i="7"/>
  <c r="E17" i="7"/>
  <c r="I16" i="7"/>
  <c r="E16" i="7"/>
  <c r="I15" i="7"/>
  <c r="E15" i="7"/>
  <c r="I14" i="7"/>
  <c r="E14" i="7"/>
  <c r="I13" i="7"/>
  <c r="E13" i="7"/>
  <c r="I12" i="7"/>
  <c r="E12" i="7"/>
  <c r="I11" i="7"/>
  <c r="E11" i="7"/>
  <c r="I33" i="6"/>
  <c r="E33" i="6"/>
  <c r="I32" i="6"/>
  <c r="E32" i="6"/>
  <c r="I31" i="6"/>
  <c r="E31" i="6"/>
  <c r="I30" i="6"/>
  <c r="E30" i="6"/>
  <c r="I29" i="6"/>
  <c r="E29" i="6"/>
  <c r="I28" i="6"/>
  <c r="E28" i="6"/>
  <c r="I27" i="6"/>
  <c r="E27" i="6"/>
  <c r="I17" i="6"/>
  <c r="E17" i="6"/>
  <c r="I16" i="6"/>
  <c r="E16" i="6"/>
  <c r="I15" i="6"/>
  <c r="E15" i="6"/>
  <c r="I14" i="6"/>
  <c r="E14" i="6"/>
  <c r="I13" i="6"/>
  <c r="E13" i="6"/>
  <c r="I12" i="6"/>
  <c r="E12" i="6"/>
  <c r="I11" i="6"/>
  <c r="E11" i="6"/>
  <c r="G29" i="5"/>
  <c r="D29" i="5"/>
  <c r="C29" i="5"/>
  <c r="K27" i="5"/>
  <c r="M27" i="5"/>
  <c r="H15" i="5"/>
  <c r="G15" i="5"/>
  <c r="D15" i="5"/>
  <c r="C15" i="5"/>
  <c r="I14" i="5"/>
  <c r="E14" i="5"/>
  <c r="I13" i="5"/>
  <c r="E13" i="5"/>
  <c r="I12" i="5"/>
  <c r="E12" i="5"/>
  <c r="I11" i="5"/>
  <c r="E11" i="5"/>
  <c r="B6" i="2"/>
  <c r="I29" i="5"/>
  <c r="K26" i="5"/>
  <c r="M26" i="5"/>
  <c r="K28" i="5"/>
  <c r="M28" i="5"/>
  <c r="K11" i="6"/>
  <c r="M11" i="6"/>
  <c r="K13" i="6"/>
  <c r="M13" i="6"/>
  <c r="K15" i="6"/>
  <c r="M15" i="6"/>
  <c r="K17" i="6"/>
  <c r="M17" i="6"/>
  <c r="K13" i="7"/>
  <c r="M13" i="7"/>
  <c r="K15" i="7"/>
  <c r="M15" i="7"/>
  <c r="K17" i="7"/>
  <c r="M17" i="7"/>
  <c r="K11" i="8"/>
  <c r="M11" i="8"/>
  <c r="K13" i="8"/>
  <c r="M13" i="8"/>
  <c r="I15" i="5"/>
  <c r="K11" i="5"/>
  <c r="M11" i="5"/>
  <c r="K13" i="5"/>
  <c r="M13" i="5"/>
  <c r="J25" i="5"/>
  <c r="K27" i="6"/>
  <c r="M27" i="6"/>
  <c r="K29" i="6"/>
  <c r="M29" i="6"/>
  <c r="K31" i="6"/>
  <c r="M31" i="6"/>
  <c r="K33" i="6"/>
  <c r="M33" i="6"/>
  <c r="K29" i="7"/>
  <c r="M29" i="7"/>
  <c r="K31" i="7"/>
  <c r="M31" i="7"/>
  <c r="K33" i="7"/>
  <c r="M33" i="7"/>
  <c r="K35" i="7"/>
  <c r="M35" i="7"/>
  <c r="K37" i="7"/>
  <c r="M37" i="7"/>
  <c r="K18" i="8"/>
  <c r="M18" i="8"/>
  <c r="K29" i="8"/>
  <c r="M29" i="8"/>
  <c r="K33" i="8"/>
  <c r="M33" i="8"/>
  <c r="K37" i="8"/>
  <c r="M37" i="8"/>
  <c r="K37" i="9"/>
  <c r="M37" i="9"/>
  <c r="K39" i="9"/>
  <c r="M39" i="9"/>
  <c r="K41" i="9"/>
  <c r="M41" i="9"/>
  <c r="K43" i="9"/>
  <c r="M43" i="9"/>
  <c r="K45" i="9"/>
  <c r="M45" i="9"/>
  <c r="K47" i="9"/>
  <c r="M47" i="9"/>
  <c r="K49" i="9"/>
  <c r="M49" i="9"/>
  <c r="K59" i="10"/>
  <c r="M59" i="10"/>
  <c r="K61" i="10"/>
  <c r="M61" i="10"/>
  <c r="K63" i="10"/>
  <c r="M63" i="10"/>
  <c r="K65" i="10"/>
  <c r="M65" i="10"/>
  <c r="K67" i="10"/>
  <c r="M67" i="10"/>
  <c r="K69" i="10"/>
  <c r="M69" i="10"/>
  <c r="K71" i="10"/>
  <c r="M71" i="10"/>
  <c r="K73" i="10"/>
  <c r="M73" i="10"/>
  <c r="K75" i="10"/>
  <c r="M75" i="10"/>
  <c r="K77" i="10"/>
  <c r="M77" i="10"/>
  <c r="K79" i="10"/>
  <c r="M79" i="10"/>
  <c r="K81" i="10"/>
  <c r="M81" i="10"/>
  <c r="K83" i="10"/>
  <c r="M83" i="10"/>
  <c r="K85" i="10"/>
  <c r="M85" i="10"/>
  <c r="K87" i="10"/>
  <c r="M87" i="10"/>
  <c r="K89" i="10"/>
  <c r="M89" i="10"/>
  <c r="K91" i="10"/>
  <c r="M91" i="10"/>
  <c r="K93" i="10"/>
  <c r="M93" i="10"/>
  <c r="K95" i="10"/>
  <c r="M95" i="10"/>
  <c r="K12" i="10"/>
  <c r="M12" i="10"/>
  <c r="K14" i="10"/>
  <c r="M14" i="10"/>
  <c r="K16" i="10"/>
  <c r="M16" i="10"/>
  <c r="K18" i="10"/>
  <c r="M18" i="10"/>
  <c r="K20" i="10"/>
  <c r="M20" i="10"/>
  <c r="K22" i="10"/>
  <c r="M22" i="10"/>
  <c r="K24" i="10"/>
  <c r="M24" i="10"/>
  <c r="K26" i="10"/>
  <c r="M26" i="10"/>
  <c r="K28" i="10"/>
  <c r="M28" i="10"/>
  <c r="K30" i="10"/>
  <c r="M30" i="10"/>
  <c r="K32" i="10"/>
  <c r="M32" i="10"/>
  <c r="K34" i="10"/>
  <c r="M34" i="10"/>
  <c r="K36" i="10"/>
  <c r="M36" i="10"/>
  <c r="K38" i="10"/>
  <c r="M38" i="10"/>
  <c r="K40" i="10"/>
  <c r="M40" i="10"/>
  <c r="K42" i="10"/>
  <c r="M42" i="10"/>
  <c r="K44" i="10"/>
  <c r="M44" i="10"/>
  <c r="K46" i="10"/>
  <c r="M46" i="10"/>
  <c r="K48" i="10"/>
  <c r="M48" i="10"/>
  <c r="K21" i="10"/>
  <c r="M21" i="10"/>
  <c r="K37" i="10"/>
  <c r="M37" i="10"/>
  <c r="K45" i="10"/>
  <c r="M45" i="10"/>
  <c r="K39" i="10"/>
  <c r="M39" i="10"/>
  <c r="K42" i="9"/>
  <c r="M42" i="9"/>
  <c r="K46" i="9"/>
  <c r="M46" i="9"/>
  <c r="K48" i="9"/>
  <c r="M48" i="9"/>
  <c r="K11" i="9"/>
  <c r="M11" i="9"/>
  <c r="K13" i="9"/>
  <c r="M13" i="9"/>
  <c r="K15" i="9"/>
  <c r="M15" i="9"/>
  <c r="K17" i="9"/>
  <c r="M17" i="9"/>
  <c r="K19" i="9"/>
  <c r="M19" i="9"/>
  <c r="K21" i="9"/>
  <c r="M21" i="9"/>
  <c r="K23" i="9"/>
  <c r="M23" i="9"/>
  <c r="K25" i="9"/>
  <c r="M25" i="9"/>
  <c r="K15" i="8"/>
  <c r="M15" i="8"/>
  <c r="K17" i="8"/>
  <c r="M17" i="8"/>
  <c r="K19" i="8"/>
  <c r="M19" i="8"/>
  <c r="K11" i="7"/>
  <c r="M11" i="7"/>
  <c r="K19" i="7"/>
  <c r="M19" i="7"/>
  <c r="E15" i="5"/>
  <c r="K60" i="10"/>
  <c r="M60" i="10"/>
  <c r="K64" i="10"/>
  <c r="M64" i="10"/>
  <c r="K68" i="10"/>
  <c r="M68" i="10"/>
  <c r="K72" i="10"/>
  <c r="M72" i="10"/>
  <c r="K76" i="10"/>
  <c r="M76" i="10"/>
  <c r="K80" i="10"/>
  <c r="M80" i="10"/>
  <c r="K84" i="10"/>
  <c r="M84" i="10"/>
  <c r="K88" i="10"/>
  <c r="M88" i="10"/>
  <c r="K92" i="10"/>
  <c r="M92" i="10"/>
  <c r="K58" i="10"/>
  <c r="M58" i="10"/>
  <c r="K62" i="10"/>
  <c r="M62" i="10"/>
  <c r="K66" i="10"/>
  <c r="M66" i="10"/>
  <c r="K70" i="10"/>
  <c r="M70" i="10"/>
  <c r="K74" i="10"/>
  <c r="M74" i="10"/>
  <c r="K78" i="10"/>
  <c r="M78" i="10"/>
  <c r="K82" i="10"/>
  <c r="M82" i="10"/>
  <c r="K86" i="10"/>
  <c r="M86" i="10"/>
  <c r="K90" i="10"/>
  <c r="M90" i="10"/>
  <c r="K94" i="10"/>
  <c r="M94" i="10"/>
  <c r="K13" i="10"/>
  <c r="M13" i="10"/>
  <c r="K17" i="10"/>
  <c r="M17" i="10"/>
  <c r="K25" i="10"/>
  <c r="M25" i="10"/>
  <c r="K29" i="10"/>
  <c r="M29" i="10"/>
  <c r="K33" i="10"/>
  <c r="M33" i="10"/>
  <c r="K41" i="10"/>
  <c r="M41" i="10"/>
  <c r="K15" i="10"/>
  <c r="M15" i="10"/>
  <c r="K19" i="10"/>
  <c r="M19" i="10"/>
  <c r="K11" i="10"/>
  <c r="M11" i="10"/>
  <c r="K23" i="10"/>
  <c r="M23" i="10"/>
  <c r="K27" i="10"/>
  <c r="M27" i="10"/>
  <c r="K31" i="10"/>
  <c r="M31" i="10"/>
  <c r="K35" i="10"/>
  <c r="M35" i="10"/>
  <c r="K43" i="10"/>
  <c r="M43" i="10"/>
  <c r="K47" i="10"/>
  <c r="M47" i="10"/>
  <c r="K38" i="9"/>
  <c r="M38" i="9"/>
  <c r="K35" i="9"/>
  <c r="M35" i="9"/>
  <c r="K36" i="9"/>
  <c r="M36" i="9"/>
  <c r="K40" i="9"/>
  <c r="M40" i="9"/>
  <c r="K44" i="9"/>
  <c r="M44" i="9"/>
  <c r="K14" i="9"/>
  <c r="M14" i="9"/>
  <c r="K18" i="9"/>
  <c r="M18" i="9"/>
  <c r="K22" i="9"/>
  <c r="M22" i="9"/>
  <c r="K12" i="9"/>
  <c r="M12" i="9"/>
  <c r="K16" i="9"/>
  <c r="M16" i="9"/>
  <c r="K20" i="9"/>
  <c r="M20" i="9"/>
  <c r="K24" i="9"/>
  <c r="M24" i="9"/>
  <c r="K30" i="8"/>
  <c r="M30" i="8"/>
  <c r="K34" i="8"/>
  <c r="M34" i="8"/>
  <c r="K31" i="8"/>
  <c r="M31" i="8"/>
  <c r="K35" i="8"/>
  <c r="M35" i="8"/>
  <c r="K32" i="8"/>
  <c r="M32" i="8"/>
  <c r="K36" i="8"/>
  <c r="M36" i="8"/>
  <c r="K14" i="8"/>
  <c r="M14" i="8"/>
  <c r="K12" i="8"/>
  <c r="M12" i="8"/>
  <c r="K16" i="8"/>
  <c r="M16" i="8"/>
  <c r="K30" i="7"/>
  <c r="M30" i="7"/>
  <c r="K34" i="7"/>
  <c r="M34" i="7"/>
  <c r="K32" i="7"/>
  <c r="M32" i="7"/>
  <c r="K36" i="7"/>
  <c r="M36" i="7"/>
  <c r="K12" i="7"/>
  <c r="M12" i="7"/>
  <c r="K16" i="7"/>
  <c r="M16" i="7"/>
  <c r="K14" i="7"/>
  <c r="M14" i="7"/>
  <c r="K18" i="7"/>
  <c r="M18" i="7"/>
  <c r="K30" i="6"/>
  <c r="M30" i="6"/>
  <c r="K28" i="6"/>
  <c r="M28" i="6"/>
  <c r="K32" i="6"/>
  <c r="M32" i="6"/>
  <c r="K14" i="6"/>
  <c r="M14" i="6"/>
  <c r="K12" i="6"/>
  <c r="M12" i="6"/>
  <c r="K16" i="6"/>
  <c r="M16" i="6"/>
  <c r="K12" i="5"/>
  <c r="M12" i="5"/>
  <c r="K14" i="5"/>
  <c r="M14" i="5"/>
  <c r="M29" i="5"/>
  <c r="H30" i="5"/>
  <c r="E30" i="5"/>
  <c r="L30" i="5"/>
  <c r="D30" i="5"/>
  <c r="M15" i="5"/>
  <c r="J12" i="5"/>
  <c r="I16" i="5"/>
  <c r="G30" i="5"/>
  <c r="I30" i="5"/>
  <c r="C30" i="5"/>
  <c r="F12" i="5"/>
  <c r="E16" i="5"/>
  <c r="J27" i="5"/>
  <c r="F26" i="5"/>
  <c r="F27" i="5"/>
  <c r="F28" i="5"/>
  <c r="F25" i="5"/>
  <c r="J26" i="5"/>
  <c r="J28" i="5"/>
  <c r="F13" i="5"/>
  <c r="K29" i="5"/>
  <c r="K30" i="5"/>
  <c r="F15" i="5"/>
  <c r="J13" i="5"/>
  <c r="F11" i="5"/>
  <c r="F14" i="5"/>
  <c r="J29" i="5"/>
  <c r="J15" i="5"/>
  <c r="F29" i="5"/>
  <c r="J11" i="5"/>
  <c r="K15" i="5"/>
  <c r="J14" i="5"/>
  <c r="M30" i="5"/>
  <c r="L16" i="5"/>
  <c r="D16" i="5"/>
  <c r="H16" i="5"/>
  <c r="C16" i="5"/>
  <c r="B67" i="19"/>
  <c r="B26" i="18"/>
  <c r="B25" i="17"/>
  <c r="B45" i="16"/>
  <c r="B27" i="15"/>
  <c r="B47" i="14"/>
  <c r="B48" i="13"/>
  <c r="B45" i="12"/>
  <c r="B48" i="11"/>
  <c r="B53" i="10"/>
  <c r="B30" i="9"/>
  <c r="B24" i="8"/>
  <c r="B24" i="7"/>
  <c r="B6" i="7"/>
  <c r="B6" i="8"/>
  <c r="B6" i="9"/>
  <c r="B6" i="10"/>
  <c r="B6" i="11"/>
  <c r="B6" i="12"/>
  <c r="B6" i="13"/>
  <c r="B6" i="14"/>
  <c r="B6" i="15"/>
  <c r="B6" i="16"/>
  <c r="B6" i="17"/>
  <c r="B6" i="18"/>
  <c r="B6" i="19"/>
  <c r="B6" i="6"/>
  <c r="B22" i="6"/>
  <c r="B20" i="5"/>
  <c r="B6" i="5"/>
  <c r="B6" i="4"/>
  <c r="H63" i="19"/>
  <c r="D63" i="19"/>
  <c r="G124" i="19"/>
  <c r="G63" i="19"/>
  <c r="C63" i="19"/>
  <c r="C124" i="19"/>
  <c r="D124" i="19"/>
  <c r="H124" i="19"/>
  <c r="D42" i="18"/>
  <c r="H42" i="18"/>
  <c r="G42" i="18"/>
  <c r="G22" i="18"/>
  <c r="C22" i="18"/>
  <c r="H22" i="18"/>
  <c r="C42" i="18"/>
  <c r="D22" i="18"/>
  <c r="H21" i="17"/>
  <c r="D40" i="17"/>
  <c r="C21" i="17"/>
  <c r="H40" i="17"/>
  <c r="D21" i="17"/>
  <c r="C40" i="17"/>
  <c r="G40" i="17"/>
  <c r="G21" i="17"/>
  <c r="C41" i="16"/>
  <c r="G80" i="16"/>
  <c r="H41" i="16"/>
  <c r="D41" i="16"/>
  <c r="H80" i="16"/>
  <c r="C80" i="16"/>
  <c r="D80" i="16"/>
  <c r="G41" i="16"/>
  <c r="H44" i="15"/>
  <c r="H23" i="15"/>
  <c r="D44" i="15"/>
  <c r="D23" i="15"/>
  <c r="C44" i="15"/>
  <c r="C23" i="15"/>
  <c r="G44" i="15"/>
  <c r="G23" i="15"/>
  <c r="H43" i="14"/>
  <c r="H84" i="14"/>
  <c r="D84" i="14"/>
  <c r="D43" i="14"/>
  <c r="C43" i="14"/>
  <c r="G84" i="14"/>
  <c r="G43" i="14"/>
  <c r="C84" i="14"/>
  <c r="H44" i="13"/>
  <c r="D44" i="13"/>
  <c r="H86" i="13"/>
  <c r="G44" i="13"/>
  <c r="C44" i="13"/>
  <c r="D86" i="13"/>
  <c r="C86" i="13"/>
  <c r="G86" i="13"/>
  <c r="G41" i="12"/>
  <c r="H41" i="12"/>
  <c r="D80" i="12"/>
  <c r="H80" i="12"/>
  <c r="D41" i="12"/>
  <c r="C41" i="12"/>
  <c r="C80" i="12"/>
  <c r="G80" i="12"/>
  <c r="D44" i="11"/>
  <c r="G44" i="11"/>
  <c r="D86" i="11"/>
  <c r="C86" i="11"/>
  <c r="C44" i="11"/>
  <c r="H86" i="11"/>
  <c r="G86" i="11"/>
  <c r="H44" i="11"/>
  <c r="G49" i="10"/>
  <c r="C49" i="10"/>
  <c r="H96" i="10"/>
  <c r="D96" i="10"/>
  <c r="C96" i="10"/>
  <c r="D49" i="10"/>
  <c r="H49" i="10"/>
  <c r="G96" i="10"/>
  <c r="H50" i="9"/>
  <c r="H26" i="9"/>
  <c r="G26" i="9"/>
  <c r="C26" i="9"/>
  <c r="C50" i="9"/>
  <c r="D50" i="9"/>
  <c r="D26" i="9"/>
  <c r="G50" i="9"/>
  <c r="H20" i="8"/>
  <c r="H38" i="8"/>
  <c r="D20" i="8"/>
  <c r="C20" i="8"/>
  <c r="D38" i="8"/>
  <c r="G38" i="8"/>
  <c r="G20" i="8"/>
  <c r="C38" i="8"/>
  <c r="H38" i="7"/>
  <c r="H20" i="7"/>
  <c r="D20" i="7"/>
  <c r="G20" i="7"/>
  <c r="C38" i="7"/>
  <c r="C20" i="7"/>
  <c r="D38" i="7"/>
  <c r="G38" i="7"/>
  <c r="D34" i="6"/>
  <c r="H18" i="6"/>
  <c r="H34" i="6"/>
  <c r="G34" i="6"/>
  <c r="C34" i="6"/>
  <c r="D18" i="6"/>
  <c r="C18" i="6"/>
  <c r="G18" i="6"/>
  <c r="E44" i="15"/>
  <c r="E41" i="16"/>
  <c r="E63" i="19"/>
  <c r="E124" i="19"/>
  <c r="I124" i="19"/>
  <c r="I63" i="19"/>
  <c r="I42" i="18"/>
  <c r="E42" i="18"/>
  <c r="E22" i="18"/>
  <c r="I22" i="18"/>
  <c r="E40" i="17"/>
  <c r="E21" i="17"/>
  <c r="I21" i="17"/>
  <c r="I40" i="17"/>
  <c r="I80" i="16"/>
  <c r="E80" i="16"/>
  <c r="I41" i="16"/>
  <c r="I23" i="15"/>
  <c r="I44" i="15"/>
  <c r="E23" i="15"/>
  <c r="F44" i="15"/>
  <c r="I84" i="14"/>
  <c r="E84" i="14"/>
  <c r="E43" i="14"/>
  <c r="I43" i="14"/>
  <c r="I86" i="13"/>
  <c r="I44" i="13"/>
  <c r="E86" i="13"/>
  <c r="E44" i="13"/>
  <c r="I41" i="12"/>
  <c r="I80" i="12"/>
  <c r="E41" i="12"/>
  <c r="E80" i="12"/>
  <c r="E44" i="11"/>
  <c r="I86" i="11"/>
  <c r="E86" i="11"/>
  <c r="I44" i="11"/>
  <c r="E49" i="10"/>
  <c r="I96" i="10"/>
  <c r="E96" i="10"/>
  <c r="I49" i="10"/>
  <c r="I50" i="9"/>
  <c r="E50" i="9"/>
  <c r="E26" i="9"/>
  <c r="I26" i="9"/>
  <c r="E20" i="8"/>
  <c r="E38" i="8"/>
  <c r="I38" i="8"/>
  <c r="I20" i="8"/>
  <c r="I20" i="7"/>
  <c r="I38" i="7"/>
  <c r="E20" i="7"/>
  <c r="E38" i="7"/>
  <c r="E34" i="6"/>
  <c r="I34" i="6"/>
  <c r="E18" i="6"/>
  <c r="I18" i="6"/>
  <c r="F42" i="15"/>
  <c r="F43" i="15"/>
  <c r="K84" i="14"/>
  <c r="F39" i="15"/>
  <c r="F37" i="15"/>
  <c r="F40" i="15"/>
  <c r="F32" i="15"/>
  <c r="F41" i="15"/>
  <c r="F34" i="15"/>
  <c r="F33" i="15"/>
  <c r="F38" i="15"/>
  <c r="F35" i="15"/>
  <c r="F36" i="15"/>
  <c r="J29" i="6"/>
  <c r="J27" i="6"/>
  <c r="J33" i="6"/>
  <c r="J31" i="6"/>
  <c r="J28" i="6"/>
  <c r="J30" i="6"/>
  <c r="J32" i="6"/>
  <c r="F33" i="6"/>
  <c r="F29" i="6"/>
  <c r="F31" i="6"/>
  <c r="F27" i="6"/>
  <c r="F28" i="6"/>
  <c r="F32" i="6"/>
  <c r="F30" i="6"/>
  <c r="J120" i="19"/>
  <c r="J117" i="19"/>
  <c r="J109" i="19"/>
  <c r="J105" i="19"/>
  <c r="J101" i="19"/>
  <c r="J97" i="19"/>
  <c r="J93" i="19"/>
  <c r="J85" i="19"/>
  <c r="J77" i="19"/>
  <c r="J73" i="19"/>
  <c r="J115" i="19"/>
  <c r="J111" i="19"/>
  <c r="J103" i="19"/>
  <c r="J83" i="19"/>
  <c r="J79" i="19"/>
  <c r="J75" i="19"/>
  <c r="J121" i="19"/>
  <c r="J113" i="19"/>
  <c r="J89" i="19"/>
  <c r="J81" i="19"/>
  <c r="J76" i="19"/>
  <c r="J84" i="19"/>
  <c r="J92" i="19"/>
  <c r="J100" i="19"/>
  <c r="J108" i="19"/>
  <c r="J116" i="19"/>
  <c r="J91" i="19"/>
  <c r="J119" i="19"/>
  <c r="J107" i="19"/>
  <c r="J78" i="19"/>
  <c r="J86" i="19"/>
  <c r="J94" i="19"/>
  <c r="J102" i="19"/>
  <c r="J110" i="19"/>
  <c r="J118" i="19"/>
  <c r="J95" i="19"/>
  <c r="J123" i="19"/>
  <c r="J74" i="19"/>
  <c r="J82" i="19"/>
  <c r="J98" i="19"/>
  <c r="J114" i="19"/>
  <c r="J87" i="19"/>
  <c r="J72" i="19"/>
  <c r="J80" i="19"/>
  <c r="J88" i="19"/>
  <c r="J96" i="19"/>
  <c r="J104" i="19"/>
  <c r="J112" i="19"/>
  <c r="J122" i="19"/>
  <c r="J99" i="19"/>
  <c r="J90" i="19"/>
  <c r="J106" i="19"/>
  <c r="F122" i="19"/>
  <c r="F115" i="19"/>
  <c r="F99" i="19"/>
  <c r="F95" i="19"/>
  <c r="F87" i="19"/>
  <c r="F117" i="19"/>
  <c r="F113" i="19"/>
  <c r="F109" i="19"/>
  <c r="F105" i="19"/>
  <c r="F97" i="19"/>
  <c r="F85" i="19"/>
  <c r="F81" i="19"/>
  <c r="F77" i="19"/>
  <c r="F73" i="19"/>
  <c r="F119" i="19"/>
  <c r="F107" i="19"/>
  <c r="F103" i="19"/>
  <c r="F83" i="19"/>
  <c r="F123" i="19"/>
  <c r="F111" i="19"/>
  <c r="F91" i="19"/>
  <c r="F79" i="19"/>
  <c r="F75" i="19"/>
  <c r="F74" i="19"/>
  <c r="F92" i="19"/>
  <c r="F110" i="19"/>
  <c r="F118" i="19"/>
  <c r="F121" i="19"/>
  <c r="F94" i="19"/>
  <c r="F80" i="19"/>
  <c r="F96" i="19"/>
  <c r="F116" i="19"/>
  <c r="F106" i="19"/>
  <c r="F101" i="19"/>
  <c r="F76" i="19"/>
  <c r="F98" i="19"/>
  <c r="F114" i="19"/>
  <c r="F89" i="19"/>
  <c r="F72" i="19"/>
  <c r="F100" i="19"/>
  <c r="F88" i="19"/>
  <c r="F120" i="19"/>
  <c r="F82" i="19"/>
  <c r="F102" i="19"/>
  <c r="F93" i="19"/>
  <c r="F84" i="19"/>
  <c r="F108" i="19"/>
  <c r="F104" i="19"/>
  <c r="F86" i="19"/>
  <c r="F78" i="19"/>
  <c r="F90" i="19"/>
  <c r="F112" i="19"/>
  <c r="J60" i="19"/>
  <c r="J56" i="19"/>
  <c r="J52" i="19"/>
  <c r="J44" i="19"/>
  <c r="J28" i="19"/>
  <c r="J24" i="19"/>
  <c r="J20" i="19"/>
  <c r="J48" i="19"/>
  <c r="J40" i="19"/>
  <c r="J36" i="19"/>
  <c r="J32" i="19"/>
  <c r="J16" i="19"/>
  <c r="J12" i="19"/>
  <c r="J31" i="19"/>
  <c r="J51" i="19"/>
  <c r="J11" i="19"/>
  <c r="J23" i="19"/>
  <c r="J37" i="19"/>
  <c r="J49" i="19"/>
  <c r="J61" i="19"/>
  <c r="J26" i="19"/>
  <c r="J42" i="19"/>
  <c r="J58" i="19"/>
  <c r="J41" i="19"/>
  <c r="J29" i="19"/>
  <c r="J55" i="19"/>
  <c r="J18" i="19"/>
  <c r="J50" i="19"/>
  <c r="J45" i="19"/>
  <c r="J21" i="19"/>
  <c r="J33" i="19"/>
  <c r="J47" i="19"/>
  <c r="J22" i="19"/>
  <c r="J38" i="19"/>
  <c r="J13" i="19"/>
  <c r="J35" i="19"/>
  <c r="J59" i="19"/>
  <c r="J15" i="19"/>
  <c r="J27" i="19"/>
  <c r="J39" i="19"/>
  <c r="J53" i="19"/>
  <c r="J14" i="19"/>
  <c r="J30" i="19"/>
  <c r="J46" i="19"/>
  <c r="J62" i="19"/>
  <c r="J19" i="19"/>
  <c r="J17" i="19"/>
  <c r="J43" i="19"/>
  <c r="J34" i="19"/>
  <c r="J25" i="19"/>
  <c r="J57" i="19"/>
  <c r="J54" i="19"/>
  <c r="F62" i="19"/>
  <c r="F58" i="19"/>
  <c r="F50" i="19"/>
  <c r="F46" i="19"/>
  <c r="F54" i="19"/>
  <c r="F42" i="19"/>
  <c r="F38" i="19"/>
  <c r="F34" i="19"/>
  <c r="F30" i="19"/>
  <c r="F26" i="19"/>
  <c r="F22" i="19"/>
  <c r="F18" i="19"/>
  <c r="F14" i="19"/>
  <c r="F19" i="19"/>
  <c r="F59" i="19"/>
  <c r="F48" i="19"/>
  <c r="F21" i="19"/>
  <c r="F37" i="19"/>
  <c r="F53" i="19"/>
  <c r="F15" i="19"/>
  <c r="F39" i="19"/>
  <c r="F20" i="19"/>
  <c r="F29" i="19"/>
  <c r="F12" i="19"/>
  <c r="F13" i="19"/>
  <c r="F45" i="19"/>
  <c r="F57" i="19"/>
  <c r="F11" i="19"/>
  <c r="F31" i="19"/>
  <c r="F49" i="19"/>
  <c r="F24" i="19"/>
  <c r="F17" i="19"/>
  <c r="F33" i="19"/>
  <c r="F47" i="19"/>
  <c r="F61" i="19"/>
  <c r="F35" i="19"/>
  <c r="F51" i="19"/>
  <c r="F36" i="19"/>
  <c r="F56" i="19"/>
  <c r="F25" i="19"/>
  <c r="F52" i="19"/>
  <c r="F23" i="19"/>
  <c r="F41" i="19"/>
  <c r="F55" i="19"/>
  <c r="F43" i="19"/>
  <c r="F32" i="19"/>
  <c r="F40" i="19"/>
  <c r="F60" i="19"/>
  <c r="F27" i="19"/>
  <c r="F16" i="19"/>
  <c r="F28" i="19"/>
  <c r="F44" i="19"/>
  <c r="F37" i="18"/>
  <c r="F39" i="18"/>
  <c r="F33" i="18"/>
  <c r="F31" i="18"/>
  <c r="F34" i="18"/>
  <c r="F36" i="18"/>
  <c r="F38" i="18"/>
  <c r="F40" i="18"/>
  <c r="J39" i="18"/>
  <c r="J33" i="18"/>
  <c r="J31" i="18"/>
  <c r="J37" i="18"/>
  <c r="J34" i="18"/>
  <c r="J36" i="18"/>
  <c r="J38" i="18"/>
  <c r="J40" i="18"/>
  <c r="J19" i="18"/>
  <c r="J13" i="18"/>
  <c r="J11" i="18"/>
  <c r="J17" i="18"/>
  <c r="J14" i="18"/>
  <c r="J20" i="18"/>
  <c r="J16" i="18"/>
  <c r="J18" i="18"/>
  <c r="F17" i="18"/>
  <c r="F19" i="18"/>
  <c r="F13" i="18"/>
  <c r="F11" i="18"/>
  <c r="F14" i="18"/>
  <c r="F16" i="18"/>
  <c r="F20" i="18"/>
  <c r="F18" i="18"/>
  <c r="J32" i="17"/>
  <c r="J37" i="17"/>
  <c r="J33" i="17"/>
  <c r="J36" i="17"/>
  <c r="J31" i="17"/>
  <c r="J38" i="17"/>
  <c r="J35" i="17"/>
  <c r="J30" i="17"/>
  <c r="J39" i="17"/>
  <c r="J34" i="17"/>
  <c r="F34" i="17"/>
  <c r="F30" i="17"/>
  <c r="F31" i="17"/>
  <c r="F39" i="17"/>
  <c r="F35" i="17"/>
  <c r="F32" i="17"/>
  <c r="F36" i="17"/>
  <c r="F38" i="17"/>
  <c r="F37" i="17"/>
  <c r="F33" i="17"/>
  <c r="J20" i="17"/>
  <c r="J16" i="17"/>
  <c r="J12" i="17"/>
  <c r="J14" i="17"/>
  <c r="J13" i="17"/>
  <c r="J18" i="17"/>
  <c r="J15" i="17"/>
  <c r="J17" i="17"/>
  <c r="J11" i="17"/>
  <c r="J19" i="17"/>
  <c r="F18" i="17"/>
  <c r="F14" i="17"/>
  <c r="F15" i="17"/>
  <c r="F12" i="17"/>
  <c r="F17" i="17"/>
  <c r="F16" i="17"/>
  <c r="F11" i="17"/>
  <c r="F19" i="17"/>
  <c r="F20" i="17"/>
  <c r="F13" i="17"/>
  <c r="F77" i="16"/>
  <c r="F73" i="16"/>
  <c r="F69" i="16"/>
  <c r="F65" i="16"/>
  <c r="F61" i="16"/>
  <c r="F57" i="16"/>
  <c r="F53" i="16"/>
  <c r="F58" i="16"/>
  <c r="F66" i="16"/>
  <c r="F74" i="16"/>
  <c r="F54" i="16"/>
  <c r="F71" i="16"/>
  <c r="F60" i="16"/>
  <c r="F68" i="16"/>
  <c r="F76" i="16"/>
  <c r="F55" i="16"/>
  <c r="F59" i="16"/>
  <c r="F75" i="16"/>
  <c r="F62" i="16"/>
  <c r="F70" i="16"/>
  <c r="F78" i="16"/>
  <c r="F51" i="16"/>
  <c r="F63" i="16"/>
  <c r="F79" i="16"/>
  <c r="F56" i="16"/>
  <c r="F64" i="16"/>
  <c r="F72" i="16"/>
  <c r="F52" i="16"/>
  <c r="F67" i="16"/>
  <c r="F50" i="16"/>
  <c r="J80" i="16"/>
  <c r="J79" i="16"/>
  <c r="J75" i="16"/>
  <c r="J71" i="16"/>
  <c r="J67" i="16"/>
  <c r="J63" i="16"/>
  <c r="J59" i="16"/>
  <c r="J55" i="16"/>
  <c r="J51" i="16"/>
  <c r="J53" i="16"/>
  <c r="J64" i="16"/>
  <c r="J62" i="16"/>
  <c r="J72" i="16"/>
  <c r="J54" i="16"/>
  <c r="J69" i="16"/>
  <c r="J76" i="16"/>
  <c r="J66" i="16"/>
  <c r="J74" i="16"/>
  <c r="J57" i="16"/>
  <c r="J73" i="16"/>
  <c r="J50" i="16"/>
  <c r="J58" i="16"/>
  <c r="J68" i="16"/>
  <c r="J78" i="16"/>
  <c r="J61" i="16"/>
  <c r="J77" i="16"/>
  <c r="J60" i="16"/>
  <c r="J52" i="16"/>
  <c r="J56" i="16"/>
  <c r="J70" i="16"/>
  <c r="J65" i="16"/>
  <c r="J40" i="16"/>
  <c r="J36" i="16"/>
  <c r="J32" i="16"/>
  <c r="J28" i="16"/>
  <c r="J24" i="16"/>
  <c r="J20" i="16"/>
  <c r="J12" i="16"/>
  <c r="J16" i="16"/>
  <c r="J15" i="16"/>
  <c r="J30" i="16"/>
  <c r="J17" i="16"/>
  <c r="J25" i="16"/>
  <c r="J33" i="16"/>
  <c r="J18" i="16"/>
  <c r="J34" i="16"/>
  <c r="J19" i="16"/>
  <c r="J27" i="16"/>
  <c r="J35" i="16"/>
  <c r="J13" i="16"/>
  <c r="J22" i="16"/>
  <c r="J38" i="16"/>
  <c r="J14" i="16"/>
  <c r="J21" i="16"/>
  <c r="J29" i="16"/>
  <c r="J37" i="16"/>
  <c r="J26" i="16"/>
  <c r="J11" i="16"/>
  <c r="J23" i="16"/>
  <c r="J31" i="16"/>
  <c r="J39" i="16"/>
  <c r="F38" i="16"/>
  <c r="F34" i="16"/>
  <c r="F30" i="16"/>
  <c r="F26" i="16"/>
  <c r="F22" i="16"/>
  <c r="F18" i="16"/>
  <c r="F14" i="16"/>
  <c r="F17" i="16"/>
  <c r="F25" i="16"/>
  <c r="F33" i="16"/>
  <c r="F12" i="16"/>
  <c r="F24" i="16"/>
  <c r="F40" i="16"/>
  <c r="F19" i="16"/>
  <c r="F27" i="16"/>
  <c r="F35" i="16"/>
  <c r="F13" i="16"/>
  <c r="F28" i="16"/>
  <c r="F21" i="16"/>
  <c r="F29" i="16"/>
  <c r="F37" i="16"/>
  <c r="F15" i="16"/>
  <c r="F32" i="16"/>
  <c r="F11" i="16"/>
  <c r="F23" i="16"/>
  <c r="F31" i="16"/>
  <c r="F39" i="16"/>
  <c r="F16" i="16"/>
  <c r="F20" i="16"/>
  <c r="F36" i="16"/>
  <c r="K44" i="15"/>
  <c r="J40" i="15"/>
  <c r="J36" i="15"/>
  <c r="J32" i="15"/>
  <c r="J42" i="15"/>
  <c r="J38" i="15"/>
  <c r="J34" i="15"/>
  <c r="J35" i="15"/>
  <c r="J43" i="15"/>
  <c r="J37" i="15"/>
  <c r="J39" i="15"/>
  <c r="J33" i="15"/>
  <c r="J41" i="15"/>
  <c r="J19" i="15"/>
  <c r="J15" i="15"/>
  <c r="J11" i="15"/>
  <c r="J13" i="15"/>
  <c r="J12" i="15"/>
  <c r="J20" i="15"/>
  <c r="J17" i="15"/>
  <c r="J14" i="15"/>
  <c r="J22" i="15"/>
  <c r="J21" i="15"/>
  <c r="J16" i="15"/>
  <c r="J18" i="15"/>
  <c r="F21" i="15"/>
  <c r="F17" i="15"/>
  <c r="F13" i="15"/>
  <c r="F14" i="15"/>
  <c r="F16" i="15"/>
  <c r="F11" i="15"/>
  <c r="F18" i="15"/>
  <c r="F15" i="15"/>
  <c r="F20" i="15"/>
  <c r="F19" i="15"/>
  <c r="F12" i="15"/>
  <c r="F22" i="15"/>
  <c r="F81" i="14"/>
  <c r="F77" i="14"/>
  <c r="F73" i="14"/>
  <c r="F69" i="14"/>
  <c r="F65" i="14"/>
  <c r="F61" i="14"/>
  <c r="F57" i="14"/>
  <c r="F53" i="14"/>
  <c r="F83" i="14"/>
  <c r="F79" i="14"/>
  <c r="F75" i="14"/>
  <c r="F71" i="14"/>
  <c r="F67" i="14"/>
  <c r="F63" i="14"/>
  <c r="F59" i="14"/>
  <c r="F55" i="14"/>
  <c r="F52" i="14"/>
  <c r="F60" i="14"/>
  <c r="F68" i="14"/>
  <c r="F76" i="14"/>
  <c r="F54" i="14"/>
  <c r="F62" i="14"/>
  <c r="F70" i="14"/>
  <c r="F78" i="14"/>
  <c r="F56" i="14"/>
  <c r="F64" i="14"/>
  <c r="F72" i="14"/>
  <c r="F80" i="14"/>
  <c r="F58" i="14"/>
  <c r="F66" i="14"/>
  <c r="F74" i="14"/>
  <c r="F82" i="14"/>
  <c r="J83" i="14"/>
  <c r="J79" i="14"/>
  <c r="J75" i="14"/>
  <c r="J71" i="14"/>
  <c r="J67" i="14"/>
  <c r="J63" i="14"/>
  <c r="J59" i="14"/>
  <c r="J55" i="14"/>
  <c r="J81" i="14"/>
  <c r="J77" i="14"/>
  <c r="J73" i="14"/>
  <c r="J69" i="14"/>
  <c r="J65" i="14"/>
  <c r="J61" i="14"/>
  <c r="J57" i="14"/>
  <c r="J53" i="14"/>
  <c r="J52" i="14"/>
  <c r="J60" i="14"/>
  <c r="J68" i="14"/>
  <c r="J76" i="14"/>
  <c r="J54" i="14"/>
  <c r="J62" i="14"/>
  <c r="J70" i="14"/>
  <c r="J78" i="14"/>
  <c r="J56" i="14"/>
  <c r="J64" i="14"/>
  <c r="J72" i="14"/>
  <c r="J80" i="14"/>
  <c r="J58" i="14"/>
  <c r="J66" i="14"/>
  <c r="J74" i="14"/>
  <c r="J82" i="14"/>
  <c r="J42" i="14"/>
  <c r="J38" i="14"/>
  <c r="J34" i="14"/>
  <c r="J30" i="14"/>
  <c r="J26" i="14"/>
  <c r="J22" i="14"/>
  <c r="J18" i="14"/>
  <c r="J14" i="14"/>
  <c r="J40" i="14"/>
  <c r="J36" i="14"/>
  <c r="J32" i="14"/>
  <c r="J28" i="14"/>
  <c r="J24" i="14"/>
  <c r="J20" i="14"/>
  <c r="J16" i="14"/>
  <c r="J12" i="14"/>
  <c r="J11" i="14"/>
  <c r="J19" i="14"/>
  <c r="J27" i="14"/>
  <c r="J35" i="14"/>
  <c r="J13" i="14"/>
  <c r="J21" i="14"/>
  <c r="J29" i="14"/>
  <c r="J37" i="14"/>
  <c r="J17" i="14"/>
  <c r="J25" i="14"/>
  <c r="J33" i="14"/>
  <c r="J41" i="14"/>
  <c r="J15" i="14"/>
  <c r="J23" i="14"/>
  <c r="J31" i="14"/>
  <c r="J39" i="14"/>
  <c r="F40" i="14"/>
  <c r="F36" i="14"/>
  <c r="F32" i="14"/>
  <c r="F28" i="14"/>
  <c r="F24" i="14"/>
  <c r="F20" i="14"/>
  <c r="F16" i="14"/>
  <c r="F12" i="14"/>
  <c r="F42" i="14"/>
  <c r="F38" i="14"/>
  <c r="F34" i="14"/>
  <c r="F30" i="14"/>
  <c r="F26" i="14"/>
  <c r="F22" i="14"/>
  <c r="F18" i="14"/>
  <c r="F14" i="14"/>
  <c r="F11" i="14"/>
  <c r="F19" i="14"/>
  <c r="F27" i="14"/>
  <c r="F35" i="14"/>
  <c r="F13" i="14"/>
  <c r="F21" i="14"/>
  <c r="F29" i="14"/>
  <c r="F37" i="14"/>
  <c r="F17" i="14"/>
  <c r="F25" i="14"/>
  <c r="F33" i="14"/>
  <c r="F41" i="14"/>
  <c r="F15" i="14"/>
  <c r="F23" i="14"/>
  <c r="F31" i="14"/>
  <c r="F39" i="14"/>
  <c r="J80" i="13"/>
  <c r="J72" i="13"/>
  <c r="J64" i="13"/>
  <c r="J56" i="13"/>
  <c r="J84" i="13"/>
  <c r="J76" i="13"/>
  <c r="J68" i="13"/>
  <c r="J60" i="13"/>
  <c r="J69" i="13"/>
  <c r="J81" i="13"/>
  <c r="J62" i="13"/>
  <c r="J75" i="13"/>
  <c r="J58" i="13"/>
  <c r="J74" i="13"/>
  <c r="J71" i="13"/>
  <c r="J77" i="13"/>
  <c r="J57" i="13"/>
  <c r="J70" i="13"/>
  <c r="J67" i="13"/>
  <c r="J63" i="13"/>
  <c r="J53" i="13"/>
  <c r="J85" i="13"/>
  <c r="J65" i="13"/>
  <c r="J78" i="13"/>
  <c r="J59" i="13"/>
  <c r="J66" i="13"/>
  <c r="J82" i="13"/>
  <c r="J55" i="13"/>
  <c r="J61" i="13"/>
  <c r="J73" i="13"/>
  <c r="J54" i="13"/>
  <c r="J83" i="13"/>
  <c r="J79" i="13"/>
  <c r="F78" i="13"/>
  <c r="F70" i="13"/>
  <c r="F62" i="13"/>
  <c r="F54" i="13"/>
  <c r="F82" i="13"/>
  <c r="F74" i="13"/>
  <c r="F66" i="13"/>
  <c r="F58" i="13"/>
  <c r="F83" i="13"/>
  <c r="F75" i="13"/>
  <c r="F67" i="13"/>
  <c r="F59" i="13"/>
  <c r="F55" i="13"/>
  <c r="F56" i="13"/>
  <c r="F65" i="13"/>
  <c r="F61" i="13"/>
  <c r="F84" i="13"/>
  <c r="F63" i="13"/>
  <c r="F57" i="13"/>
  <c r="F80" i="13"/>
  <c r="F53" i="13"/>
  <c r="F76" i="13"/>
  <c r="F85" i="13"/>
  <c r="F71" i="13"/>
  <c r="F72" i="13"/>
  <c r="F81" i="13"/>
  <c r="F68" i="13"/>
  <c r="F77" i="13"/>
  <c r="F79" i="13"/>
  <c r="F64" i="13"/>
  <c r="F73" i="13"/>
  <c r="F60" i="13"/>
  <c r="F69" i="13"/>
  <c r="J36" i="13"/>
  <c r="J28" i="13"/>
  <c r="J20" i="13"/>
  <c r="J12" i="13"/>
  <c r="J25" i="13"/>
  <c r="J24" i="13"/>
  <c r="J41" i="13"/>
  <c r="J40" i="13"/>
  <c r="J17" i="13"/>
  <c r="J16" i="13"/>
  <c r="J33" i="13"/>
  <c r="J32" i="13"/>
  <c r="J13" i="13"/>
  <c r="J31" i="13"/>
  <c r="J15" i="13"/>
  <c r="J23" i="13"/>
  <c r="J38" i="13"/>
  <c r="J11" i="13"/>
  <c r="J43" i="13"/>
  <c r="J26" i="13"/>
  <c r="J42" i="13"/>
  <c r="J37" i="13"/>
  <c r="J39" i="13"/>
  <c r="J14" i="13"/>
  <c r="J29" i="13"/>
  <c r="J35" i="13"/>
  <c r="J22" i="13"/>
  <c r="J27" i="13"/>
  <c r="J18" i="13"/>
  <c r="J34" i="13"/>
  <c r="J21" i="13"/>
  <c r="J30" i="13"/>
  <c r="J19" i="13"/>
  <c r="F42" i="13"/>
  <c r="F34" i="13"/>
  <c r="F26" i="13"/>
  <c r="F18" i="13"/>
  <c r="F38" i="13"/>
  <c r="F14" i="13"/>
  <c r="F30" i="13"/>
  <c r="F22" i="13"/>
  <c r="F43" i="13"/>
  <c r="F23" i="13"/>
  <c r="F13" i="13"/>
  <c r="F35" i="13"/>
  <c r="F24" i="13"/>
  <c r="F33" i="13"/>
  <c r="F15" i="13"/>
  <c r="F19" i="13"/>
  <c r="F37" i="13"/>
  <c r="F16" i="13"/>
  <c r="F25" i="13"/>
  <c r="F28" i="13"/>
  <c r="F39" i="13"/>
  <c r="F12" i="13"/>
  <c r="F21" i="13"/>
  <c r="F27" i="13"/>
  <c r="F20" i="13"/>
  <c r="F31" i="13"/>
  <c r="F17" i="13"/>
  <c r="F40" i="13"/>
  <c r="F36" i="13"/>
  <c r="F29" i="13"/>
  <c r="F11" i="13"/>
  <c r="F32" i="13"/>
  <c r="F41" i="13"/>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J79" i="12"/>
  <c r="J78" i="12"/>
  <c r="J77" i="12"/>
  <c r="J76" i="12"/>
  <c r="J75" i="12"/>
  <c r="J74" i="12"/>
  <c r="J73" i="12"/>
  <c r="J72" i="12"/>
  <c r="J71" i="12"/>
  <c r="J70" i="12"/>
  <c r="J69" i="12"/>
  <c r="J68" i="12"/>
  <c r="J67" i="12"/>
  <c r="J66" i="12"/>
  <c r="J65" i="12"/>
  <c r="J64" i="12"/>
  <c r="J63" i="12"/>
  <c r="J62" i="12"/>
  <c r="J61" i="12"/>
  <c r="J60" i="12"/>
  <c r="J59" i="12"/>
  <c r="J58" i="12"/>
  <c r="J57" i="12"/>
  <c r="J56" i="12"/>
  <c r="J55" i="12"/>
  <c r="J54" i="12"/>
  <c r="J53" i="12"/>
  <c r="J52" i="12"/>
  <c r="J51" i="12"/>
  <c r="J50" i="12"/>
  <c r="F40" i="12"/>
  <c r="F36" i="12"/>
  <c r="F32" i="12"/>
  <c r="F28" i="12"/>
  <c r="F24" i="12"/>
  <c r="F20" i="12"/>
  <c r="F12" i="12"/>
  <c r="F16" i="12"/>
  <c r="F21" i="12"/>
  <c r="F29" i="12"/>
  <c r="F37" i="12"/>
  <c r="F30" i="12"/>
  <c r="F13" i="12"/>
  <c r="F23" i="12"/>
  <c r="F31" i="12"/>
  <c r="F39" i="12"/>
  <c r="F18" i="12"/>
  <c r="F34" i="12"/>
  <c r="F14" i="12"/>
  <c r="F25" i="12"/>
  <c r="F33" i="12"/>
  <c r="F22" i="12"/>
  <c r="F38" i="12"/>
  <c r="F19" i="12"/>
  <c r="F27" i="12"/>
  <c r="F35" i="12"/>
  <c r="F15" i="12"/>
  <c r="F26" i="12"/>
  <c r="F11" i="12"/>
  <c r="F17" i="12"/>
  <c r="J38" i="12"/>
  <c r="J34" i="12"/>
  <c r="J30" i="12"/>
  <c r="J26" i="12"/>
  <c r="J22" i="12"/>
  <c r="J18" i="12"/>
  <c r="J14" i="12"/>
  <c r="J11" i="12"/>
  <c r="J21" i="12"/>
  <c r="J29" i="12"/>
  <c r="J37" i="12"/>
  <c r="J16" i="12"/>
  <c r="J12" i="12"/>
  <c r="J20" i="12"/>
  <c r="J36" i="12"/>
  <c r="J23" i="12"/>
  <c r="J31" i="12"/>
  <c r="J39" i="12"/>
  <c r="J24" i="12"/>
  <c r="J40" i="12"/>
  <c r="J17" i="12"/>
  <c r="J13" i="12"/>
  <c r="J25" i="12"/>
  <c r="J33" i="12"/>
  <c r="J15" i="12"/>
  <c r="J28" i="12"/>
  <c r="J19" i="12"/>
  <c r="J27" i="12"/>
  <c r="J35" i="12"/>
  <c r="J32" i="12"/>
  <c r="F85" i="11"/>
  <c r="F81" i="11"/>
  <c r="F77" i="11"/>
  <c r="F73" i="11"/>
  <c r="F61" i="11"/>
  <c r="F65" i="11"/>
  <c r="F69" i="11"/>
  <c r="F53" i="11"/>
  <c r="F57" i="11"/>
  <c r="F74" i="11"/>
  <c r="F82" i="11"/>
  <c r="F59" i="11"/>
  <c r="F55" i="11"/>
  <c r="F75" i="11"/>
  <c r="F67" i="11"/>
  <c r="F60" i="11"/>
  <c r="F66" i="11"/>
  <c r="F76" i="11"/>
  <c r="F84" i="11"/>
  <c r="F68" i="11"/>
  <c r="F79" i="11"/>
  <c r="F78" i="11"/>
  <c r="F56" i="11"/>
  <c r="F62" i="11"/>
  <c r="F58" i="11"/>
  <c r="F83" i="11"/>
  <c r="F64" i="11"/>
  <c r="F70" i="11"/>
  <c r="F63" i="11"/>
  <c r="F72" i="11"/>
  <c r="F80" i="11"/>
  <c r="F71" i="11"/>
  <c r="F54" i="11"/>
  <c r="J83" i="11"/>
  <c r="J79" i="11"/>
  <c r="J75" i="11"/>
  <c r="J71" i="11"/>
  <c r="J59" i="11"/>
  <c r="J63" i="11"/>
  <c r="J67" i="11"/>
  <c r="J55" i="11"/>
  <c r="J54" i="11"/>
  <c r="J64" i="11"/>
  <c r="J72" i="11"/>
  <c r="J80" i="11"/>
  <c r="J58" i="11"/>
  <c r="J77" i="11"/>
  <c r="J60" i="11"/>
  <c r="J74" i="11"/>
  <c r="J82" i="11"/>
  <c r="J56" i="11"/>
  <c r="J68" i="11"/>
  <c r="J81" i="11"/>
  <c r="J61" i="11"/>
  <c r="J70" i="11"/>
  <c r="J76" i="11"/>
  <c r="J84" i="11"/>
  <c r="J69" i="11"/>
  <c r="J85" i="11"/>
  <c r="J57" i="11"/>
  <c r="J66" i="11"/>
  <c r="J78" i="11"/>
  <c r="J53" i="11"/>
  <c r="J62" i="11"/>
  <c r="J65" i="11"/>
  <c r="J73" i="11"/>
  <c r="J40" i="11"/>
  <c r="J36" i="11"/>
  <c r="J32" i="11"/>
  <c r="J20" i="11"/>
  <c r="J24" i="11"/>
  <c r="J28" i="11"/>
  <c r="J12" i="11"/>
  <c r="J16" i="11"/>
  <c r="J18" i="11"/>
  <c r="J27" i="11"/>
  <c r="J42" i="11"/>
  <c r="J19" i="11"/>
  <c r="J35" i="11"/>
  <c r="J43" i="11"/>
  <c r="J15" i="11"/>
  <c r="J25" i="11"/>
  <c r="J30" i="11"/>
  <c r="J17" i="11"/>
  <c r="J29" i="11"/>
  <c r="J37" i="11"/>
  <c r="J11" i="11"/>
  <c r="J21" i="11"/>
  <c r="J34" i="11"/>
  <c r="J13" i="11"/>
  <c r="J31" i="11"/>
  <c r="J39" i="11"/>
  <c r="J22" i="11"/>
  <c r="J38" i="11"/>
  <c r="J14" i="11"/>
  <c r="J23" i="11"/>
  <c r="J26" i="11"/>
  <c r="J33" i="11"/>
  <c r="J41" i="11"/>
  <c r="F42" i="11"/>
  <c r="F38" i="11"/>
  <c r="F34" i="11"/>
  <c r="F30" i="11"/>
  <c r="F22" i="11"/>
  <c r="F26" i="11"/>
  <c r="F14" i="11"/>
  <c r="F18" i="11"/>
  <c r="F11" i="11"/>
  <c r="F24" i="11"/>
  <c r="F36" i="11"/>
  <c r="F16" i="11"/>
  <c r="F35" i="11"/>
  <c r="F43" i="11"/>
  <c r="F28" i="11"/>
  <c r="F40" i="11"/>
  <c r="F20" i="11"/>
  <c r="F29" i="11"/>
  <c r="F37" i="11"/>
  <c r="F12" i="11"/>
  <c r="F21" i="11"/>
  <c r="F27" i="11"/>
  <c r="F13" i="11"/>
  <c r="F19" i="11"/>
  <c r="F31" i="11"/>
  <c r="F39" i="11"/>
  <c r="F25" i="11"/>
  <c r="F32" i="11"/>
  <c r="F17" i="11"/>
  <c r="F23" i="11"/>
  <c r="F33" i="11"/>
  <c r="F41" i="11"/>
  <c r="F15" i="11"/>
  <c r="J95" i="10"/>
  <c r="J91" i="10"/>
  <c r="J87" i="10"/>
  <c r="J83" i="10"/>
  <c r="J79" i="10"/>
  <c r="J75" i="10"/>
  <c r="J71" i="10"/>
  <c r="J67" i="10"/>
  <c r="J63" i="10"/>
  <c r="J59" i="10"/>
  <c r="J93" i="10"/>
  <c r="J89" i="10"/>
  <c r="J85" i="10"/>
  <c r="J81" i="10"/>
  <c r="J77" i="10"/>
  <c r="J73" i="10"/>
  <c r="J69" i="10"/>
  <c r="J65" i="10"/>
  <c r="J61" i="10"/>
  <c r="J64" i="10"/>
  <c r="J74" i="10"/>
  <c r="J82" i="10"/>
  <c r="J90" i="10"/>
  <c r="J58" i="10"/>
  <c r="J66" i="10"/>
  <c r="J76" i="10"/>
  <c r="J84" i="10"/>
  <c r="J94" i="10"/>
  <c r="J68" i="10"/>
  <c r="J60" i="10"/>
  <c r="J70" i="10"/>
  <c r="J78" i="10"/>
  <c r="J86" i="10"/>
  <c r="J92" i="10"/>
  <c r="J62" i="10"/>
  <c r="J72" i="10"/>
  <c r="J80" i="10"/>
  <c r="J88" i="10"/>
  <c r="F93" i="10"/>
  <c r="F89" i="10"/>
  <c r="F85" i="10"/>
  <c r="F81" i="10"/>
  <c r="F77" i="10"/>
  <c r="F73" i="10"/>
  <c r="F69" i="10"/>
  <c r="F65" i="10"/>
  <c r="F61" i="10"/>
  <c r="F59" i="10"/>
  <c r="F95" i="10"/>
  <c r="F91" i="10"/>
  <c r="F87" i="10"/>
  <c r="F83" i="10"/>
  <c r="F79" i="10"/>
  <c r="F75" i="10"/>
  <c r="F71" i="10"/>
  <c r="F67" i="10"/>
  <c r="F63" i="10"/>
  <c r="F62" i="10"/>
  <c r="F94" i="10"/>
  <c r="F58" i="10"/>
  <c r="F70" i="10"/>
  <c r="F82" i="10"/>
  <c r="F90" i="10"/>
  <c r="F66" i="10"/>
  <c r="F60" i="10"/>
  <c r="F74" i="10"/>
  <c r="F84" i="10"/>
  <c r="F92" i="10"/>
  <c r="F72" i="10"/>
  <c r="F64" i="10"/>
  <c r="F76" i="10"/>
  <c r="F86" i="10"/>
  <c r="F80" i="10"/>
  <c r="F68" i="10"/>
  <c r="F78" i="10"/>
  <c r="F88" i="10"/>
  <c r="J48" i="10"/>
  <c r="J44" i="10"/>
  <c r="J40" i="10"/>
  <c r="J36" i="10"/>
  <c r="J32" i="10"/>
  <c r="J28" i="10"/>
  <c r="J24" i="10"/>
  <c r="J20" i="10"/>
  <c r="J16" i="10"/>
  <c r="J12" i="10"/>
  <c r="J34" i="10"/>
  <c r="J26" i="10"/>
  <c r="J22" i="10"/>
  <c r="J14" i="10"/>
  <c r="J46" i="10"/>
  <c r="J42" i="10"/>
  <c r="J38" i="10"/>
  <c r="J30" i="10"/>
  <c r="J18" i="10"/>
  <c r="J13" i="10"/>
  <c r="J21" i="10"/>
  <c r="J29" i="10"/>
  <c r="J37" i="10"/>
  <c r="J47" i="10"/>
  <c r="J19" i="10"/>
  <c r="J15" i="10"/>
  <c r="J23" i="10"/>
  <c r="J31" i="10"/>
  <c r="J41" i="10"/>
  <c r="J11" i="10"/>
  <c r="J35" i="10"/>
  <c r="J17" i="10"/>
  <c r="J25" i="10"/>
  <c r="J33" i="10"/>
  <c r="J43" i="10"/>
  <c r="J39" i="10"/>
  <c r="J27" i="10"/>
  <c r="J45" i="10"/>
  <c r="F46" i="10"/>
  <c r="F42" i="10"/>
  <c r="F38" i="10"/>
  <c r="F34" i="10"/>
  <c r="F30" i="10"/>
  <c r="F22" i="10"/>
  <c r="F14" i="10"/>
  <c r="F48" i="10"/>
  <c r="F44" i="10"/>
  <c r="F40" i="10"/>
  <c r="F26" i="10"/>
  <c r="F18" i="10"/>
  <c r="F24" i="10"/>
  <c r="F36" i="10"/>
  <c r="F32" i="10"/>
  <c r="F28" i="10"/>
  <c r="F20" i="10"/>
  <c r="F16" i="10"/>
  <c r="F12" i="10"/>
  <c r="F13" i="10"/>
  <c r="F33" i="10"/>
  <c r="F35" i="10"/>
  <c r="F41" i="10"/>
  <c r="F21" i="10"/>
  <c r="F19" i="10"/>
  <c r="F39" i="10"/>
  <c r="F11" i="10"/>
  <c r="F15" i="10"/>
  <c r="F47" i="10"/>
  <c r="F37" i="10"/>
  <c r="F27" i="10"/>
  <c r="F23" i="10"/>
  <c r="F43" i="10"/>
  <c r="F17" i="10"/>
  <c r="F25" i="10"/>
  <c r="F29" i="10"/>
  <c r="F31" i="10"/>
  <c r="F45" i="10"/>
  <c r="F48" i="9"/>
  <c r="F49" i="9"/>
  <c r="F45" i="9"/>
  <c r="F37" i="9"/>
  <c r="F41" i="9"/>
  <c r="F38" i="9"/>
  <c r="F36" i="9"/>
  <c r="F39" i="9"/>
  <c r="F44" i="9"/>
  <c r="F35" i="9"/>
  <c r="F46" i="9"/>
  <c r="F43" i="9"/>
  <c r="F40" i="9"/>
  <c r="F47" i="9"/>
  <c r="F42" i="9"/>
  <c r="J47" i="9"/>
  <c r="J43" i="9"/>
  <c r="J39" i="9"/>
  <c r="J35" i="9"/>
  <c r="J40" i="9"/>
  <c r="J37" i="9"/>
  <c r="J46" i="9"/>
  <c r="J44" i="9"/>
  <c r="J45" i="9"/>
  <c r="J48" i="9"/>
  <c r="J36" i="9"/>
  <c r="J42" i="9"/>
  <c r="J41" i="9"/>
  <c r="J38" i="9"/>
  <c r="J49" i="9"/>
  <c r="J25" i="9"/>
  <c r="J21" i="9"/>
  <c r="J17" i="9"/>
  <c r="J13" i="9"/>
  <c r="J23" i="9"/>
  <c r="J19" i="9"/>
  <c r="J15" i="9"/>
  <c r="J11" i="9"/>
  <c r="J12" i="9"/>
  <c r="J20" i="9"/>
  <c r="J14" i="9"/>
  <c r="J24" i="9"/>
  <c r="J22" i="9"/>
  <c r="J16" i="9"/>
  <c r="J18" i="9"/>
  <c r="F23" i="9"/>
  <c r="F19" i="9"/>
  <c r="F15" i="9"/>
  <c r="F11" i="9"/>
  <c r="F25" i="9"/>
  <c r="F21" i="9"/>
  <c r="F17" i="9"/>
  <c r="F13" i="9"/>
  <c r="F14" i="9"/>
  <c r="F16" i="9"/>
  <c r="F22" i="9"/>
  <c r="F18" i="9"/>
  <c r="F20" i="9"/>
  <c r="F12" i="9"/>
  <c r="F24" i="9"/>
  <c r="J35" i="8"/>
  <c r="J31" i="8"/>
  <c r="J30" i="8"/>
  <c r="J37" i="8"/>
  <c r="J32" i="8"/>
  <c r="J36" i="8"/>
  <c r="J34" i="8"/>
  <c r="J29" i="8"/>
  <c r="J33" i="8"/>
  <c r="F37" i="8"/>
  <c r="F33" i="8"/>
  <c r="F29" i="8"/>
  <c r="F30" i="8"/>
  <c r="F31" i="8"/>
  <c r="F32" i="8"/>
  <c r="F35" i="8"/>
  <c r="F34" i="8"/>
  <c r="F36" i="8"/>
  <c r="F19" i="8"/>
  <c r="F15" i="8"/>
  <c r="F11" i="8"/>
  <c r="F17" i="8"/>
  <c r="F13" i="8"/>
  <c r="F12" i="8"/>
  <c r="F14" i="8"/>
  <c r="F16" i="8"/>
  <c r="F18" i="8"/>
  <c r="J11" i="8"/>
  <c r="J17" i="8"/>
  <c r="J13" i="8"/>
  <c r="J19" i="8"/>
  <c r="J15" i="8"/>
  <c r="J12" i="8"/>
  <c r="J14" i="8"/>
  <c r="J16" i="8"/>
  <c r="J18" i="8"/>
  <c r="J38" i="7"/>
  <c r="J37" i="7"/>
  <c r="J33" i="7"/>
  <c r="J29" i="7"/>
  <c r="J35" i="7"/>
  <c r="J31" i="7"/>
  <c r="J30" i="7"/>
  <c r="J34" i="7"/>
  <c r="J32" i="7"/>
  <c r="J36" i="7"/>
  <c r="F38" i="7"/>
  <c r="F35" i="7"/>
  <c r="F31" i="7"/>
  <c r="F37" i="7"/>
  <c r="F33" i="7"/>
  <c r="F29" i="7"/>
  <c r="F32" i="7"/>
  <c r="F30" i="7"/>
  <c r="F34" i="7"/>
  <c r="F36" i="7"/>
  <c r="F17" i="7"/>
  <c r="F13" i="7"/>
  <c r="F19" i="7"/>
  <c r="F15" i="7"/>
  <c r="F11" i="7"/>
  <c r="F14" i="7"/>
  <c r="F18" i="7"/>
  <c r="F12" i="7"/>
  <c r="F16" i="7"/>
  <c r="J19" i="7"/>
  <c r="J15" i="7"/>
  <c r="J11" i="7"/>
  <c r="J17" i="7"/>
  <c r="J13" i="7"/>
  <c r="J16" i="7"/>
  <c r="J18" i="7"/>
  <c r="J14" i="7"/>
  <c r="J12" i="7"/>
  <c r="F15" i="6"/>
  <c r="F11" i="6"/>
  <c r="F17" i="6"/>
  <c r="F13" i="6"/>
  <c r="F12" i="6"/>
  <c r="F14" i="6"/>
  <c r="F16" i="6"/>
  <c r="J17" i="6"/>
  <c r="J13" i="6"/>
  <c r="J15" i="6"/>
  <c r="J11" i="6"/>
  <c r="J14" i="6"/>
  <c r="J12" i="6"/>
  <c r="J16" i="6"/>
  <c r="F41" i="16"/>
  <c r="F49" i="10"/>
  <c r="F21" i="17"/>
  <c r="K21" i="17"/>
  <c r="J124" i="19"/>
  <c r="F124" i="19"/>
  <c r="K124" i="19"/>
  <c r="K63" i="19"/>
  <c r="F63" i="19"/>
  <c r="J63" i="19"/>
  <c r="J22" i="18"/>
  <c r="K22" i="18"/>
  <c r="F22" i="18"/>
  <c r="J42" i="18"/>
  <c r="F42" i="18"/>
  <c r="K42" i="18"/>
  <c r="F40" i="17"/>
  <c r="J40" i="17"/>
  <c r="J21" i="17"/>
  <c r="K40" i="17"/>
  <c r="F80" i="16"/>
  <c r="K80" i="16"/>
  <c r="J41" i="16"/>
  <c r="K41" i="16"/>
  <c r="F23" i="15"/>
  <c r="K23" i="15"/>
  <c r="J23" i="15"/>
  <c r="J44" i="15"/>
  <c r="J84" i="14"/>
  <c r="F84" i="14"/>
  <c r="J43" i="14"/>
  <c r="F43" i="14"/>
  <c r="K43" i="14"/>
  <c r="K86" i="13"/>
  <c r="F86" i="13"/>
  <c r="K44" i="13"/>
  <c r="F44" i="13"/>
  <c r="J44" i="13"/>
  <c r="J86" i="13"/>
  <c r="J41" i="12"/>
  <c r="F80" i="12"/>
  <c r="K80" i="12"/>
  <c r="F41" i="12"/>
  <c r="K41" i="12"/>
  <c r="J80" i="12"/>
  <c r="K44" i="11"/>
  <c r="F44" i="11"/>
  <c r="J44" i="11"/>
  <c r="J86" i="11"/>
  <c r="F86" i="11"/>
  <c r="K86" i="11"/>
  <c r="K49" i="10"/>
  <c r="J49" i="10"/>
  <c r="F96" i="10"/>
  <c r="K96" i="10"/>
  <c r="J96" i="10"/>
  <c r="F50" i="9"/>
  <c r="K50" i="9"/>
  <c r="F26" i="9"/>
  <c r="K26" i="9"/>
  <c r="J50" i="9"/>
  <c r="J26" i="9"/>
  <c r="F20" i="8"/>
  <c r="K20" i="8"/>
  <c r="J38" i="8"/>
  <c r="J20" i="8"/>
  <c r="F38" i="8"/>
  <c r="K38" i="8"/>
  <c r="J20" i="7"/>
  <c r="K20" i="7"/>
  <c r="F20" i="7"/>
  <c r="K38" i="7"/>
  <c r="K34" i="6"/>
  <c r="F18" i="6"/>
  <c r="K18" i="6"/>
  <c r="F34" i="6"/>
  <c r="J18" i="6"/>
  <c r="J34" i="6"/>
  <c r="M34" i="6"/>
  <c r="M38" i="7"/>
  <c r="M38" i="8"/>
  <c r="K39" i="8"/>
  <c r="M20" i="8"/>
  <c r="K21" i="8"/>
  <c r="M26" i="9"/>
  <c r="M49" i="10"/>
  <c r="K50" i="10"/>
  <c r="M41" i="12"/>
  <c r="M44" i="13"/>
  <c r="K45" i="13"/>
  <c r="M41" i="16"/>
  <c r="K42" i="16"/>
  <c r="M40" i="17"/>
  <c r="K41" i="17"/>
  <c r="M42" i="18"/>
  <c r="K43" i="18"/>
  <c r="M22" i="18"/>
  <c r="K23" i="18"/>
  <c r="M63" i="19"/>
  <c r="K64" i="19"/>
  <c r="M21" i="17"/>
  <c r="K22" i="17"/>
  <c r="M44" i="15"/>
  <c r="K45" i="15"/>
  <c r="M43" i="14"/>
  <c r="K44" i="14"/>
  <c r="M124" i="19"/>
  <c r="K125" i="19"/>
  <c r="M18" i="6"/>
  <c r="K19" i="6"/>
  <c r="M96" i="10"/>
  <c r="M86" i="11"/>
  <c r="M20" i="7"/>
  <c r="M50" i="9"/>
  <c r="K51" i="9"/>
  <c r="M44" i="11"/>
  <c r="K45" i="11"/>
  <c r="M80" i="12"/>
  <c r="K81" i="12"/>
  <c r="M86" i="13"/>
  <c r="K87" i="13"/>
  <c r="M23" i="15"/>
  <c r="K24" i="15"/>
  <c r="M80" i="16"/>
  <c r="K81" i="16"/>
  <c r="M84" i="14"/>
  <c r="K85" i="14"/>
  <c r="O28" i="3"/>
  <c r="D28" i="3"/>
  <c r="C28" i="3"/>
  <c r="N28" i="3"/>
  <c r="M28" i="3"/>
  <c r="G28" i="3"/>
  <c r="F28" i="3"/>
  <c r="P28" i="3"/>
  <c r="Q28" i="3"/>
  <c r="G16" i="5"/>
  <c r="C28" i="4"/>
  <c r="N28" i="4"/>
  <c r="P28" i="4"/>
  <c r="R28" i="4"/>
  <c r="O28" i="4"/>
  <c r="M28" i="4"/>
  <c r="F28" i="4"/>
  <c r="G28" i="4"/>
  <c r="Q28" i="4"/>
  <c r="D28" i="4"/>
  <c r="L87" i="11"/>
  <c r="G87" i="11"/>
  <c r="H87" i="11"/>
  <c r="D87" i="11"/>
  <c r="C87" i="11"/>
  <c r="E87" i="11"/>
  <c r="I87" i="11"/>
  <c r="G39" i="7"/>
  <c r="L39" i="7"/>
  <c r="D39" i="7"/>
  <c r="C39" i="7"/>
  <c r="H39" i="7"/>
  <c r="E39" i="7"/>
  <c r="I39" i="7"/>
  <c r="L85" i="14"/>
  <c r="G85" i="14"/>
  <c r="C85" i="14"/>
  <c r="H85" i="14"/>
  <c r="D85" i="14"/>
  <c r="I85" i="14"/>
  <c r="E85" i="14"/>
  <c r="L24" i="15"/>
  <c r="M24" i="15"/>
  <c r="H24" i="15"/>
  <c r="C24" i="15"/>
  <c r="G24" i="15"/>
  <c r="D24" i="15"/>
  <c r="E24" i="15"/>
  <c r="I24" i="15"/>
  <c r="L81" i="12"/>
  <c r="D81" i="12"/>
  <c r="G81" i="12"/>
  <c r="C81" i="12"/>
  <c r="H81" i="12"/>
  <c r="E81" i="12"/>
  <c r="I81" i="12"/>
  <c r="K87" i="11"/>
  <c r="M87" i="11"/>
  <c r="L19" i="6"/>
  <c r="H19" i="6"/>
  <c r="C19" i="6"/>
  <c r="G19" i="6"/>
  <c r="D19" i="6"/>
  <c r="I19" i="6"/>
  <c r="E19" i="6"/>
  <c r="L44" i="14"/>
  <c r="M44" i="14"/>
  <c r="D44" i="14"/>
  <c r="H44" i="14"/>
  <c r="G44" i="14"/>
  <c r="C44" i="14"/>
  <c r="E44" i="14"/>
  <c r="I44" i="14"/>
  <c r="L22" i="17"/>
  <c r="M22" i="17"/>
  <c r="D22" i="17"/>
  <c r="C22" i="17"/>
  <c r="H22" i="17"/>
  <c r="G22" i="17"/>
  <c r="I22" i="17"/>
  <c r="E22" i="17"/>
  <c r="L23" i="18"/>
  <c r="G23" i="18"/>
  <c r="D23" i="18"/>
  <c r="H23" i="18"/>
  <c r="C23" i="18"/>
  <c r="E23" i="18"/>
  <c r="I23" i="18"/>
  <c r="L41" i="17"/>
  <c r="G41" i="17"/>
  <c r="D41" i="17"/>
  <c r="H41" i="17"/>
  <c r="C41" i="17"/>
  <c r="E41" i="17"/>
  <c r="I41" i="17"/>
  <c r="L45" i="13"/>
  <c r="M45" i="13"/>
  <c r="D45" i="13"/>
  <c r="G45" i="13"/>
  <c r="C45" i="13"/>
  <c r="H45" i="13"/>
  <c r="I45" i="13"/>
  <c r="E45" i="13"/>
  <c r="K39" i="7"/>
  <c r="M85" i="14"/>
  <c r="M19" i="6"/>
  <c r="M23" i="18"/>
  <c r="L21" i="8"/>
  <c r="M21" i="8"/>
  <c r="D21" i="8"/>
  <c r="C21" i="8"/>
  <c r="H21" i="8"/>
  <c r="G21" i="8"/>
  <c r="I21" i="8"/>
  <c r="E21" i="8"/>
  <c r="L21" i="7"/>
  <c r="D21" i="7"/>
  <c r="G21" i="7"/>
  <c r="H21" i="7"/>
  <c r="C21" i="7"/>
  <c r="I21" i="7"/>
  <c r="E21" i="7"/>
  <c r="I42" i="12"/>
  <c r="L42" i="12"/>
  <c r="C42" i="12"/>
  <c r="H42" i="12"/>
  <c r="D42" i="12"/>
  <c r="G42" i="12"/>
  <c r="E42" i="12"/>
  <c r="I27" i="9"/>
  <c r="L27" i="9"/>
  <c r="D27" i="9"/>
  <c r="G27" i="9"/>
  <c r="H27" i="9"/>
  <c r="C27" i="9"/>
  <c r="E27" i="9"/>
  <c r="L35" i="6"/>
  <c r="G35" i="6"/>
  <c r="H35" i="6"/>
  <c r="C35" i="6"/>
  <c r="D35" i="6"/>
  <c r="I35" i="6"/>
  <c r="E35" i="6"/>
  <c r="M81" i="12"/>
  <c r="G51" i="9"/>
  <c r="L51" i="9"/>
  <c r="M51" i="9"/>
  <c r="D51" i="9"/>
  <c r="C51" i="9"/>
  <c r="H51" i="9"/>
  <c r="E51" i="9"/>
  <c r="I51" i="9"/>
  <c r="M41" i="17"/>
  <c r="L50" i="10"/>
  <c r="M50" i="10"/>
  <c r="G50" i="10"/>
  <c r="D50" i="10"/>
  <c r="H50" i="10"/>
  <c r="C50" i="10"/>
  <c r="E50" i="10"/>
  <c r="I50" i="10"/>
  <c r="L97" i="10"/>
  <c r="G97" i="10"/>
  <c r="D97" i="10"/>
  <c r="C97" i="10"/>
  <c r="H97" i="10"/>
  <c r="I97" i="10"/>
  <c r="E97" i="10"/>
  <c r="L81" i="16"/>
  <c r="M81" i="16"/>
  <c r="C81" i="16"/>
  <c r="D81" i="16"/>
  <c r="G81" i="16"/>
  <c r="H81" i="16"/>
  <c r="E81" i="16"/>
  <c r="I81" i="16"/>
  <c r="L87" i="13"/>
  <c r="M87" i="13"/>
  <c r="G87" i="13"/>
  <c r="C87" i="13"/>
  <c r="H87" i="13"/>
  <c r="D87" i="13"/>
  <c r="E87" i="13"/>
  <c r="I87" i="13"/>
  <c r="L45" i="11"/>
  <c r="M45" i="11"/>
  <c r="G45" i="11"/>
  <c r="C45" i="11"/>
  <c r="H45" i="11"/>
  <c r="D45" i="11"/>
  <c r="I45" i="11"/>
  <c r="E45" i="11"/>
  <c r="K21" i="7"/>
  <c r="M21" i="7"/>
  <c r="K97" i="10"/>
  <c r="L125" i="19"/>
  <c r="M125" i="19"/>
  <c r="H125" i="19"/>
  <c r="D125" i="19"/>
  <c r="G125" i="19"/>
  <c r="C125" i="19"/>
  <c r="E125" i="19"/>
  <c r="I125" i="19"/>
  <c r="L45" i="15"/>
  <c r="M45" i="15"/>
  <c r="G45" i="15"/>
  <c r="C45" i="15"/>
  <c r="D45" i="15"/>
  <c r="H45" i="15"/>
  <c r="E45" i="15"/>
  <c r="I45" i="15"/>
  <c r="L64" i="19"/>
  <c r="M64" i="19"/>
  <c r="D64" i="19"/>
  <c r="C64" i="19"/>
  <c r="G64" i="19"/>
  <c r="H64" i="19"/>
  <c r="I64" i="19"/>
  <c r="E64" i="19"/>
  <c r="L43" i="18"/>
  <c r="M43" i="18"/>
  <c r="C43" i="18"/>
  <c r="H43" i="18"/>
  <c r="G43" i="18"/>
  <c r="D43" i="18"/>
  <c r="E43" i="18"/>
  <c r="I43" i="18"/>
  <c r="L42" i="16"/>
  <c r="M42" i="16"/>
  <c r="G42" i="16"/>
  <c r="H42" i="16"/>
  <c r="C42" i="16"/>
  <c r="D42" i="16"/>
  <c r="I42" i="16"/>
  <c r="E42" i="16"/>
  <c r="K42" i="12"/>
  <c r="K27" i="9"/>
  <c r="M27" i="9"/>
  <c r="L39" i="8"/>
  <c r="M39" i="8"/>
  <c r="H39" i="8"/>
  <c r="C39" i="8"/>
  <c r="G39" i="8"/>
  <c r="D39" i="8"/>
  <c r="I39" i="8"/>
  <c r="E39" i="8"/>
  <c r="K35" i="6"/>
  <c r="M35" i="6"/>
  <c r="K28" i="3"/>
  <c r="K16" i="5"/>
  <c r="M16" i="5"/>
  <c r="K28" i="4"/>
  <c r="M42" i="12"/>
  <c r="M97" i="10"/>
  <c r="M39" i="7"/>
</calcChain>
</file>

<file path=xl/sharedStrings.xml><?xml version="1.0" encoding="utf-8"?>
<sst xmlns="http://schemas.openxmlformats.org/spreadsheetml/2006/main" count="1887" uniqueCount="665">
  <si>
    <t>TOTAL SOLICITUDES  (no incluye ex Pasis)</t>
  </si>
  <si>
    <t>PERIODO</t>
  </si>
  <si>
    <t>TOTAL PBS Y APS</t>
  </si>
  <si>
    <t>SEXO</t>
  </si>
  <si>
    <t>ORIGEN DE TRAMITACIÓN DEL BENEFICIO</t>
  </si>
  <si>
    <t xml:space="preserve">PBSV </t>
  </si>
  <si>
    <t xml:space="preserve">PBSI </t>
  </si>
  <si>
    <t>TOTAL PBS</t>
  </si>
  <si>
    <t>APSV</t>
  </si>
  <si>
    <t xml:space="preserve">APSI </t>
  </si>
  <si>
    <t>TOTAL APS</t>
  </si>
  <si>
    <t>Total PBS + APS</t>
  </si>
  <si>
    <t xml:space="preserve">Femenino </t>
  </si>
  <si>
    <t xml:space="preserve">Masculino </t>
  </si>
  <si>
    <t xml:space="preserve">En IPS </t>
  </si>
  <si>
    <t xml:space="preserve">En AFP </t>
  </si>
  <si>
    <t xml:space="preserve">En Cías. de Seguro </t>
  </si>
  <si>
    <t xml:space="preserve">En Municipio </t>
  </si>
  <si>
    <t>Jul a Dic 2008</t>
  </si>
  <si>
    <t>Total 2009</t>
  </si>
  <si>
    <t>Total 2010</t>
  </si>
  <si>
    <t>Total 2011</t>
  </si>
  <si>
    <t>Total 2012</t>
  </si>
  <si>
    <t>Total 2013</t>
  </si>
  <si>
    <t>Total 2014</t>
  </si>
  <si>
    <t>Total 2015</t>
  </si>
  <si>
    <t>Total 2016</t>
  </si>
  <si>
    <t>Total 2017</t>
  </si>
  <si>
    <t>TOTAL</t>
  </si>
  <si>
    <t>TOTAL CONCEDIDAS  (no incluye ex Pasis)</t>
  </si>
  <si>
    <t>MES</t>
  </si>
  <si>
    <t>Total PBS+APS</t>
  </si>
  <si>
    <t>Femenino</t>
  </si>
  <si>
    <t>REGIÓN</t>
  </si>
  <si>
    <t>ARICA Y PARINACOTA</t>
  </si>
  <si>
    <t>TARAPACA</t>
  </si>
  <si>
    <t>ANTOFAGASTA</t>
  </si>
  <si>
    <t>ATACAMA</t>
  </si>
  <si>
    <t>COQUIMBO</t>
  </si>
  <si>
    <t>VALPARAISO</t>
  </si>
  <si>
    <t>L. G. B. OHIGGINS</t>
  </si>
  <si>
    <t>MAULE</t>
  </si>
  <si>
    <t>BIO-BIO</t>
  </si>
  <si>
    <t>LA ARAUCANIA</t>
  </si>
  <si>
    <t>LOS RIOS</t>
  </si>
  <si>
    <t>LOS LAGOS</t>
  </si>
  <si>
    <t>AYSÉN</t>
  </si>
  <si>
    <t>MAGALLANES Y ANTARTICA</t>
  </si>
  <si>
    <t>METROPOLITANA</t>
  </si>
  <si>
    <t>Totales</t>
  </si>
  <si>
    <t>Participación sobre el total</t>
  </si>
  <si>
    <t>TOTAL CONCEDIDAS  (no incluye ex  Pasis)</t>
  </si>
  <si>
    <t>Número de solicitudes del Sistema de Pensiones Solidarias según región, tipo de beneficio, sexo y origen de tramitación del beneficio</t>
  </si>
  <si>
    <t>Número de concesiones del Sistema de Pensiones Solidarias según región, tipo de beneficio, sexo y origen de tramitación del beneficio</t>
  </si>
  <si>
    <t>Número de solicitudes mensuales recibidas en el Sistema de Pensiones Solidarias, según tipo de beneficio, sexo y origen de tramitación del beneficio</t>
  </si>
  <si>
    <t>Distribución Regional Solicitudes del Pilar Solidario - no incluye ex Pasis</t>
  </si>
  <si>
    <t>COMUNA</t>
  </si>
  <si>
    <t>PBSV</t>
  </si>
  <si>
    <t>PBSI</t>
  </si>
  <si>
    <t>Total PBS</t>
  </si>
  <si>
    <t>% PBS</t>
  </si>
  <si>
    <t>APSI</t>
  </si>
  <si>
    <t>Total APS</t>
  </si>
  <si>
    <t>%APS</t>
  </si>
  <si>
    <t>% respecto del total de solicitudes</t>
  </si>
  <si>
    <t>Concesiones del Pilar Solidario  a nivel comunal</t>
  </si>
  <si>
    <t>% respecto del total de concesiones</t>
  </si>
  <si>
    <t>ARICA</t>
  </si>
  <si>
    <t>CAMARONES</t>
  </si>
  <si>
    <t>PUTRE</t>
  </si>
  <si>
    <t>GENERAL LAGOS</t>
  </si>
  <si>
    <t>Número de Solicitudes de Beneficios del Pilar Solidario según tipo de beneficio - XV Región de Arica y Parinacota</t>
  </si>
  <si>
    <t>ALTO HOSPICIO</t>
  </si>
  <si>
    <t>POZO ALMONTE</t>
  </si>
  <si>
    <t>CAMIÑA</t>
  </si>
  <si>
    <t>COLCHANE</t>
  </si>
  <si>
    <t>HUARA</t>
  </si>
  <si>
    <t>PICA</t>
  </si>
  <si>
    <t>Copiar extraccion TODOS desde casilla A140, luego formatear numeros con punto sindecimales</t>
  </si>
  <si>
    <t>Número de Solicitudes de Beneficios del Pilar Solidario según tipo de beneficio - I Región de Tarapacá</t>
  </si>
  <si>
    <t>Número de Solicitudes de Beneficios del Pilar Solidario según tipo de beneficio - II Región de Antofagasta</t>
  </si>
  <si>
    <t>Número de Concesiones de Beneficios del Pilar Solidario según tipo de beneficio - II Región de Antofagasta</t>
  </si>
  <si>
    <t>Número de Solicitudes de Beneficios del Pilar Solidario según tipo de beneficio - IV Región de Coquimbo</t>
  </si>
  <si>
    <t>Número de Concesiones de Beneficios del Pilar Solidario según tipo de beneficio - IV Región de Coquimbo</t>
  </si>
  <si>
    <t>Número de Solicitudes de Beneficios del Pilar Solidario según tipo de beneficio - V Región de Vaparaíso</t>
  </si>
  <si>
    <t>Número de Concesiones de Beneficios del Pilar Solidario según tipo de beneficio - V Región de Vaparaíso</t>
  </si>
  <si>
    <t>Número de Solicitudes de Beneficios del Pilar Solidario según tipo de beneficio - VI Región de L.G.B. O'Higgins</t>
  </si>
  <si>
    <t>Número de Solicitudes de Beneficios del Pilar Solidario según tipo de beneficio - VII Región del Maule</t>
  </si>
  <si>
    <t>Número de Concesiones de Beneficios del Pilar Solidario según tipo de beneficio - VII Región del Maule</t>
  </si>
  <si>
    <t>Número de Concesiones de Beneficios del Pilar Solidario según tipo de beneficio - VI Región de L.G.B. O'Higgins</t>
  </si>
  <si>
    <t>Número de Solicitudes de Beneficios del Pilar Solidario según tipo de beneficio - IX Región de la Araucanía</t>
  </si>
  <si>
    <t>Número de Concesiones de Beneficios del Pilar Solidario según tipo de beneficio - IX Región de la Araucanía</t>
  </si>
  <si>
    <t>Número de Solicitudes de Beneficios del Pilar Solidario según tipo de beneficio - XIV Región de Los Rios</t>
  </si>
  <si>
    <t>Número de Concesiones de Beneficios del Pilar Solidario según tipo de beneficio - XIV Región de Los Rios</t>
  </si>
  <si>
    <t>Número de Solicitudes de Beneficios del Pilar Solidario según tipo de beneficio - X Región de Los Lagos</t>
  </si>
  <si>
    <t>Número de Concesiones de Beneficios del Pilar Solidario según tipo de beneficio - X Región de Los Lagos</t>
  </si>
  <si>
    <t xml:space="preserve">TOTAL </t>
  </si>
  <si>
    <t>Número de Solicitudes de Beneficios del Pilar Solidario según tipo de beneficio - XI Región de Aysen</t>
  </si>
  <si>
    <t>Número de Conceciones de Beneficios del Pilar Solidario según tipo de beneficio - XI Región de Aysen</t>
  </si>
  <si>
    <t>Número de Solicitudes de Beneficios del Pilar Solidario según tipo de beneficio - XII Región de Magallanes</t>
  </si>
  <si>
    <t>Número de Concesiones de Beneficios del Pilar Solidario según tipo de beneficio - XII Región de Magallanes</t>
  </si>
  <si>
    <t>Subsecretaría de Previsión Social</t>
  </si>
  <si>
    <t>Dirección de Estudios Previsionales</t>
  </si>
  <si>
    <t>XV Arica y Parinacota</t>
  </si>
  <si>
    <t>I Tarapaca</t>
  </si>
  <si>
    <t>III Atacama</t>
  </si>
  <si>
    <t>IV Coquimbo</t>
  </si>
  <si>
    <t>V Valparaiso</t>
  </si>
  <si>
    <t>VI Libertador General Bernardo O'Higgins</t>
  </si>
  <si>
    <t>VII Maule</t>
  </si>
  <si>
    <t>VIII Bio Bio</t>
  </si>
  <si>
    <t>II Antofagasta</t>
  </si>
  <si>
    <t>IX Araucania</t>
  </si>
  <si>
    <t>XIV Los Rios</t>
  </si>
  <si>
    <t>X Los Lagos</t>
  </si>
  <si>
    <t>XI Aysen</t>
  </si>
  <si>
    <t>XII Magallanes</t>
  </si>
  <si>
    <t>XIII Metropolitana</t>
  </si>
  <si>
    <t>Número de concesiones de Beneficios del Pilar Solidario según tipo de beneficio - III Región de Atacama</t>
  </si>
  <si>
    <t>Número de Solicitudes de Beneficios del Pilar Solidario según tipo de beneficio - III Región de Atacama</t>
  </si>
  <si>
    <t>Número de Solicitudes de Beneficios del Pilar Solidario según tipo de beneficio - VIII Región del Bio Bio</t>
  </si>
  <si>
    <t>Número de Concesiones de Beneficios del Pilar Solidario según tipo de beneficio - VIII Región del Bio Bio</t>
  </si>
  <si>
    <t>Número de Solicitudes de Beneficios del Pilar Solidario según tipo de beneficio - XIII Región Metropolitana</t>
  </si>
  <si>
    <t>Número de Concesiones de Beneficios del Pilar Solidario según tipo de beneficio - XIII Región Metropolitana</t>
  </si>
  <si>
    <t>Introducción</t>
  </si>
  <si>
    <t>Nacional</t>
  </si>
  <si>
    <t>Número de Concesiones de Beneficios del Pilar Solidario según tipo de beneficio - XV Región de Arica y Parinacota</t>
  </si>
  <si>
    <t>Regional</t>
  </si>
  <si>
    <t>Número de Concesiones de Beneficios del Pilar Solidario según tipo de beneficio - I Región de Tarapacá</t>
  </si>
  <si>
    <t>Fuente: Elaboración propia sobre la base de información del IPS.</t>
  </si>
  <si>
    <t>Nota: La información estadística reportada del número de solicitudes concesionadas, en trámite, rechazadas y anuladas varía mes a mes por actualización de cifras.</t>
  </si>
  <si>
    <t>IQUIQUE</t>
  </si>
  <si>
    <t>MEJILLONES</t>
  </si>
  <si>
    <t>SIERRA GORDA</t>
  </si>
  <si>
    <t>TALTAL</t>
  </si>
  <si>
    <t>CALAMA</t>
  </si>
  <si>
    <t>OLLAGUE</t>
  </si>
  <si>
    <t>SAN PEDRO DE ATACAMA</t>
  </si>
  <si>
    <t>TOCOPILLA</t>
  </si>
  <si>
    <t>MARIA ELENA</t>
  </si>
  <si>
    <t>COPIAPO</t>
  </si>
  <si>
    <t>CALDERA</t>
  </si>
  <si>
    <t>TIERRA AMARILLA</t>
  </si>
  <si>
    <t>CHAÑARAL</t>
  </si>
  <si>
    <t>DIEGO DE ALMAGRO</t>
  </si>
  <si>
    <t>VALLENAR</t>
  </si>
  <si>
    <t>ALTO DEL CARMEN</t>
  </si>
  <si>
    <t>FREIRINA</t>
  </si>
  <si>
    <t>HUASCO</t>
  </si>
  <si>
    <t>LA SERENA</t>
  </si>
  <si>
    <t>ANDACOLLO</t>
  </si>
  <si>
    <t>LA HIGUERA</t>
  </si>
  <si>
    <t>PAIHUANO</t>
  </si>
  <si>
    <t>VICUÑA</t>
  </si>
  <si>
    <t>ILLAPEL</t>
  </si>
  <si>
    <t>CANELA</t>
  </si>
  <si>
    <t>LOS VILOS</t>
  </si>
  <si>
    <t>SALAMANCA</t>
  </si>
  <si>
    <t>OVALLE</t>
  </si>
  <si>
    <t>COMBARBALA</t>
  </si>
  <si>
    <t>MONTE PATRIA</t>
  </si>
  <si>
    <t>PUNITAQUI</t>
  </si>
  <si>
    <t>RIO HURTADO</t>
  </si>
  <si>
    <t>CONCON</t>
  </si>
  <si>
    <t>PUCHUNCAVI</t>
  </si>
  <si>
    <t>VIÑA DEL MAR</t>
  </si>
  <si>
    <t>ISLA DE PASCUA</t>
  </si>
  <si>
    <t>LOS ANDES</t>
  </si>
  <si>
    <t>RINCONADA</t>
  </si>
  <si>
    <t>SAN ESTEBAN</t>
  </si>
  <si>
    <t>PAPUDO</t>
  </si>
  <si>
    <t>LA CALERA</t>
  </si>
  <si>
    <t>HIJUELAS</t>
  </si>
  <si>
    <t>LA CRUZ</t>
  </si>
  <si>
    <t>SAN ANTONIO</t>
  </si>
  <si>
    <t>CARTAGENA</t>
  </si>
  <si>
    <t>EL QUISCO</t>
  </si>
  <si>
    <t>SAN FELIPE</t>
  </si>
  <si>
    <t>LLAY LLAY</t>
  </si>
  <si>
    <t>PUTAENDO</t>
  </si>
  <si>
    <t>JUAN FERNANDEZ</t>
  </si>
  <si>
    <t>CASABLANCA</t>
  </si>
  <si>
    <t>QUINTERO</t>
  </si>
  <si>
    <t>QUILLOTA</t>
  </si>
  <si>
    <t>LA LIGUA</t>
  </si>
  <si>
    <t>CABILDO</t>
  </si>
  <si>
    <t>NOGALES</t>
  </si>
  <si>
    <t>ZAPALLAR</t>
  </si>
  <si>
    <t>PETORCA</t>
  </si>
  <si>
    <t>ALGARROBO</t>
  </si>
  <si>
    <t>EL TABO</t>
  </si>
  <si>
    <t>SANTO DOMINGO</t>
  </si>
  <si>
    <t>CALLE LARGA</t>
  </si>
  <si>
    <t>CATEMU</t>
  </si>
  <si>
    <t>PANQUEHUE</t>
  </si>
  <si>
    <t>SANTA MARIA</t>
  </si>
  <si>
    <t>QUILPUE</t>
  </si>
  <si>
    <t>LIMACHE</t>
  </si>
  <si>
    <t>OLMUE</t>
  </si>
  <si>
    <t>VILLA ALEMANA</t>
  </si>
  <si>
    <t>RANCAGUA</t>
  </si>
  <si>
    <t>COLTAUCO</t>
  </si>
  <si>
    <t>GRANEROS</t>
  </si>
  <si>
    <t>PICHIDEGUA</t>
  </si>
  <si>
    <t>REQUINOA</t>
  </si>
  <si>
    <t>LITUECHE</t>
  </si>
  <si>
    <t>PAREDONES</t>
  </si>
  <si>
    <t>CHEPICA</t>
  </si>
  <si>
    <t>PALMILLA</t>
  </si>
  <si>
    <t>PLACILLA</t>
  </si>
  <si>
    <t>SANTA CRUZ</t>
  </si>
  <si>
    <t>CODEGUA</t>
  </si>
  <si>
    <t>LAS CABRAS</t>
  </si>
  <si>
    <t>MOSTAZAL</t>
  </si>
  <si>
    <t>PEUMO</t>
  </si>
  <si>
    <t>QUINTA TILCOCO</t>
  </si>
  <si>
    <t>RENGO</t>
  </si>
  <si>
    <t>MARCHIGUE</t>
  </si>
  <si>
    <t>NAVIDAD</t>
  </si>
  <si>
    <t>CHIMBARONGO</t>
  </si>
  <si>
    <t>COINCO</t>
  </si>
  <si>
    <t>DOÑIHUE</t>
  </si>
  <si>
    <t>MACHALI</t>
  </si>
  <si>
    <t>OLIVAR</t>
  </si>
  <si>
    <t>MALLOA</t>
  </si>
  <si>
    <t>SAN FERNANDO</t>
  </si>
  <si>
    <t>NANCAGUA</t>
  </si>
  <si>
    <t>PERALILLO</t>
  </si>
  <si>
    <t>LOLOL</t>
  </si>
  <si>
    <t>PUMANQUE</t>
  </si>
  <si>
    <t>SAN VICENTE</t>
  </si>
  <si>
    <t>PICHILEMU</t>
  </si>
  <si>
    <t>LA ESTRELLA</t>
  </si>
  <si>
    <t>CUREPTO</t>
  </si>
  <si>
    <t>PELARCO</t>
  </si>
  <si>
    <t>SAN RAFAEL</t>
  </si>
  <si>
    <t>PELLUHUE</t>
  </si>
  <si>
    <t>LICANTEN</t>
  </si>
  <si>
    <t>ROMERAL</t>
  </si>
  <si>
    <t>LONGAVI</t>
  </si>
  <si>
    <t>YERBAS BUENAS</t>
  </si>
  <si>
    <t>EMPEDRADO</t>
  </si>
  <si>
    <t>SAN CLEMENTE</t>
  </si>
  <si>
    <t>CAUQUENES</t>
  </si>
  <si>
    <t>MOLINA</t>
  </si>
  <si>
    <t>RAUCO</t>
  </si>
  <si>
    <t>TENO</t>
  </si>
  <si>
    <t>VICHUQUEN</t>
  </si>
  <si>
    <t>LINARES</t>
  </si>
  <si>
    <t>RETIRO</t>
  </si>
  <si>
    <t>VILLA ALEGRE</t>
  </si>
  <si>
    <t>TALCA</t>
  </si>
  <si>
    <t>PENCAHUE</t>
  </si>
  <si>
    <t>RIO CLARO</t>
  </si>
  <si>
    <t>CURICO</t>
  </si>
  <si>
    <t>SAGRADA FAMILIA</t>
  </si>
  <si>
    <t>HUALAÑE</t>
  </si>
  <si>
    <t>CHANCO</t>
  </si>
  <si>
    <t>CONSTITUCION</t>
  </si>
  <si>
    <t>SAN JAVIER</t>
  </si>
  <si>
    <t>COLBUN</t>
  </si>
  <si>
    <t>PARRAL</t>
  </si>
  <si>
    <t>CHIGUAYANTE</t>
  </si>
  <si>
    <t>LOTA</t>
  </si>
  <si>
    <t>HUALPEN</t>
  </si>
  <si>
    <t>LOS ANGELES</t>
  </si>
  <si>
    <t>LAJA</t>
  </si>
  <si>
    <t>SANTA BARBARA</t>
  </si>
  <si>
    <t>ALTO BIOBIO</t>
  </si>
  <si>
    <t>CHILLAN VIEJO</t>
  </si>
  <si>
    <t>PEMUCO</t>
  </si>
  <si>
    <t>RANQUIL</t>
  </si>
  <si>
    <t>SAN NICOLAS</t>
  </si>
  <si>
    <t>CORONEL</t>
  </si>
  <si>
    <t>HUALQUI</t>
  </si>
  <si>
    <t>PENCO</t>
  </si>
  <si>
    <t>SANTA JUANA</t>
  </si>
  <si>
    <t>TALCAHUANO</t>
  </si>
  <si>
    <t>LEBU</t>
  </si>
  <si>
    <t>CONTULMO</t>
  </si>
  <si>
    <t>LOS ALAMOS</t>
  </si>
  <si>
    <t>TIRUA</t>
  </si>
  <si>
    <t>ANTUCO</t>
  </si>
  <si>
    <t>CABRERO</t>
  </si>
  <si>
    <t>MULCHEN</t>
  </si>
  <si>
    <t>NEGRETE</t>
  </si>
  <si>
    <t>QUILACO</t>
  </si>
  <si>
    <t>SAN ROSENDO</t>
  </si>
  <si>
    <t>TUCAPEL</t>
  </si>
  <si>
    <t>YUMBEL</t>
  </si>
  <si>
    <t>CHILLAN</t>
  </si>
  <si>
    <t>BULNES</t>
  </si>
  <si>
    <t>COELEMU</t>
  </si>
  <si>
    <t>COIHUECO</t>
  </si>
  <si>
    <t>EL CARMEN</t>
  </si>
  <si>
    <t>NINHUE</t>
  </si>
  <si>
    <t>ÑIQUEN</t>
  </si>
  <si>
    <t>PINTO</t>
  </si>
  <si>
    <t>QUILLON</t>
  </si>
  <si>
    <t>QUIRIHUE</t>
  </si>
  <si>
    <t>SAN CARLOS</t>
  </si>
  <si>
    <t>SAN IGNACIO</t>
  </si>
  <si>
    <t>TREHUACO</t>
  </si>
  <si>
    <t>YUNGAY</t>
  </si>
  <si>
    <t>CONCEPCION</t>
  </si>
  <si>
    <t>TOME</t>
  </si>
  <si>
    <t>SAN PEDRO DE LA PAZ</t>
  </si>
  <si>
    <t>FLORIDA</t>
  </si>
  <si>
    <t>ARAUCO</t>
  </si>
  <si>
    <t>CAÑETE</t>
  </si>
  <si>
    <t>CURANILAHUE</t>
  </si>
  <si>
    <t>COBQUECURA</t>
  </si>
  <si>
    <t>PORTEZUELO</t>
  </si>
  <si>
    <t>SAN FABIAN</t>
  </si>
  <si>
    <t>NACIMIENTO</t>
  </si>
  <si>
    <t>QUILLECO</t>
  </si>
  <si>
    <t>CARAHUE</t>
  </si>
  <si>
    <t>CURARREHUE</t>
  </si>
  <si>
    <t>PITRUFQUEN</t>
  </si>
  <si>
    <t>TEODORO SCHMIDT</t>
  </si>
  <si>
    <t>VILLARRICA</t>
  </si>
  <si>
    <t>COLLIPULLI</t>
  </si>
  <si>
    <t>TRAIGUEN</t>
  </si>
  <si>
    <t>TEMUCO</t>
  </si>
  <si>
    <t>CUNCO</t>
  </si>
  <si>
    <t>FREIRE</t>
  </si>
  <si>
    <t>GALVARINO</t>
  </si>
  <si>
    <t>LAUTARO</t>
  </si>
  <si>
    <t>MELIPEUCO</t>
  </si>
  <si>
    <t>PADRE LAS CASAS</t>
  </si>
  <si>
    <t>PERQUENCO</t>
  </si>
  <si>
    <t>PUCON</t>
  </si>
  <si>
    <t>SAAVEDRA</t>
  </si>
  <si>
    <t>TOLTEN</t>
  </si>
  <si>
    <t>VILCUN</t>
  </si>
  <si>
    <t>CHOLCHOL</t>
  </si>
  <si>
    <t>ANGOL</t>
  </si>
  <si>
    <t>CURACAUTIN</t>
  </si>
  <si>
    <t>ERCILLA</t>
  </si>
  <si>
    <t>LOS SAUCES</t>
  </si>
  <si>
    <t>LUMACO</t>
  </si>
  <si>
    <t>RENAICO</t>
  </si>
  <si>
    <t>VICTORIA</t>
  </si>
  <si>
    <t>NUEVA IMPERIAL</t>
  </si>
  <si>
    <t>GORBEA</t>
  </si>
  <si>
    <t>PUREN</t>
  </si>
  <si>
    <t>LONQUIMAY</t>
  </si>
  <si>
    <t>LONCOCHE</t>
  </si>
  <si>
    <t>VALDIVIA</t>
  </si>
  <si>
    <t>CORRAL</t>
  </si>
  <si>
    <t>LANCO</t>
  </si>
  <si>
    <t>MAFIL</t>
  </si>
  <si>
    <t>SAN JOSE DE LA MARIQUINA</t>
  </si>
  <si>
    <t>PAILLACO</t>
  </si>
  <si>
    <t>PANGUIPULLI</t>
  </si>
  <si>
    <t>LA UNION</t>
  </si>
  <si>
    <t>FUTRONO</t>
  </si>
  <si>
    <t>LAGO RANCO</t>
  </si>
  <si>
    <t>RIO BUENO</t>
  </si>
  <si>
    <t>CALBUCO</t>
  </si>
  <si>
    <t>PUERTO VARAS</t>
  </si>
  <si>
    <t>QUELLON</t>
  </si>
  <si>
    <t>QUINCHAO</t>
  </si>
  <si>
    <t>PURRANQUE</t>
  </si>
  <si>
    <t>RIO NEGRO</t>
  </si>
  <si>
    <t>FUTALEUFU</t>
  </si>
  <si>
    <t>PUERTO MONTT</t>
  </si>
  <si>
    <t>COCHAMO</t>
  </si>
  <si>
    <t>MAULLIN</t>
  </si>
  <si>
    <t>ANCUD</t>
  </si>
  <si>
    <t>PUQUELDON</t>
  </si>
  <si>
    <t>QUEILEN</t>
  </si>
  <si>
    <t>PUYEHUE</t>
  </si>
  <si>
    <t>SAN JUAN DE LA COSTA</t>
  </si>
  <si>
    <t>CHAITEN</t>
  </si>
  <si>
    <t>HUALAIHUE</t>
  </si>
  <si>
    <t>OSORNO</t>
  </si>
  <si>
    <t>SAN PABLO</t>
  </si>
  <si>
    <t>PUERTO OCTAY</t>
  </si>
  <si>
    <t>FRUTILLAR</t>
  </si>
  <si>
    <t>FRESIA</t>
  </si>
  <si>
    <t>LLANQUIHUE</t>
  </si>
  <si>
    <t>LOS MUERMOS</t>
  </si>
  <si>
    <t>CASTRO</t>
  </si>
  <si>
    <t>CHONCHI</t>
  </si>
  <si>
    <t>DALCAHUE</t>
  </si>
  <si>
    <t>CURACO DE VELEZ</t>
  </si>
  <si>
    <t>QUEMCHI</t>
  </si>
  <si>
    <t>PALENA</t>
  </si>
  <si>
    <t>COYHAIQUE</t>
  </si>
  <si>
    <t>LAGO VERDE</t>
  </si>
  <si>
    <t>PUERTO AYSEN</t>
  </si>
  <si>
    <t>CISNES</t>
  </si>
  <si>
    <t>GUAITECAS</t>
  </si>
  <si>
    <t>COCHRANE</t>
  </si>
  <si>
    <t>OHIGGINS</t>
  </si>
  <si>
    <t>TORTEL</t>
  </si>
  <si>
    <t>CHILE CHICO</t>
  </si>
  <si>
    <t>RIO IBAÑEZ</t>
  </si>
  <si>
    <t>PUNTA ARENAS</t>
  </si>
  <si>
    <t>LAGUNA BLANCA</t>
  </si>
  <si>
    <t>RIO VERDE</t>
  </si>
  <si>
    <t>SAN GREGORIO</t>
  </si>
  <si>
    <t>CABO DE HORNOS</t>
  </si>
  <si>
    <t>LA ANTARTICA</t>
  </si>
  <si>
    <t>PORVENIR</t>
  </si>
  <si>
    <t>PRIMAVERA</t>
  </si>
  <si>
    <t>TIMAUKEL</t>
  </si>
  <si>
    <t>NATALES</t>
  </si>
  <si>
    <t>TORRES DEL PAINE</t>
  </si>
  <si>
    <t>SANTIAGO</t>
  </si>
  <si>
    <t>CERRILLOS</t>
  </si>
  <si>
    <t>EL BOSQUE</t>
  </si>
  <si>
    <t>HUECHURABA</t>
  </si>
  <si>
    <t>INDEPENDENCIA</t>
  </si>
  <si>
    <t>LA CISTERNA</t>
  </si>
  <si>
    <t>LA PINTANA</t>
  </si>
  <si>
    <t>LAS CONDES</t>
  </si>
  <si>
    <t>LO BARNECHEA</t>
  </si>
  <si>
    <t>LO PRADO</t>
  </si>
  <si>
    <t>MACUL</t>
  </si>
  <si>
    <t>PEDRO AGUIRRE CERDA</t>
  </si>
  <si>
    <t>PEÑALOLEN</t>
  </si>
  <si>
    <t>QUINTA NORMAL</t>
  </si>
  <si>
    <t>RENCA</t>
  </si>
  <si>
    <t>SAN JOAQUIN</t>
  </si>
  <si>
    <t>PUENTE ALTO</t>
  </si>
  <si>
    <t>SAN JOSE DE MAIPO</t>
  </si>
  <si>
    <t>LAMPA</t>
  </si>
  <si>
    <t>TIL TIL</t>
  </si>
  <si>
    <t>BUIN</t>
  </si>
  <si>
    <t>CALERA DE TANGO</t>
  </si>
  <si>
    <t>ALHUE</t>
  </si>
  <si>
    <t>CURACAVI</t>
  </si>
  <si>
    <t>SAN PEDRO</t>
  </si>
  <si>
    <t>EL MONTE</t>
  </si>
  <si>
    <t>PADRE HURTADO</t>
  </si>
  <si>
    <t>PEÑAFLOR</t>
  </si>
  <si>
    <t>QUILICURA</t>
  </si>
  <si>
    <t>CERRO NAVIA</t>
  </si>
  <si>
    <t>CONCHALI</t>
  </si>
  <si>
    <t>RECOLETA</t>
  </si>
  <si>
    <t>COLINA</t>
  </si>
  <si>
    <t>SAN MIGUEL</t>
  </si>
  <si>
    <t>SAN RAMON</t>
  </si>
  <si>
    <t>LA GRANJA</t>
  </si>
  <si>
    <t>LO ESPEJO</t>
  </si>
  <si>
    <t>PIRQUE</t>
  </si>
  <si>
    <t>PAINE</t>
  </si>
  <si>
    <t>SAN BERNARDO</t>
  </si>
  <si>
    <t>ESTACION CENTRAL</t>
  </si>
  <si>
    <t>PUDAHUEL</t>
  </si>
  <si>
    <t>MAIPU</t>
  </si>
  <si>
    <t>TALAGANTE</t>
  </si>
  <si>
    <t>ISLA DE MAIPO</t>
  </si>
  <si>
    <t>MELIPILLA</t>
  </si>
  <si>
    <t>MARIA PINTO</t>
  </si>
  <si>
    <t>PROVIDENCIA</t>
  </si>
  <si>
    <t>VITACURA</t>
  </si>
  <si>
    <t>ÑUÑOA</t>
  </si>
  <si>
    <t>LA REINA</t>
  </si>
  <si>
    <t>LA FLORIDA</t>
  </si>
  <si>
    <t>Informe Estadístico Mensual del Pilar Solidario</t>
  </si>
  <si>
    <t>Mes</t>
  </si>
  <si>
    <t>Número de concesiones de Bono por Hijo, según tipo de pago y mes</t>
  </si>
  <si>
    <t>NÚMERO DE CONCESIONES DE BONO POR HIJO REALIZADAS CADA MES</t>
  </si>
  <si>
    <t>Pago Mensual Con PBS</t>
  </si>
  <si>
    <t>Pago Mensual Con APS</t>
  </si>
  <si>
    <t xml:space="preserve">Pago Único  </t>
  </si>
  <si>
    <t>Nº Beneficiarias</t>
  </si>
  <si>
    <t>Nº de Hijos</t>
  </si>
  <si>
    <t>Nº de Hijos (causantes)</t>
  </si>
  <si>
    <t>Ago-dic 2009</t>
  </si>
  <si>
    <t>Fuente: IPS</t>
  </si>
  <si>
    <t>Nota: La información corresponde al total de concesiones (beneficiarias) del Bono por Hijo de cada mes.</t>
  </si>
  <si>
    <t>El pago único corresponde a las pensionadas de las AFP y Compañías de Seguros.</t>
  </si>
  <si>
    <t>Número de solicitudes y concesiones de Bono por Hijo, según mes</t>
  </si>
  <si>
    <t>Solicitudes y Concesiones de Bono por Hijo, por mes</t>
  </si>
  <si>
    <t>Número de Solicitudes Concedidas</t>
  </si>
  <si>
    <t>Número de Solicitudes Rechazadas</t>
  </si>
  <si>
    <t>Total Solicitudes</t>
  </si>
  <si>
    <t>S/I</t>
  </si>
  <si>
    <t>Total  2015</t>
  </si>
  <si>
    <t>Nota: Esta estadística reporta el dato del último mes disponible, no se actualizan los meses anteriores.</t>
  </si>
  <si>
    <t>S/I: Sin información</t>
  </si>
  <si>
    <t>Número de concesiones de Bono por Hijo según región y origen de la solicitud</t>
  </si>
  <si>
    <t>Región</t>
  </si>
  <si>
    <t>Total</t>
  </si>
  <si>
    <t>PBS</t>
  </si>
  <si>
    <t>APS</t>
  </si>
  <si>
    <t>Arica y Parinacota</t>
  </si>
  <si>
    <t>Nº Beneficiarios</t>
  </si>
  <si>
    <t>XV</t>
  </si>
  <si>
    <t>Nº de Causantes (hijos)</t>
  </si>
  <si>
    <t>Tarapacá</t>
  </si>
  <si>
    <t>I</t>
  </si>
  <si>
    <t>Antofagasta</t>
  </si>
  <si>
    <t>II</t>
  </si>
  <si>
    <t>Atacama</t>
  </si>
  <si>
    <t>III</t>
  </si>
  <si>
    <t>Coquimbo</t>
  </si>
  <si>
    <t>IV</t>
  </si>
  <si>
    <t>Valparaíso</t>
  </si>
  <si>
    <t>V</t>
  </si>
  <si>
    <t>B.O'Higgins</t>
  </si>
  <si>
    <t>VI</t>
  </si>
  <si>
    <t>Maule</t>
  </si>
  <si>
    <t>VII</t>
  </si>
  <si>
    <t>Bío Bío</t>
  </si>
  <si>
    <t>VIII</t>
  </si>
  <si>
    <t>Araucanía</t>
  </si>
  <si>
    <t>IX</t>
  </si>
  <si>
    <t>Los Ríos</t>
  </si>
  <si>
    <t>XIV</t>
  </si>
  <si>
    <t>Los Lagos</t>
  </si>
  <si>
    <t>X</t>
  </si>
  <si>
    <t>Aysén</t>
  </si>
  <si>
    <t>XI</t>
  </si>
  <si>
    <t>Magallanes</t>
  </si>
  <si>
    <t>XII</t>
  </si>
  <si>
    <t>Metropolitana</t>
  </si>
  <si>
    <t>XIII</t>
  </si>
  <si>
    <t>Índice</t>
  </si>
  <si>
    <t>Número de solicitudes del Subsidio a la Contratación por parte del empleador, según sexo y mes</t>
  </si>
  <si>
    <t xml:space="preserve">MES </t>
  </si>
  <si>
    <t>TOTAL SOLICITUDES CADA MES 
(Subsidio a la Contratación)</t>
  </si>
  <si>
    <t>Total Trabajadores</t>
  </si>
  <si>
    <t xml:space="preserve">Total </t>
  </si>
  <si>
    <t>Mujeres</t>
  </si>
  <si>
    <t>Hombres</t>
  </si>
  <si>
    <t>Oct. a Dic. 2008</t>
  </si>
  <si>
    <t xml:space="preserve">Nota: El Subsidio a la Contratación comenzó a pagarse en marzo de 2009
Esta estadística reporta el dato del último mes disponible, no se actualizan los meses anteriores. </t>
  </si>
  <si>
    <t>Número de solicitudes de subsidio a la contratación, según estado de la solicitud y mes</t>
  </si>
  <si>
    <t>ESTADO DE LAS SOLICITUDES
 (Subsidio a la  Contratación)</t>
  </si>
  <si>
    <t>CONCEDIDAS</t>
  </si>
  <si>
    <t>RECHAZADAS</t>
  </si>
  <si>
    <t>EN TRÁMITE</t>
  </si>
  <si>
    <t>Ene. a Dic. 2012</t>
  </si>
  <si>
    <t>Ene. a Dic. 2013</t>
  </si>
  <si>
    <t>Ene. a Dic. 2014</t>
  </si>
  <si>
    <t>Total a Dic-15</t>
  </si>
  <si>
    <t>Total a Dic-16</t>
  </si>
  <si>
    <t>Total a Dic-17</t>
  </si>
  <si>
    <t>Número de solicitudes del Subsidio a la cotización según sexo y mes</t>
  </si>
  <si>
    <t>TOTAL SOLICITUDES CADA MES 
(Subsidio a la Cotización)</t>
  </si>
  <si>
    <t>Jul. a Dic. 2011</t>
  </si>
  <si>
    <t>Nota: A partir del 1 de julio de 2011 comenzó a pagarse el Subsidio a la Cotización.
Esta estadística reporta el dato del último mes disponible, no se actualizan los meses anteriores.</t>
  </si>
  <si>
    <t>Número mensual de solicitudes del subsidio a la cotización, según estado de las solicitudes, sexo y mes</t>
  </si>
  <si>
    <t>ESTADO DE LAS SOLICITUDES 
(Subsidio a la Cotización)</t>
  </si>
  <si>
    <t>Número de subsidios pagados según tipo de subsidio</t>
  </si>
  <si>
    <t>Subsidio a la Contratación</t>
  </si>
  <si>
    <t>Subsidio a la Cotización</t>
  </si>
  <si>
    <t xml:space="preserve">Número de subsidios pagados </t>
  </si>
  <si>
    <t>Número de empleadores que recibieron pago en el mes</t>
  </si>
  <si>
    <t xml:space="preserve">Número de trabajadores que recibieron pago en el mes  </t>
  </si>
  <si>
    <t xml:space="preserve">Hombre </t>
  </si>
  <si>
    <t>Mujer</t>
  </si>
  <si>
    <t>-</t>
  </si>
  <si>
    <t>jun-16*</t>
  </si>
  <si>
    <t>jun-17**</t>
  </si>
  <si>
    <t xml:space="preserve">A partir del 1 de julio de 2011 comenzó a solicitarse el subsidio a la Cotización. </t>
  </si>
  <si>
    <t xml:space="preserve">El número de subsidios pagados podría ser mayor que el número de trabajadores que originan el beneficio por cuanto algunos de ellos podrían tener más de un empleo con subsidio. Además incluye pagos retroactivos. </t>
  </si>
  <si>
    <t>S/I: Sin Información.</t>
  </si>
  <si>
    <t>A contar de esa fecha, es el propio Fondo de Salud, quien efectúa a través de Previred la recaudación de las cotizaciones de salud. Por este motivo, IPS no cuenta con la información del pago de salud efectuado a través de Previred, sólo dispone de la información de la recaudación manual y de otros portales de recaudación. En estos momentos se encuentra en tramitación un convenio de transferencia de datos con Fonasa que permita a IPS volver a operar con normalidad distintos procesos  como  el STJ.</t>
  </si>
  <si>
    <t xml:space="preserve">** En el mes de Junio 2017, el IPS cursó pagos retroactivos de Subsidios a la Contratación y Cotización.  Esto fue parte del  proceso de regularización de pagos que no se habían cursado por falta de información para otorgan el beneficio. </t>
  </si>
  <si>
    <t>Estadísticas del Sistema de Pensiones Solidarias</t>
  </si>
  <si>
    <t>Estadísticas del Subsidio Previsional a los Trabajadores Jóvenes (STJ)</t>
  </si>
  <si>
    <t>Estadísticas del Bono por Hijo (BxH)</t>
  </si>
  <si>
    <t>Estadísticas Bono por Hijo (BxH)</t>
  </si>
  <si>
    <t>Estadísticas Subsidio Previsional a los Trabajadores Jóvenes (STJ)</t>
  </si>
  <si>
    <t>Se entrega información de los subsidios a la contratación y a la cotización.</t>
  </si>
  <si>
    <t>Sistema de Pensiones Solidarias</t>
  </si>
  <si>
    <t>Volver Sistema de Pensiones Solidadias</t>
  </si>
  <si>
    <t>Volver a Bono por Hijo</t>
  </si>
  <si>
    <t>Volver Sistema de Pensiones Solidarias</t>
  </si>
  <si>
    <t>Volver a Subsidio Previsional a los Trabajadores Jóvenes</t>
  </si>
  <si>
    <t>Volver a Índice</t>
  </si>
  <si>
    <t>Subsecretaría de Previsión Social
Dirección de Estudios Previsionales</t>
  </si>
  <si>
    <t>Número de beneficios concedidos mensuales en el Sistema de Pensiones Solidarias, según tipo de beneficio, sexo y origen de tramitación del beneficio</t>
  </si>
  <si>
    <t>Número de Solicitudes de Beneficios del Pilar Solidario según tipo de beneficio - XVI Región de Ñuble</t>
  </si>
  <si>
    <t>Número de Concesiones de Beneficios del Pilar Solidario según tipo de beneficio - XVI Región de Ñuble</t>
  </si>
  <si>
    <t>Cuota Única</t>
  </si>
  <si>
    <t>Ñuble</t>
  </si>
  <si>
    <t>XVI</t>
  </si>
  <si>
    <t>ÑUBLE</t>
  </si>
  <si>
    <t>A dic-18</t>
  </si>
  <si>
    <t>Diciembre de 2018</t>
  </si>
  <si>
    <t>Total 2018</t>
  </si>
  <si>
    <t>Total a Dic-18</t>
  </si>
  <si>
    <t>IPS</t>
  </si>
  <si>
    <t>AFP y Cías. de Seguros</t>
  </si>
  <si>
    <t>Total 2019</t>
  </si>
  <si>
    <t>Total a Dic-19</t>
  </si>
  <si>
    <t>Nbis</t>
  </si>
  <si>
    <t>Total PBS + APS + Nbis</t>
  </si>
  <si>
    <t>C. Web</t>
  </si>
  <si>
    <t>Total PBS+APS+Nbis</t>
  </si>
  <si>
    <t>% de Concesiones</t>
  </si>
  <si>
    <t>* Con fecha marzo 2016 Fonasa puso término al convenio de recaudación que mantenía con IPS.</t>
  </si>
  <si>
    <t>mar-20***</t>
  </si>
  <si>
    <t>XVI Ñuble</t>
  </si>
  <si>
    <t>abr-20***</t>
  </si>
  <si>
    <t>***El número de trabajadores que recibieron el pago el mes de marzo 2020 se explica por el atraso en el envio de la información del pago de cotizaciones electrónicas de FONASA de las remuneraciones del mes de enero, lo que repercutió en una disminución en el número y monto de subsidios pagados en marzo 2020. Dicha situacion se regularizó en los pagos del mes de abril 2020.</t>
  </si>
  <si>
    <t>Julio de 2008 a mayo 2020</t>
  </si>
  <si>
    <t>El presente archivo contiene los principales cuadros del Informe Estadístico Mensual del Pilar Solidario del mes de mayo de 2020. 
Correspondiente a:</t>
  </si>
  <si>
    <t>El presente archivo contiene los principales cuadros sobre el Sistema de Pensiones Solidarias del Informe Estadístico Mensual del Pilar Solidario del mes mayo de 2020. 
Los cuadros entregan información de los beneficios solicitados y concedidos mensualmente a nivel nacional, desde julio de 2008 a mayo de 2020, asi como también la información de las solicitudes y concesiones a nivel regional y comunal acumulado a mayo de 2020.</t>
  </si>
  <si>
    <t>Solicitudes recibidas en el Sistema de Pensiones Solidarias, según mes, desde julio 2008 a mayo 2020</t>
  </si>
  <si>
    <t>Concesiones en el Sistema de Pensiones Solidarias, por mes, desde julio 2008 a mayo 2020</t>
  </si>
  <si>
    <t>Solicitudes recibidas en el Sistema de Pensiones Solidarias acumuladas desde julio 2008 a mayo 2020, según región</t>
  </si>
  <si>
    <t>Concesiones en el Sistema de Pensiones Solidarias acumuladas desde julio 2008 a mayo 2020, según región</t>
  </si>
  <si>
    <t>Solicitudes y Concesiones en el Sistema de Pensiones Solidarias acumulado a mayo 2020 por región y comuna:</t>
  </si>
  <si>
    <t>Acumuladas de julio de 2008 a mayo de 2020</t>
  </si>
  <si>
    <t>A continuación se entregan los principales cuadros sobre Bono por Hijo que contiene el Informe Estadístico Mensual del Pilar Solidario del mes de mayo 2020, incluyendo información de Solicitudes, Concesiones y Rechazos de Bono por hijo a nivel nacional, desde su implementación a la fecha, y las concesiones a nivel regional.</t>
  </si>
  <si>
    <t>Concesiones de Bono por Hijo a nivel nacional, por mes, desde Agosto 2009 a mayo 2020</t>
  </si>
  <si>
    <t>Solicitudes, Rechazos y concesiones a nivel nacional, por mes, desde Agosto 2009 a mayo 2020</t>
  </si>
  <si>
    <t>Concesiones de Bono por Hijo a nivel regional en el mes de mayo 2020</t>
  </si>
  <si>
    <t>Agosto 2009 a mayo 2020</t>
  </si>
  <si>
    <t>Este archivo contiene información al 07 de julio de 2020.</t>
  </si>
  <si>
    <t xml:space="preserve">El número de beneficios concesionados no coincide con el número de beneficios pagados por las siguientes razones:
•El total acumulado de concesiones de la Reforma Previsional incluye personas fallecidas:
El número de personas fallecidas que recibían PBS y APS durante el año 2019 correspondió a:  54.613
El número de personas fallecidas desde julio de 2008 a diciembre 2018 correspondió a: 453.803  
•Existen personas a quienes se les ha extinguido o suspendido el beneficio.
•El mes de concedida la pensión no necesariamente coincide con el primer mes de pago.
Nbis: Beneficio que se incorpora con la Ley N°21.190 para los pensionados por Retiro Programado con Pensión Base mayor a la PMAS, y que cumplen con los requisitos exigidos por ley que acceden a un complemento que aseguro que, ante la baja de los pagos del retiro programado, la pensión final no descienda del valor de una Pensión Básica Solidaria.  </t>
  </si>
  <si>
    <t>a may-20</t>
  </si>
  <si>
    <t>mayo 2020</t>
  </si>
  <si>
    <t>A continuación se entregan los principales cuadros sobre el Subsidio Previsional a los Trabajadores Jóvenes del Informe Estadístico Mensual del Pilar Solidario a mayo 2020</t>
  </si>
  <si>
    <t>Solicitudes del Subsidio a la Contratación por parte del empleador, por mes, desde octubre 2008 a mayo 2020</t>
  </si>
  <si>
    <t>Solicitudes de subsidio a la contratación, según estado de la solicitud, por mes, desde enero 2012 a mayo 2020</t>
  </si>
  <si>
    <t>Solicitudes del Subsidio a la cotización según sexo, por mes, julio 2011 a mayo 2020</t>
  </si>
  <si>
    <t>Solicitudes del subsidio a la cotización, según estado de las solicitudes, sexo, por mes, desde julio 2011 a mayo 2020</t>
  </si>
  <si>
    <t>Subsidios pagados según tipo de subsidio, por mes, desde abril 2009 a mayo 2020</t>
  </si>
  <si>
    <t>Total a may-20</t>
  </si>
  <si>
    <t>Octubre de 2008 a mayo 2020</t>
  </si>
  <si>
    <t>Enero 2012 a mayo 2020</t>
  </si>
  <si>
    <t>Julio 2011 a mayo 2020</t>
  </si>
  <si>
    <t>Marzo 2009 a mayo 2020</t>
  </si>
  <si>
    <t>Enero'18</t>
  </si>
  <si>
    <t>Febrero'18</t>
  </si>
  <si>
    <t>Marzo'18</t>
  </si>
  <si>
    <t>Abril'18</t>
  </si>
  <si>
    <t>Mayo'18</t>
  </si>
  <si>
    <t>Junio'18</t>
  </si>
  <si>
    <t>Julio'18</t>
  </si>
  <si>
    <t>Agosto'18</t>
  </si>
  <si>
    <t>Septiembre'18</t>
  </si>
  <si>
    <t>Octubre '18</t>
  </si>
  <si>
    <t>Noviembre '18</t>
  </si>
  <si>
    <t>Diciembre '18</t>
  </si>
  <si>
    <t>Enero'19</t>
  </si>
  <si>
    <t>Febrero '19</t>
  </si>
  <si>
    <t>Marzo '19</t>
  </si>
  <si>
    <t>Abril '19</t>
  </si>
  <si>
    <t>Mayo '19</t>
  </si>
  <si>
    <t>Junio '19</t>
  </si>
  <si>
    <t>Julio '19</t>
  </si>
  <si>
    <t>Agosto '19</t>
  </si>
  <si>
    <t>Septiembre '19</t>
  </si>
  <si>
    <t>Octubre '19</t>
  </si>
  <si>
    <t>Noviembre '19</t>
  </si>
  <si>
    <t>Diciembre '19</t>
  </si>
  <si>
    <t>Enero'20</t>
  </si>
  <si>
    <t>Febrero'20</t>
  </si>
  <si>
    <t>Marzo'20</t>
  </si>
  <si>
    <t>Abril'20</t>
  </si>
  <si>
    <t>Mayo'20</t>
  </si>
  <si>
    <t>Enero´18</t>
  </si>
  <si>
    <t>Enero' 19</t>
  </si>
  <si>
    <t>Enero' 20</t>
  </si>
  <si>
    <t>Febrero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</si>
</sst>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64" formatCode="_-* #,##0_-;\-* #,##0_-;_-* &quot;-&quot;_-;_-@_-"/>
    <numFmt numFmtId="165" formatCode="_-* #,##0.00_-;\-* #,##0.00_-;_-* &quot;-&quot;??_-;_-@_-"/>
    <numFmt numFmtId="166" formatCode="_-* #,##0.00\ _€_-;\-* #,##0.00\ _€_-;_-* &quot;-&quot;??\ _€_-;_-@_-"/>
    <numFmt numFmtId="167" formatCode="_-* #,##0_-;\-* #,##0_-;_-* &quot;-&quot;??_-;_-@_-"/>
    <numFmt numFmtId="168" formatCode="0.0%"/>
    <numFmt numFmtId="169" formatCode="0.0"/>
    <numFmt numFmtId="170" formatCode="_-&quot;$&quot;\ * #,##0.00_-;\-&quot;$&quot;\ * #,##0.00_-;_-&quot;$&quot;\ * &quot;-&quot;??_-;_-@_-"/>
    <numFmt numFmtId="171" formatCode="_-[$€-2]\ * #,##0.00_-;\-[$€-2]\ * #,##0.00_-;_-[$€-2]\ * &quot;-&quot;??_-"/>
  </numFmts>
  <fonts count="74" x14ac:knownFonts="1">
    <font>
      <sz val="11"/>
      <color theme="1"/>
      <name val="Calibri"/>
      <family val="2"/>
      <scheme val="minor"/>
    </font>
    <font>
      <sz val="11"/>
      <color theme="1"/>
      <name val="Calibri"/>
      <family val="2"/>
      <scheme val="minor"/>
    </font>
    <font>
      <sz val="11"/>
      <color theme="0"/>
      <name val="Calibri"/>
      <family val="2"/>
      <scheme val="minor"/>
    </font>
    <font>
      <b/>
      <sz val="9"/>
      <color theme="0"/>
      <name val="Calibri"/>
      <family val="2"/>
      <scheme val="minor"/>
    </font>
    <font>
      <sz val="9"/>
      <color theme="0"/>
      <name val="Calibri"/>
      <family val="2"/>
      <scheme val="minor"/>
    </font>
    <font>
      <b/>
      <sz val="9"/>
      <name val="Calibri"/>
      <family val="2"/>
      <scheme val="minor"/>
    </font>
    <font>
      <sz val="9"/>
      <name val="Calibri"/>
      <family val="2"/>
      <scheme val="minor"/>
    </font>
    <font>
      <b/>
      <sz val="9"/>
      <color theme="1"/>
      <name val="Calibri"/>
      <family val="2"/>
      <scheme val="minor"/>
    </font>
    <font>
      <sz val="9"/>
      <color theme="1"/>
      <name val="Calibri"/>
      <family val="2"/>
      <scheme val="minor"/>
    </font>
    <font>
      <sz val="10"/>
      <name val="Arial"/>
      <family val="2"/>
    </font>
    <font>
      <u/>
      <sz val="11"/>
      <color theme="10"/>
      <name val="Calibri"/>
      <family val="2"/>
    </font>
    <font>
      <sz val="9"/>
      <color indexed="8"/>
      <name val="Calibri"/>
      <family val="2"/>
      <scheme val="minor"/>
    </font>
    <font>
      <b/>
      <sz val="9"/>
      <color indexed="8"/>
      <name val="Calibri"/>
      <family val="2"/>
      <scheme val="minor"/>
    </font>
    <font>
      <u/>
      <sz val="9"/>
      <color theme="10"/>
      <name val="Calibri"/>
      <family val="2"/>
      <scheme val="minor"/>
    </font>
    <font>
      <b/>
      <u/>
      <sz val="9"/>
      <color indexed="8"/>
      <name val="Calibri"/>
      <family val="2"/>
      <scheme val="minor"/>
    </font>
    <font>
      <b/>
      <sz val="10"/>
      <color theme="1"/>
      <name val="Calibri"/>
      <family val="2"/>
      <scheme val="minor"/>
    </font>
    <font>
      <b/>
      <sz val="9"/>
      <color rgb="FFFFFFFF"/>
      <name val="Calibri"/>
      <family val="2"/>
      <scheme val="minor"/>
    </font>
    <font>
      <b/>
      <sz val="9"/>
      <color rgb="FF000000"/>
      <name val="Calibri"/>
      <family val="2"/>
      <scheme val="minor"/>
    </font>
    <font>
      <sz val="9"/>
      <color rgb="FF000000"/>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u/>
      <sz val="10"/>
      <color theme="10"/>
      <name val="Calibri"/>
      <family val="2"/>
    </font>
    <font>
      <b/>
      <sz val="10"/>
      <color indexed="8"/>
      <name val="Calibri"/>
      <family val="2"/>
      <scheme val="minor"/>
    </font>
    <font>
      <b/>
      <u/>
      <sz val="9"/>
      <color theme="10"/>
      <name val="Calibri"/>
      <family val="2"/>
    </font>
    <font>
      <b/>
      <u/>
      <sz val="10"/>
      <color theme="10"/>
      <name val="Calibri"/>
      <family val="2"/>
    </font>
    <font>
      <b/>
      <u/>
      <sz val="9"/>
      <color indexed="30"/>
      <name val="Calibri"/>
      <family val="2"/>
    </font>
    <font>
      <b/>
      <u/>
      <sz val="10"/>
      <color theme="10"/>
      <name val="Calibri"/>
      <family val="2"/>
      <scheme val="minor"/>
    </font>
    <font>
      <sz val="9"/>
      <color rgb="FF000000"/>
      <name val="Calibri"/>
      <family val="2"/>
    </font>
    <font>
      <sz val="8"/>
      <name val="Arial"/>
      <family val="2"/>
    </font>
    <font>
      <b/>
      <sz val="9"/>
      <color rgb="FF000000"/>
      <name val="Calibri"/>
      <family val="2"/>
    </font>
    <font>
      <sz val="8"/>
      <color rgb="FF000000"/>
      <name val="Calibri"/>
      <family val="2"/>
    </font>
    <font>
      <sz val="10"/>
      <name val="Arial"/>
      <family val="2"/>
    </font>
    <font>
      <b/>
      <sz val="8"/>
      <color rgb="FF000000"/>
      <name val="Calibri"/>
      <family val="2"/>
    </font>
    <font>
      <b/>
      <sz val="8"/>
      <color rgb="FFFFFFFF"/>
      <name val="Calibri"/>
      <family val="2"/>
    </font>
    <font>
      <b/>
      <sz val="9"/>
      <color rgb="FFFFFFFF"/>
      <name val="Calibri"/>
      <family val="2"/>
    </font>
    <font>
      <sz val="9"/>
      <color rgb="FFFFFFFF"/>
      <name val="Calibri"/>
      <family val="2"/>
    </font>
    <font>
      <b/>
      <sz val="9"/>
      <name val="Calibri"/>
      <family val="2"/>
    </font>
    <font>
      <sz val="9"/>
      <name val="Calibri"/>
      <family val="2"/>
    </font>
    <font>
      <b/>
      <sz val="10"/>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rgb="FF9C6500"/>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name val="Comic Sans MS"/>
      <family val="4"/>
    </font>
    <font>
      <sz val="10"/>
      <name val="Verdan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b/>
      <sz val="18"/>
      <color theme="3"/>
      <name val="Calibri Light"/>
      <family val="2"/>
      <scheme val="major"/>
    </font>
    <font>
      <sz val="8"/>
      <name val="Calibri"/>
      <family val="2"/>
      <scheme val="minor"/>
    </font>
  </fonts>
  <fills count="46">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C0504D"/>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
      <patternFill patternType="solid">
        <fgColor rgb="FFBFBFB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bgColor indexed="64"/>
      </patternFill>
    </fill>
    <fill>
      <patternFill patternType="solid">
        <fgColor rgb="FFF68A8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top style="thin">
        <color indexed="64"/>
      </top>
      <bottom style="medium">
        <color indexed="64"/>
      </bottom>
      <diagonal/>
    </border>
    <border>
      <left/>
      <right/>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right style="medium">
        <color indexed="64"/>
      </right>
      <top/>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right style="medium">
        <color indexed="64"/>
      </right>
      <top style="medium">
        <color indexed="64"/>
      </top>
      <bottom/>
      <diagonal/>
    </border>
  </borders>
  <cellStyleXfs count="243">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9" fillId="0" borderId="0"/>
    <xf numFmtId="165" fontId="9" fillId="0" borderId="0" applyFont="0" applyFill="0" applyBorder="0" applyAlignment="0" applyProtection="0"/>
    <xf numFmtId="0" fontId="10" fillId="0" borderId="0" applyNumberFormat="0" applyFill="0" applyBorder="0" applyAlignment="0" applyProtection="0">
      <alignment vertical="top"/>
      <protection locked="0"/>
    </xf>
    <xf numFmtId="9" fontId="9" fillId="0" borderId="0" applyFont="0" applyFill="0" applyBorder="0" applyAlignment="0" applyProtection="0"/>
    <xf numFmtId="0" fontId="19" fillId="0" borderId="0" applyNumberFormat="0" applyFill="0" applyBorder="0" applyAlignment="0" applyProtection="0"/>
    <xf numFmtId="0" fontId="9" fillId="0" borderId="0"/>
    <xf numFmtId="0" fontId="9" fillId="0" borderId="0"/>
    <xf numFmtId="0" fontId="33" fillId="0" borderId="0"/>
    <xf numFmtId="0" fontId="1" fillId="0" borderId="0"/>
    <xf numFmtId="0" fontId="9" fillId="0" borderId="0"/>
    <xf numFmtId="0" fontId="1" fillId="0" borderId="0"/>
    <xf numFmtId="0" fontId="1" fillId="0" borderId="0"/>
    <xf numFmtId="0" fontId="42" fillId="0" borderId="43" applyNumberFormat="0" applyFill="0" applyAlignment="0" applyProtection="0"/>
    <xf numFmtId="0" fontId="43" fillId="0" borderId="44" applyNumberFormat="0" applyFill="0" applyAlignment="0" applyProtection="0"/>
    <xf numFmtId="0" fontId="43" fillId="0" borderId="0" applyNumberFormat="0" applyFill="0" applyBorder="0" applyAlignment="0" applyProtection="0"/>
    <xf numFmtId="0" fontId="45" fillId="16" borderId="0" applyNumberFormat="0" applyBorder="0" applyAlignment="0" applyProtection="0"/>
    <xf numFmtId="0" fontId="46" fillId="18" borderId="45" applyNumberFormat="0" applyAlignment="0" applyProtection="0"/>
    <xf numFmtId="0" fontId="47" fillId="19" borderId="46" applyNumberFormat="0" applyAlignment="0" applyProtection="0"/>
    <xf numFmtId="0" fontId="48" fillId="19" borderId="45" applyNumberFormat="0" applyAlignment="0" applyProtection="0"/>
    <xf numFmtId="0" fontId="49" fillId="0" borderId="47" applyNumberFormat="0" applyFill="0" applyAlignment="0" applyProtection="0"/>
    <xf numFmtId="0" fontId="50" fillId="20" borderId="4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20" fillId="0" borderId="50" applyNumberFormat="0" applyFill="0" applyAlignment="0" applyProtection="0"/>
    <xf numFmtId="0" fontId="1" fillId="22" borderId="0" applyNumberFormat="0" applyBorder="0" applyAlignment="0" applyProtection="0"/>
    <xf numFmtId="0" fontId="1" fillId="23"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9" fontId="9" fillId="0" borderId="0" applyFont="0" applyFill="0" applyBorder="0" applyAlignment="0" applyProtection="0"/>
    <xf numFmtId="0" fontId="1" fillId="0" borderId="0"/>
    <xf numFmtId="0" fontId="9" fillId="0" borderId="0"/>
    <xf numFmtId="0" fontId="1" fillId="0" borderId="0"/>
    <xf numFmtId="0" fontId="1" fillId="0" borderId="0"/>
    <xf numFmtId="0" fontId="54" fillId="30"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54" fillId="26" borderId="0" applyNumberFormat="0" applyBorder="0" applyAlignment="0" applyProtection="0"/>
    <xf numFmtId="0" fontId="1" fillId="26" borderId="0" applyNumberFormat="0" applyBorder="0" applyAlignment="0" applyProtection="0"/>
    <xf numFmtId="0" fontId="54" fillId="22" borderId="0" applyNumberFormat="0" applyBorder="0" applyAlignment="0" applyProtection="0"/>
    <xf numFmtId="0" fontId="1" fillId="22" borderId="0" applyNumberFormat="0" applyBorder="0" applyAlignment="0" applyProtection="0"/>
    <xf numFmtId="0" fontId="54" fillId="34" borderId="0" applyNumberFormat="0" applyBorder="0" applyAlignment="0" applyProtection="0"/>
    <xf numFmtId="0" fontId="1" fillId="38" borderId="0" applyNumberFormat="0" applyBorder="0" applyAlignment="0" applyProtection="0"/>
    <xf numFmtId="0" fontId="54" fillId="38" borderId="0" applyNumberFormat="0" applyBorder="0" applyAlignment="0" applyProtection="0"/>
    <xf numFmtId="0" fontId="1" fillId="42" borderId="0" applyNumberFormat="0" applyBorder="0" applyAlignment="0" applyProtection="0"/>
    <xf numFmtId="0" fontId="54" fillId="42" borderId="0" applyNumberFormat="0" applyBorder="0" applyAlignment="0" applyProtection="0"/>
    <xf numFmtId="0" fontId="1" fillId="23" borderId="0" applyNumberFormat="0" applyBorder="0" applyAlignment="0" applyProtection="0"/>
    <xf numFmtId="0" fontId="54" fillId="23" borderId="0" applyNumberFormat="0" applyBorder="0" applyAlignment="0" applyProtection="0"/>
    <xf numFmtId="0" fontId="1" fillId="27" borderId="0" applyNumberFormat="0" applyBorder="0" applyAlignment="0" applyProtection="0"/>
    <xf numFmtId="0" fontId="54" fillId="27" borderId="0" applyNumberFormat="0" applyBorder="0" applyAlignment="0" applyProtection="0"/>
    <xf numFmtId="0" fontId="1" fillId="31" borderId="0" applyNumberFormat="0" applyBorder="0" applyAlignment="0" applyProtection="0"/>
    <xf numFmtId="0" fontId="54" fillId="31" borderId="0" applyNumberFormat="0" applyBorder="0" applyAlignment="0" applyProtection="0"/>
    <xf numFmtId="0" fontId="1" fillId="35" borderId="0" applyNumberFormat="0" applyBorder="0" applyAlignment="0" applyProtection="0"/>
    <xf numFmtId="0" fontId="54" fillId="35" borderId="0" applyNumberFormat="0" applyBorder="0" applyAlignment="0" applyProtection="0"/>
    <xf numFmtId="0" fontId="1" fillId="39" borderId="0" applyNumberFormat="0" applyBorder="0" applyAlignment="0" applyProtection="0"/>
    <xf numFmtId="0" fontId="54" fillId="39" borderId="0" applyNumberFormat="0" applyBorder="0" applyAlignment="0" applyProtection="0"/>
    <xf numFmtId="0" fontId="1" fillId="43" borderId="0" applyNumberFormat="0" applyBorder="0" applyAlignment="0" applyProtection="0"/>
    <xf numFmtId="0" fontId="54" fillId="43" borderId="0" applyNumberFormat="0" applyBorder="0" applyAlignment="0" applyProtection="0"/>
    <xf numFmtId="0" fontId="2" fillId="24" borderId="0" applyNumberFormat="0" applyBorder="0" applyAlignment="0" applyProtection="0"/>
    <xf numFmtId="0" fontId="55" fillId="24" borderId="0" applyNumberFormat="0" applyBorder="0" applyAlignment="0" applyProtection="0"/>
    <xf numFmtId="0" fontId="2" fillId="28" borderId="0" applyNumberFormat="0" applyBorder="0" applyAlignment="0" applyProtection="0"/>
    <xf numFmtId="0" fontId="55" fillId="28" borderId="0" applyNumberFormat="0" applyBorder="0" applyAlignment="0" applyProtection="0"/>
    <xf numFmtId="0" fontId="2" fillId="32" borderId="0" applyNumberFormat="0" applyBorder="0" applyAlignment="0" applyProtection="0"/>
    <xf numFmtId="0" fontId="55" fillId="32" borderId="0" applyNumberFormat="0" applyBorder="0" applyAlignment="0" applyProtection="0"/>
    <xf numFmtId="0" fontId="2" fillId="36" borderId="0" applyNumberFormat="0" applyBorder="0" applyAlignment="0" applyProtection="0"/>
    <xf numFmtId="0" fontId="55" fillId="36" borderId="0" applyNumberFormat="0" applyBorder="0" applyAlignment="0" applyProtection="0"/>
    <xf numFmtId="0" fontId="2" fillId="40" borderId="0" applyNumberFormat="0" applyBorder="0" applyAlignment="0" applyProtection="0"/>
    <xf numFmtId="0" fontId="55" fillId="40" borderId="0" applyNumberFormat="0" applyBorder="0" applyAlignment="0" applyProtection="0"/>
    <xf numFmtId="0" fontId="2" fillId="44" borderId="0" applyNumberFormat="0" applyBorder="0" applyAlignment="0" applyProtection="0"/>
    <xf numFmtId="0" fontId="55" fillId="44" borderId="0" applyNumberFormat="0" applyBorder="0" applyAlignment="0" applyProtection="0"/>
    <xf numFmtId="0" fontId="44" fillId="15" borderId="0" applyNumberFormat="0" applyBorder="0" applyAlignment="0" applyProtection="0"/>
    <xf numFmtId="0" fontId="56" fillId="15" borderId="0" applyNumberFormat="0" applyBorder="0" applyAlignment="0" applyProtection="0"/>
    <xf numFmtId="0" fontId="48" fillId="19" borderId="45" applyNumberFormat="0" applyAlignment="0" applyProtection="0"/>
    <xf numFmtId="0" fontId="57" fillId="19" borderId="45" applyNumberFormat="0" applyAlignment="0" applyProtection="0"/>
    <xf numFmtId="0" fontId="50" fillId="20" borderId="48" applyNumberFormat="0" applyAlignment="0" applyProtection="0"/>
    <xf numFmtId="0" fontId="58" fillId="20" borderId="48" applyNumberFormat="0" applyAlignment="0" applyProtection="0"/>
    <xf numFmtId="0" fontId="49" fillId="0" borderId="47" applyNumberFormat="0" applyFill="0" applyAlignment="0" applyProtection="0"/>
    <xf numFmtId="0" fontId="59" fillId="0" borderId="47" applyNumberFormat="0" applyFill="0" applyAlignment="0" applyProtection="0"/>
    <xf numFmtId="0" fontId="43" fillId="0" borderId="0" applyNumberFormat="0" applyFill="0" applyBorder="0" applyAlignment="0" applyProtection="0"/>
    <xf numFmtId="0" fontId="60" fillId="0" borderId="0" applyNumberFormat="0" applyFill="0" applyBorder="0" applyAlignment="0" applyProtection="0"/>
    <xf numFmtId="0" fontId="2" fillId="2" borderId="0" applyNumberFormat="0" applyBorder="0" applyAlignment="0" applyProtection="0"/>
    <xf numFmtId="0" fontId="55" fillId="2" borderId="0" applyNumberFormat="0" applyBorder="0" applyAlignment="0" applyProtection="0"/>
    <xf numFmtId="0" fontId="2" fillId="25" borderId="0" applyNumberFormat="0" applyBorder="0" applyAlignment="0" applyProtection="0"/>
    <xf numFmtId="0" fontId="55" fillId="25" borderId="0" applyNumberFormat="0" applyBorder="0" applyAlignment="0" applyProtection="0"/>
    <xf numFmtId="0" fontId="2" fillId="29" borderId="0" applyNumberFormat="0" applyBorder="0" applyAlignment="0" applyProtection="0"/>
    <xf numFmtId="0" fontId="55" fillId="29" borderId="0" applyNumberFormat="0" applyBorder="0" applyAlignment="0" applyProtection="0"/>
    <xf numFmtId="0" fontId="2" fillId="33" borderId="0" applyNumberFormat="0" applyBorder="0" applyAlignment="0" applyProtection="0"/>
    <xf numFmtId="0" fontId="55" fillId="33" borderId="0" applyNumberFormat="0" applyBorder="0" applyAlignment="0" applyProtection="0"/>
    <xf numFmtId="0" fontId="2" fillId="37" borderId="0" applyNumberFormat="0" applyBorder="0" applyAlignment="0" applyProtection="0"/>
    <xf numFmtId="0" fontId="55" fillId="37" borderId="0" applyNumberFormat="0" applyBorder="0" applyAlignment="0" applyProtection="0"/>
    <xf numFmtId="0" fontId="2" fillId="41" borderId="0" applyNumberFormat="0" applyBorder="0" applyAlignment="0" applyProtection="0"/>
    <xf numFmtId="0" fontId="55" fillId="41" borderId="0" applyNumberFormat="0" applyBorder="0" applyAlignment="0" applyProtection="0"/>
    <xf numFmtId="0" fontId="46" fillId="18" borderId="45" applyNumberFormat="0" applyAlignment="0" applyProtection="0"/>
    <xf numFmtId="0" fontId="61" fillId="18" borderId="45" applyNumberFormat="0" applyAlignment="0" applyProtection="0"/>
    <xf numFmtId="171" fontId="9" fillId="0" borderId="0" applyFont="0" applyFill="0" applyBorder="0" applyAlignment="0" applyProtection="0"/>
    <xf numFmtId="171" fontId="9" fillId="0" borderId="0" applyFont="0" applyFill="0" applyBorder="0" applyAlignment="0" applyProtection="0"/>
    <xf numFmtId="0" fontId="45" fillId="16" borderId="0" applyNumberFormat="0" applyBorder="0" applyAlignment="0" applyProtection="0"/>
    <xf numFmtId="0" fontId="62" fillId="16" borderId="0" applyNumberFormat="0" applyBorder="0" applyAlignment="0" applyProtection="0"/>
    <xf numFmtId="164" fontId="9" fillId="0" borderId="0" applyFont="0" applyFill="0" applyBorder="0" applyAlignment="0" applyProtection="0"/>
    <xf numFmtId="165" fontId="9" fillId="0" borderId="0" applyFont="0" applyFill="0" applyBorder="0" applyAlignment="0" applyProtection="0"/>
    <xf numFmtId="166" fontId="9" fillId="0" borderId="0" applyFont="0" applyFill="0" applyBorder="0" applyAlignment="0" applyProtection="0"/>
    <xf numFmtId="0" fontId="53" fillId="17" borderId="0" applyNumberFormat="0" applyBorder="0" applyAlignment="0" applyProtection="0"/>
    <xf numFmtId="0" fontId="63" fillId="17"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4" fillId="0" borderId="0"/>
    <xf numFmtId="0" fontId="9" fillId="0" borderId="0"/>
    <xf numFmtId="0" fontId="6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4" fillId="21" borderId="49" applyNumberFormat="0" applyFont="0" applyAlignment="0" applyProtection="0"/>
    <xf numFmtId="9" fontId="9" fillId="0" borderId="0" applyFont="0" applyFill="0" applyBorder="0" applyAlignment="0" applyProtection="0"/>
    <xf numFmtId="0" fontId="47" fillId="19" borderId="46" applyNumberFormat="0" applyAlignment="0" applyProtection="0"/>
    <xf numFmtId="0" fontId="66" fillId="19" borderId="46" applyNumberFormat="0" applyAlignment="0" applyProtection="0"/>
    <xf numFmtId="0" fontId="51" fillId="0" borderId="0" applyNumberFormat="0" applyFill="0" applyBorder="0" applyAlignment="0" applyProtection="0"/>
    <xf numFmtId="0" fontId="67" fillId="0" borderId="0" applyNumberFormat="0" applyFill="0" applyBorder="0" applyAlignment="0" applyProtection="0"/>
    <xf numFmtId="0" fontId="52" fillId="0" borderId="0" applyNumberFormat="0" applyFill="0" applyBorder="0" applyAlignment="0" applyProtection="0"/>
    <xf numFmtId="0" fontId="68" fillId="0" borderId="0" applyNumberFormat="0" applyFill="0" applyBorder="0" applyAlignment="0" applyProtection="0"/>
    <xf numFmtId="0" fontId="41" fillId="0" borderId="42" applyNumberFormat="0" applyFill="0" applyAlignment="0" applyProtection="0"/>
    <xf numFmtId="0" fontId="69" fillId="0" borderId="42" applyNumberFormat="0" applyFill="0" applyAlignment="0" applyProtection="0"/>
    <xf numFmtId="0" fontId="42" fillId="0" borderId="43" applyNumberFormat="0" applyFill="0" applyAlignment="0" applyProtection="0"/>
    <xf numFmtId="0" fontId="70" fillId="0" borderId="43" applyNumberFormat="0" applyFill="0" applyAlignment="0" applyProtection="0"/>
    <xf numFmtId="0" fontId="43" fillId="0" borderId="44" applyNumberFormat="0" applyFill="0" applyAlignment="0" applyProtection="0"/>
    <xf numFmtId="0" fontId="60" fillId="0" borderId="44" applyNumberFormat="0" applyFill="0" applyAlignment="0" applyProtection="0"/>
    <xf numFmtId="0" fontId="20" fillId="0" borderId="50" applyNumberFormat="0" applyFill="0" applyAlignment="0" applyProtection="0"/>
    <xf numFmtId="0" fontId="71" fillId="0" borderId="50" applyNumberFormat="0" applyFill="0" applyAlignment="0" applyProtection="0"/>
    <xf numFmtId="170"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0" fontId="9" fillId="0" borderId="0" applyFont="0" applyFill="0" applyBorder="0" applyAlignment="0" applyProtection="0"/>
    <xf numFmtId="0" fontId="9" fillId="0" borderId="0"/>
    <xf numFmtId="0" fontId="1" fillId="21" borderId="49" applyNumberFormat="0" applyFont="0" applyAlignment="0" applyProtection="0"/>
    <xf numFmtId="0" fontId="72" fillId="0" borderId="0" applyNumberForma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33" fillId="0" borderId="0"/>
    <xf numFmtId="41" fontId="1" fillId="0" borderId="0" applyFont="0" applyFill="0" applyBorder="0" applyAlignment="0" applyProtection="0"/>
  </cellStyleXfs>
  <cellXfs count="439">
    <xf numFmtId="0" fontId="0" fillId="0" borderId="0" xfId="0"/>
    <xf numFmtId="167" fontId="6" fillId="3" borderId="7" xfId="3" applyNumberFormat="1" applyFont="1" applyFill="1" applyBorder="1" applyAlignment="1">
      <alignment horizontal="center" vertical="center"/>
    </xf>
    <xf numFmtId="167" fontId="5" fillId="3" borderId="11" xfId="3" applyNumberFormat="1" applyFont="1" applyFill="1" applyBorder="1" applyAlignment="1">
      <alignment vertical="center" wrapText="1"/>
    </xf>
    <xf numFmtId="167" fontId="6" fillId="0" borderId="11" xfId="3" applyNumberFormat="1" applyFont="1" applyFill="1" applyBorder="1" applyAlignment="1">
      <alignment vertical="center" wrapText="1"/>
    </xf>
    <xf numFmtId="167" fontId="6" fillId="4" borderId="11" xfId="3" applyNumberFormat="1" applyFont="1" applyFill="1" applyBorder="1" applyAlignment="1">
      <alignment vertical="center" wrapText="1"/>
    </xf>
    <xf numFmtId="167" fontId="5" fillId="3" borderId="13" xfId="3" applyNumberFormat="1" applyFont="1" applyFill="1" applyBorder="1" applyAlignment="1">
      <alignment horizontal="left" vertical="center" wrapText="1"/>
    </xf>
    <xf numFmtId="167" fontId="6" fillId="4" borderId="13" xfId="3" applyNumberFormat="1" applyFont="1" applyFill="1" applyBorder="1" applyAlignment="1">
      <alignment vertical="center" wrapText="1"/>
    </xf>
    <xf numFmtId="167" fontId="8" fillId="0" borderId="20" xfId="1" applyNumberFormat="1" applyFont="1" applyFill="1" applyBorder="1"/>
    <xf numFmtId="167" fontId="6" fillId="4" borderId="6" xfId="3" applyNumberFormat="1" applyFont="1" applyFill="1" applyBorder="1" applyAlignment="1">
      <alignment vertical="center" wrapText="1"/>
    </xf>
    <xf numFmtId="167" fontId="7" fillId="3" borderId="8" xfId="1" applyNumberFormat="1" applyFont="1" applyFill="1" applyBorder="1"/>
    <xf numFmtId="167" fontId="4" fillId="5" borderId="17" xfId="3" applyNumberFormat="1" applyFont="1" applyFill="1" applyBorder="1" applyAlignment="1">
      <alignment horizontal="center" vertical="center"/>
    </xf>
    <xf numFmtId="167" fontId="3" fillId="5" borderId="17" xfId="3" applyNumberFormat="1" applyFont="1" applyFill="1" applyBorder="1" applyAlignment="1">
      <alignment horizontal="center" vertical="center"/>
    </xf>
    <xf numFmtId="167" fontId="3" fillId="5" borderId="18" xfId="3" applyNumberFormat="1" applyFont="1" applyFill="1" applyBorder="1" applyAlignment="1">
      <alignment horizontal="center" vertical="center"/>
    </xf>
    <xf numFmtId="167" fontId="3" fillId="5" borderId="16" xfId="3" applyNumberFormat="1" applyFont="1" applyFill="1" applyBorder="1" applyAlignment="1">
      <alignment horizontal="center" vertical="center" wrapText="1"/>
    </xf>
    <xf numFmtId="167" fontId="3" fillId="5" borderId="19" xfId="3" applyNumberFormat="1" applyFont="1" applyFill="1" applyBorder="1" applyAlignment="1">
      <alignment horizontal="center" vertical="center" wrapText="1"/>
    </xf>
    <xf numFmtId="0" fontId="3" fillId="5" borderId="19" xfId="3" applyNumberFormat="1" applyFont="1" applyFill="1" applyBorder="1" applyAlignment="1">
      <alignment horizontal="center" vertical="center" wrapText="1"/>
    </xf>
    <xf numFmtId="167" fontId="5" fillId="0" borderId="28" xfId="3" applyNumberFormat="1" applyFont="1" applyFill="1" applyBorder="1" applyAlignment="1">
      <alignment vertical="center" wrapText="1"/>
    </xf>
    <xf numFmtId="167" fontId="5" fillId="3" borderId="32" xfId="3" applyNumberFormat="1" applyFont="1" applyFill="1" applyBorder="1" applyAlignment="1">
      <alignment vertical="center" wrapText="1"/>
    </xf>
    <xf numFmtId="167" fontId="5" fillId="0" borderId="1" xfId="3" applyNumberFormat="1" applyFont="1" applyFill="1" applyBorder="1" applyAlignment="1">
      <alignment vertical="center" wrapText="1"/>
    </xf>
    <xf numFmtId="167" fontId="4" fillId="5" borderId="25" xfId="3" applyNumberFormat="1" applyFont="1" applyFill="1" applyBorder="1" applyAlignment="1">
      <alignment horizontal="center" vertical="center"/>
    </xf>
    <xf numFmtId="167" fontId="5" fillId="4" borderId="28" xfId="3" applyNumberFormat="1" applyFont="1" applyFill="1" applyBorder="1" applyAlignment="1">
      <alignment vertical="center" wrapText="1"/>
    </xf>
    <xf numFmtId="167" fontId="11" fillId="4" borderId="8" xfId="5" applyNumberFormat="1" applyFont="1" applyFill="1" applyBorder="1" applyAlignment="1">
      <alignment vertical="center" wrapText="1"/>
    </xf>
    <xf numFmtId="168" fontId="11" fillId="4" borderId="8" xfId="2" applyNumberFormat="1" applyFont="1" applyFill="1" applyBorder="1" applyAlignment="1">
      <alignment vertical="center" wrapText="1"/>
    </xf>
    <xf numFmtId="167" fontId="12" fillId="4" borderId="8" xfId="5" applyNumberFormat="1" applyFont="1" applyFill="1" applyBorder="1" applyAlignment="1">
      <alignment vertical="center" wrapText="1"/>
    </xf>
    <xf numFmtId="9" fontId="11" fillId="4" borderId="8" xfId="2" applyFont="1" applyFill="1" applyBorder="1" applyAlignment="1">
      <alignment vertical="center" wrapText="1"/>
    </xf>
    <xf numFmtId="9" fontId="11" fillId="4" borderId="8" xfId="2" applyNumberFormat="1" applyFont="1" applyFill="1" applyBorder="1" applyAlignment="1">
      <alignment vertical="center" wrapText="1"/>
    </xf>
    <xf numFmtId="167" fontId="4" fillId="5" borderId="8" xfId="5" applyNumberFormat="1" applyFont="1" applyFill="1" applyBorder="1" applyAlignment="1">
      <alignment horizontal="center" vertical="center" wrapText="1"/>
    </xf>
    <xf numFmtId="167" fontId="3" fillId="5" borderId="8" xfId="5" applyNumberFormat="1" applyFont="1" applyFill="1" applyBorder="1" applyAlignment="1">
      <alignment horizontal="center" vertical="center" wrapText="1"/>
    </xf>
    <xf numFmtId="0" fontId="8" fillId="0" borderId="0" xfId="0" applyFont="1"/>
    <xf numFmtId="167" fontId="11" fillId="6" borderId="0" xfId="5" applyNumberFormat="1" applyFont="1" applyFill="1"/>
    <xf numFmtId="167" fontId="11" fillId="6" borderId="0" xfId="5" applyNumberFormat="1" applyFont="1" applyFill="1" applyBorder="1"/>
    <xf numFmtId="0" fontId="13" fillId="0" borderId="0" xfId="6" applyFont="1" applyAlignment="1" applyProtection="1"/>
    <xf numFmtId="167" fontId="11" fillId="4" borderId="0" xfId="5" applyNumberFormat="1" applyFont="1" applyFill="1" applyAlignment="1"/>
    <xf numFmtId="167" fontId="11" fillId="4" borderId="0" xfId="5" applyNumberFormat="1" applyFont="1" applyFill="1"/>
    <xf numFmtId="168" fontId="11" fillId="6" borderId="0" xfId="2" applyNumberFormat="1" applyFont="1" applyFill="1"/>
    <xf numFmtId="167" fontId="12" fillId="3" borderId="8" xfId="5" applyNumberFormat="1" applyFont="1" applyFill="1" applyBorder="1" applyAlignment="1">
      <alignment vertical="center" wrapText="1"/>
    </xf>
    <xf numFmtId="9" fontId="11" fillId="3" borderId="8" xfId="2" applyFont="1" applyFill="1" applyBorder="1" applyAlignment="1">
      <alignment vertical="center" wrapText="1"/>
    </xf>
    <xf numFmtId="9" fontId="12" fillId="3" borderId="8" xfId="2" applyFont="1" applyFill="1" applyBorder="1" applyAlignment="1">
      <alignment vertical="center" wrapText="1"/>
    </xf>
    <xf numFmtId="167" fontId="12" fillId="0" borderId="0" xfId="5" applyNumberFormat="1" applyFont="1" applyFill="1" applyBorder="1" applyAlignment="1">
      <alignment vertical="center" wrapText="1"/>
    </xf>
    <xf numFmtId="9" fontId="11" fillId="0" borderId="0" xfId="2" applyFont="1" applyFill="1" applyBorder="1" applyAlignment="1">
      <alignment vertical="center" wrapText="1"/>
    </xf>
    <xf numFmtId="9" fontId="12" fillId="0" borderId="0" xfId="2" applyFont="1" applyFill="1" applyBorder="1" applyAlignment="1">
      <alignment vertical="center" wrapText="1"/>
    </xf>
    <xf numFmtId="167" fontId="11" fillId="6" borderId="0" xfId="5" applyNumberFormat="1" applyFont="1" applyFill="1" applyAlignment="1">
      <alignment wrapText="1"/>
    </xf>
    <xf numFmtId="0" fontId="8" fillId="0" borderId="0" xfId="0" applyFont="1" applyBorder="1"/>
    <xf numFmtId="168" fontId="11" fillId="4" borderId="23" xfId="2" applyNumberFormat="1" applyFont="1" applyFill="1" applyBorder="1" applyAlignment="1">
      <alignment vertical="center" wrapText="1"/>
    </xf>
    <xf numFmtId="9" fontId="11" fillId="4" borderId="23" xfId="2" applyNumberFormat="1" applyFont="1" applyFill="1" applyBorder="1" applyAlignment="1">
      <alignment vertical="center" wrapText="1"/>
    </xf>
    <xf numFmtId="167" fontId="6" fillId="4" borderId="8" xfId="5" applyNumberFormat="1" applyFont="1" applyFill="1" applyBorder="1" applyAlignment="1">
      <alignment vertical="center" wrapText="1"/>
    </xf>
    <xf numFmtId="168" fontId="6" fillId="4" borderId="8" xfId="2" applyNumberFormat="1" applyFont="1" applyFill="1" applyBorder="1" applyAlignment="1">
      <alignment vertical="center" wrapText="1"/>
    </xf>
    <xf numFmtId="167" fontId="5" fillId="4" borderId="8" xfId="5" applyNumberFormat="1" applyFont="1" applyFill="1" applyBorder="1" applyAlignment="1">
      <alignment vertical="center" wrapText="1"/>
    </xf>
    <xf numFmtId="9" fontId="6" fillId="4" borderId="8" xfId="2" applyNumberFormat="1" applyFont="1" applyFill="1" applyBorder="1" applyAlignment="1">
      <alignment vertical="center" wrapText="1"/>
    </xf>
    <xf numFmtId="9" fontId="12" fillId="4" borderId="8" xfId="2" applyNumberFormat="1" applyFont="1" applyFill="1" applyBorder="1" applyAlignment="1">
      <alignment vertical="center" wrapText="1"/>
    </xf>
    <xf numFmtId="0" fontId="7" fillId="0" borderId="0" xfId="0" applyFont="1"/>
    <xf numFmtId="0" fontId="8" fillId="0" borderId="0" xfId="0" applyFont="1" applyFill="1"/>
    <xf numFmtId="167" fontId="5" fillId="3" borderId="8" xfId="5" applyNumberFormat="1" applyFont="1" applyFill="1" applyBorder="1" applyAlignment="1">
      <alignment vertical="center" wrapText="1"/>
    </xf>
    <xf numFmtId="9" fontId="11" fillId="0" borderId="0" xfId="7" applyNumberFormat="1" applyFont="1" applyFill="1" applyBorder="1" applyAlignment="1">
      <alignment vertical="center" wrapText="1"/>
    </xf>
    <xf numFmtId="9" fontId="12" fillId="0" borderId="0" xfId="7" applyNumberFormat="1" applyFont="1" applyFill="1" applyBorder="1" applyAlignment="1">
      <alignment vertical="center" wrapText="1"/>
    </xf>
    <xf numFmtId="167" fontId="11" fillId="0" borderId="0" xfId="5" applyNumberFormat="1" applyFont="1" applyFill="1" applyAlignment="1">
      <alignment wrapText="1"/>
    </xf>
    <xf numFmtId="167" fontId="11" fillId="0" borderId="0" xfId="5" applyNumberFormat="1" applyFont="1" applyFill="1"/>
    <xf numFmtId="167" fontId="11" fillId="0" borderId="8" xfId="5" applyNumberFormat="1" applyFont="1" applyFill="1" applyBorder="1" applyAlignment="1">
      <alignment vertical="center" wrapText="1"/>
    </xf>
    <xf numFmtId="167" fontId="12" fillId="0" borderId="8" xfId="5" applyNumberFormat="1" applyFont="1" applyFill="1" applyBorder="1" applyAlignment="1">
      <alignment vertical="center" wrapText="1"/>
    </xf>
    <xf numFmtId="167" fontId="11" fillId="4" borderId="0" xfId="5" applyNumberFormat="1" applyFont="1" applyFill="1" applyBorder="1" applyAlignment="1"/>
    <xf numFmtId="167" fontId="11" fillId="4" borderId="8" xfId="5" applyNumberFormat="1" applyFont="1" applyFill="1" applyBorder="1" applyAlignment="1">
      <alignment horizontal="right" vertical="center" wrapText="1"/>
    </xf>
    <xf numFmtId="168" fontId="11" fillId="4" borderId="8" xfId="2" applyNumberFormat="1" applyFont="1" applyFill="1" applyBorder="1" applyAlignment="1">
      <alignment horizontal="right" vertical="center" wrapText="1"/>
    </xf>
    <xf numFmtId="167" fontId="12" fillId="4" borderId="8" xfId="5" applyNumberFormat="1" applyFont="1" applyFill="1" applyBorder="1" applyAlignment="1">
      <alignment horizontal="right" vertical="center" wrapText="1"/>
    </xf>
    <xf numFmtId="9" fontId="11" fillId="4" borderId="8" xfId="2" applyNumberFormat="1" applyFont="1" applyFill="1" applyBorder="1" applyAlignment="1">
      <alignment horizontal="right" vertical="center" wrapText="1"/>
    </xf>
    <xf numFmtId="9" fontId="11" fillId="6" borderId="0" xfId="2" applyNumberFormat="1" applyFont="1" applyFill="1"/>
    <xf numFmtId="167" fontId="12" fillId="4" borderId="0" xfId="5" applyNumberFormat="1" applyFont="1" applyFill="1" applyBorder="1" applyAlignment="1"/>
    <xf numFmtId="167" fontId="11" fillId="4" borderId="0" xfId="5" applyNumberFormat="1" applyFont="1" applyFill="1" applyBorder="1"/>
    <xf numFmtId="167" fontId="14" fillId="6" borderId="0" xfId="5" applyNumberFormat="1" applyFont="1" applyFill="1" applyBorder="1" applyAlignment="1">
      <alignment horizontal="center" vertical="center" wrapText="1"/>
    </xf>
    <xf numFmtId="167" fontId="8" fillId="6" borderId="0" xfId="5" applyNumberFormat="1" applyFont="1" applyFill="1" applyBorder="1" applyAlignment="1">
      <alignment horizontal="center" vertical="center"/>
    </xf>
    <xf numFmtId="167" fontId="14" fillId="6" borderId="0" xfId="5" applyNumberFormat="1" applyFont="1" applyFill="1" applyBorder="1" applyAlignment="1">
      <alignment vertical="center" wrapText="1"/>
    </xf>
    <xf numFmtId="167" fontId="12" fillId="6" borderId="0" xfId="5" applyNumberFormat="1" applyFont="1" applyFill="1" applyBorder="1" applyAlignment="1">
      <alignment horizontal="center" vertical="center" wrapText="1"/>
    </xf>
    <xf numFmtId="10" fontId="12" fillId="6" borderId="0" xfId="7" applyNumberFormat="1" applyFont="1" applyFill="1" applyBorder="1" applyAlignment="1">
      <alignment vertical="center" wrapText="1"/>
    </xf>
    <xf numFmtId="0" fontId="8" fillId="0" borderId="0" xfId="0" applyFont="1" applyAlignment="1">
      <alignment vertical="top"/>
    </xf>
    <xf numFmtId="167" fontId="3" fillId="5" borderId="8" xfId="5" applyNumberFormat="1" applyFont="1" applyFill="1" applyBorder="1" applyAlignment="1">
      <alignment horizontal="center" vertical="center" wrapText="1"/>
    </xf>
    <xf numFmtId="0" fontId="15" fillId="0" borderId="0" xfId="0" applyFont="1"/>
    <xf numFmtId="0" fontId="8" fillId="0" borderId="0" xfId="0" applyFont="1" applyBorder="1" applyAlignment="1">
      <alignment horizontal="left" vertical="top" wrapText="1"/>
    </xf>
    <xf numFmtId="169" fontId="8" fillId="0" borderId="0" xfId="0" applyNumberFormat="1" applyFont="1"/>
    <xf numFmtId="168" fontId="8" fillId="0" borderId="0" xfId="2" applyNumberFormat="1" applyFont="1"/>
    <xf numFmtId="17" fontId="7" fillId="11" borderId="8" xfId="0" applyNumberFormat="1" applyFont="1" applyFill="1" applyBorder="1" applyAlignment="1">
      <alignment horizontal="left"/>
    </xf>
    <xf numFmtId="0" fontId="7" fillId="11" borderId="8" xfId="0" applyNumberFormat="1" applyFont="1" applyFill="1" applyBorder="1" applyAlignment="1">
      <alignment horizontal="left"/>
    </xf>
    <xf numFmtId="167" fontId="5" fillId="11" borderId="8" xfId="1" applyNumberFormat="1" applyFont="1" applyFill="1" applyBorder="1"/>
    <xf numFmtId="17" fontId="8" fillId="4" borderId="8" xfId="0" applyNumberFormat="1" applyFont="1" applyFill="1" applyBorder="1" applyAlignment="1">
      <alignment horizontal="left"/>
    </xf>
    <xf numFmtId="167" fontId="6" fillId="4" borderId="8" xfId="1" applyNumberFormat="1" applyFont="1" applyFill="1" applyBorder="1"/>
    <xf numFmtId="167" fontId="8" fillId="4" borderId="8" xfId="1" applyNumberFormat="1" applyFont="1" applyFill="1" applyBorder="1"/>
    <xf numFmtId="167" fontId="8" fillId="4" borderId="8" xfId="1" applyNumberFormat="1" applyFont="1" applyFill="1" applyBorder="1" applyAlignment="1">
      <alignment horizontal="right"/>
    </xf>
    <xf numFmtId="17" fontId="7" fillId="4" borderId="8" xfId="0" applyNumberFormat="1" applyFont="1" applyFill="1" applyBorder="1" applyAlignment="1">
      <alignment horizontal="left"/>
    </xf>
    <xf numFmtId="167" fontId="7" fillId="4" borderId="8" xfId="1" applyNumberFormat="1" applyFont="1" applyFill="1" applyBorder="1" applyAlignment="1">
      <alignment horizontal="right"/>
    </xf>
    <xf numFmtId="0" fontId="7" fillId="4" borderId="8" xfId="0" applyFont="1" applyFill="1" applyBorder="1" applyAlignment="1">
      <alignment horizontal="right"/>
    </xf>
    <xf numFmtId="167" fontId="7" fillId="3" borderId="8" xfId="1" applyNumberFormat="1" applyFont="1" applyFill="1" applyBorder="1" applyAlignment="1">
      <alignment horizontal="right"/>
    </xf>
    <xf numFmtId="0" fontId="8" fillId="4" borderId="8" xfId="0" applyFont="1" applyFill="1" applyBorder="1" applyAlignment="1">
      <alignment horizontal="right"/>
    </xf>
    <xf numFmtId="167" fontId="8" fillId="3" borderId="8" xfId="1" applyNumberFormat="1" applyFont="1" applyFill="1" applyBorder="1" applyAlignment="1">
      <alignment horizontal="right"/>
    </xf>
    <xf numFmtId="167" fontId="7" fillId="3" borderId="8" xfId="0" applyNumberFormat="1" applyFont="1" applyFill="1" applyBorder="1" applyAlignment="1">
      <alignment horizontal="right"/>
    </xf>
    <xf numFmtId="17" fontId="8" fillId="0" borderId="8" xfId="0" applyNumberFormat="1" applyFont="1" applyBorder="1" applyAlignment="1">
      <alignment horizontal="left"/>
    </xf>
    <xf numFmtId="17" fontId="7" fillId="0" borderId="8" xfId="0" applyNumberFormat="1" applyFont="1" applyBorder="1" applyAlignment="1">
      <alignment horizontal="left"/>
    </xf>
    <xf numFmtId="17" fontId="8" fillId="4" borderId="23" xfId="0" applyNumberFormat="1" applyFont="1" applyFill="1" applyBorder="1" applyAlignment="1">
      <alignment horizontal="left"/>
    </xf>
    <xf numFmtId="167" fontId="7" fillId="3" borderId="8" xfId="0" applyNumberFormat="1" applyFont="1" applyFill="1" applyBorder="1"/>
    <xf numFmtId="0" fontId="7" fillId="3" borderId="8" xfId="0" applyNumberFormat="1" applyFont="1" applyFill="1" applyBorder="1" applyAlignment="1">
      <alignment horizontal="left"/>
    </xf>
    <xf numFmtId="167" fontId="7" fillId="3" borderId="8" xfId="0" applyNumberFormat="1" applyFont="1" applyFill="1" applyBorder="1" applyAlignment="1"/>
    <xf numFmtId="17" fontId="8" fillId="8" borderId="8" xfId="0" applyNumberFormat="1" applyFont="1" applyFill="1" applyBorder="1" applyAlignment="1">
      <alignment horizontal="left" vertical="center"/>
    </xf>
    <xf numFmtId="3" fontId="8" fillId="8" borderId="8" xfId="0" applyNumberFormat="1" applyFont="1" applyFill="1" applyBorder="1" applyAlignment="1">
      <alignment horizontal="center" vertical="center"/>
    </xf>
    <xf numFmtId="0" fontId="8" fillId="8" borderId="8" xfId="0" applyFont="1" applyFill="1" applyBorder="1" applyAlignment="1">
      <alignment horizontal="center" vertical="center"/>
    </xf>
    <xf numFmtId="0" fontId="8" fillId="4" borderId="8" xfId="0" applyFont="1" applyFill="1" applyBorder="1" applyAlignment="1">
      <alignment horizontal="center" vertical="center"/>
    </xf>
    <xf numFmtId="3" fontId="8" fillId="4" borderId="8" xfId="0" applyNumberFormat="1" applyFont="1" applyFill="1" applyBorder="1" applyAlignment="1">
      <alignment horizontal="center" vertical="center"/>
    </xf>
    <xf numFmtId="0" fontId="8" fillId="0" borderId="0" xfId="0" applyFont="1" applyAlignment="1"/>
    <xf numFmtId="0" fontId="8" fillId="0" borderId="0" xfId="0" applyFont="1" applyBorder="1" applyAlignment="1">
      <alignment vertical="top" wrapText="1"/>
    </xf>
    <xf numFmtId="0" fontId="8" fillId="13" borderId="0" xfId="0" applyFont="1" applyFill="1"/>
    <xf numFmtId="0" fontId="0" fillId="13" borderId="0" xfId="0" applyFill="1"/>
    <xf numFmtId="0" fontId="10" fillId="0" borderId="0" xfId="6" applyAlignment="1" applyProtection="1"/>
    <xf numFmtId="167" fontId="13" fillId="6" borderId="0" xfId="5" applyNumberFormat="1" applyFont="1" applyFill="1" applyBorder="1"/>
    <xf numFmtId="0" fontId="13" fillId="0" borderId="0" xfId="0" applyFont="1"/>
    <xf numFmtId="0" fontId="21" fillId="0" borderId="0" xfId="0" applyFont="1"/>
    <xf numFmtId="0" fontId="20" fillId="0" borderId="0" xfId="0" applyFont="1" applyBorder="1"/>
    <xf numFmtId="0" fontId="10" fillId="0" borderId="0" xfId="6" quotePrefix="1" applyFont="1" applyBorder="1" applyAlignment="1" applyProtection="1">
      <alignment vertical="top"/>
    </xf>
    <xf numFmtId="0" fontId="10" fillId="0" borderId="0" xfId="6" quotePrefix="1" applyFont="1" applyFill="1" applyBorder="1" applyAlignment="1" applyProtection="1"/>
    <xf numFmtId="0" fontId="10" fillId="0" borderId="0" xfId="6" quotePrefix="1" applyFont="1" applyAlignment="1" applyProtection="1"/>
    <xf numFmtId="0" fontId="20" fillId="0" borderId="0" xfId="0" applyFont="1"/>
    <xf numFmtId="0" fontId="15" fillId="0" borderId="0" xfId="0" applyFont="1" applyAlignment="1">
      <alignment vertical="center" wrapText="1"/>
    </xf>
    <xf numFmtId="0" fontId="20" fillId="13" borderId="0" xfId="0" applyFont="1" applyFill="1"/>
    <xf numFmtId="0" fontId="22" fillId="0" borderId="0" xfId="0" applyFont="1"/>
    <xf numFmtId="0" fontId="15" fillId="0" borderId="33" xfId="0" applyFont="1" applyBorder="1"/>
    <xf numFmtId="0" fontId="22" fillId="0" borderId="40" xfId="0" applyFont="1" applyBorder="1"/>
    <xf numFmtId="0" fontId="22" fillId="0" borderId="12" xfId="0" applyFont="1" applyBorder="1"/>
    <xf numFmtId="0" fontId="22" fillId="0" borderId="41" xfId="0" applyFont="1" applyBorder="1"/>
    <xf numFmtId="0" fontId="22" fillId="0" borderId="20" xfId="0" applyFont="1" applyBorder="1"/>
    <xf numFmtId="0" fontId="23" fillId="0" borderId="0" xfId="6" applyFont="1" applyAlignment="1" applyProtection="1"/>
    <xf numFmtId="0" fontId="25" fillId="0" borderId="0" xfId="6" applyFont="1" applyAlignment="1" applyProtection="1"/>
    <xf numFmtId="0" fontId="15" fillId="0" borderId="0" xfId="0" applyFont="1" applyFill="1" applyBorder="1"/>
    <xf numFmtId="0" fontId="25" fillId="0" borderId="0" xfId="6" quotePrefix="1" applyFont="1" applyAlignment="1" applyProtection="1"/>
    <xf numFmtId="0" fontId="22" fillId="0" borderId="39" xfId="0" applyFont="1" applyBorder="1"/>
    <xf numFmtId="0" fontId="22" fillId="0" borderId="0" xfId="0" applyFont="1" applyBorder="1"/>
    <xf numFmtId="0" fontId="22" fillId="0" borderId="14" xfId="0" applyFont="1" applyBorder="1"/>
    <xf numFmtId="0" fontId="22" fillId="0" borderId="22" xfId="0" applyFont="1" applyBorder="1"/>
    <xf numFmtId="0" fontId="17" fillId="0" borderId="0" xfId="0" applyFont="1" applyAlignment="1">
      <alignment horizontal="left" vertical="center"/>
    </xf>
    <xf numFmtId="0" fontId="26" fillId="0" borderId="0" xfId="6" applyFont="1" applyAlignment="1" applyProtection="1"/>
    <xf numFmtId="0" fontId="27" fillId="0" borderId="0" xfId="6" applyFont="1" applyAlignment="1" applyProtection="1"/>
    <xf numFmtId="0" fontId="28" fillId="0" borderId="0" xfId="6" applyFont="1" applyAlignment="1" applyProtection="1"/>
    <xf numFmtId="0" fontId="30" fillId="0" borderId="8" xfId="9" applyFont="1" applyBorder="1" applyAlignment="1">
      <alignment horizontal="center" vertical="center"/>
    </xf>
    <xf numFmtId="0" fontId="30" fillId="0" borderId="8" xfId="10" applyFont="1" applyBorder="1" applyAlignment="1">
      <alignment horizontal="center" vertical="center"/>
    </xf>
    <xf numFmtId="167" fontId="3" fillId="5" borderId="8" xfId="5" applyNumberFormat="1" applyFont="1" applyFill="1" applyBorder="1" applyAlignment="1">
      <alignment horizontal="center" vertical="center" wrapText="1"/>
    </xf>
    <xf numFmtId="17" fontId="22" fillId="0" borderId="8" xfId="0" applyNumberFormat="1" applyFont="1" applyBorder="1" applyAlignment="1">
      <alignment horizontal="left"/>
    </xf>
    <xf numFmtId="17" fontId="32" fillId="0" borderId="8" xfId="0" applyNumberFormat="1" applyFont="1" applyFill="1" applyBorder="1" applyAlignment="1">
      <alignment horizontal="left" vertical="center"/>
    </xf>
    <xf numFmtId="3" fontId="32" fillId="0" borderId="8" xfId="0" applyNumberFormat="1" applyFont="1" applyFill="1" applyBorder="1" applyAlignment="1">
      <alignment horizontal="right" vertical="center"/>
    </xf>
    <xf numFmtId="3" fontId="32" fillId="0" borderId="8" xfId="0" applyNumberFormat="1" applyFont="1" applyBorder="1" applyAlignment="1">
      <alignment horizontal="right" vertical="center"/>
    </xf>
    <xf numFmtId="0" fontId="34" fillId="7" borderId="8" xfId="0" applyFont="1" applyFill="1" applyBorder="1" applyAlignment="1">
      <alignment horizontal="left" vertical="center"/>
    </xf>
    <xf numFmtId="3" fontId="34" fillId="3" borderId="8" xfId="0" applyNumberFormat="1" applyFont="1" applyFill="1" applyBorder="1" applyAlignment="1">
      <alignment horizontal="right" vertical="center"/>
    </xf>
    <xf numFmtId="0" fontId="11" fillId="0" borderId="8" xfId="10" applyFont="1" applyBorder="1" applyAlignment="1">
      <alignment horizontal="right"/>
    </xf>
    <xf numFmtId="3" fontId="8" fillId="0" borderId="8" xfId="13" applyNumberFormat="1" applyFont="1" applyBorder="1" applyAlignment="1">
      <alignment horizontal="right"/>
    </xf>
    <xf numFmtId="3" fontId="6" fillId="0" borderId="8" xfId="13" applyNumberFormat="1" applyFont="1" applyBorder="1" applyAlignment="1">
      <alignment horizontal="right"/>
    </xf>
    <xf numFmtId="3" fontId="11" fillId="0" borderId="8" xfId="10" applyNumberFormat="1" applyFont="1" applyBorder="1" applyAlignment="1">
      <alignment horizontal="right"/>
    </xf>
    <xf numFmtId="3" fontId="8" fillId="0" borderId="8" xfId="10" applyNumberFormat="1" applyFont="1" applyBorder="1" applyAlignment="1">
      <alignment horizontal="right"/>
    </xf>
    <xf numFmtId="3" fontId="6" fillId="0" borderId="8" xfId="10" applyNumberFormat="1" applyFont="1" applyBorder="1" applyAlignment="1">
      <alignment horizontal="right"/>
    </xf>
    <xf numFmtId="0" fontId="15" fillId="4" borderId="8" xfId="0" applyNumberFormat="1" applyFont="1" applyFill="1" applyBorder="1" applyAlignment="1">
      <alignment horizontal="left"/>
    </xf>
    <xf numFmtId="167" fontId="15" fillId="0" borderId="8" xfId="1" applyNumberFormat="1" applyFont="1" applyBorder="1"/>
    <xf numFmtId="0" fontId="0" fillId="0" borderId="0" xfId="0" applyFont="1" applyBorder="1" applyAlignment="1">
      <alignment horizontal="left" vertical="top" wrapText="1"/>
    </xf>
    <xf numFmtId="0" fontId="3" fillId="5" borderId="8" xfId="0" applyFont="1" applyFill="1" applyBorder="1" applyAlignment="1">
      <alignment horizontal="center"/>
    </xf>
    <xf numFmtId="0" fontId="3" fillId="5" borderId="8" xfId="0" applyNumberFormat="1" applyFont="1" applyFill="1" applyBorder="1" applyAlignment="1">
      <alignment horizontal="center" vertical="center" wrapText="1"/>
    </xf>
    <xf numFmtId="0" fontId="3" fillId="5" borderId="8" xfId="0" applyFont="1" applyFill="1" applyBorder="1" applyAlignment="1">
      <alignment horizontal="center" vertical="center" wrapText="1"/>
    </xf>
    <xf numFmtId="167" fontId="7" fillId="3" borderId="20" xfId="1" applyNumberFormat="1" applyFont="1" applyFill="1" applyBorder="1"/>
    <xf numFmtId="167" fontId="7" fillId="0" borderId="20" xfId="1" applyNumberFormat="1" applyFont="1" applyFill="1" applyBorder="1"/>
    <xf numFmtId="3" fontId="6" fillId="0" borderId="8" xfId="10" applyNumberFormat="1" applyFont="1" applyBorder="1" applyAlignment="1">
      <alignment horizontal="center"/>
    </xf>
    <xf numFmtId="0" fontId="6" fillId="0" borderId="8" xfId="10" applyFont="1" applyBorder="1" applyAlignment="1">
      <alignment horizontal="center" vertical="center"/>
    </xf>
    <xf numFmtId="0" fontId="34" fillId="7" borderId="8" xfId="0" applyFont="1" applyFill="1" applyBorder="1" applyAlignment="1">
      <alignment horizontal="left" vertical="center" wrapText="1"/>
    </xf>
    <xf numFmtId="0" fontId="32" fillId="7" borderId="8" xfId="0" applyFont="1" applyFill="1" applyBorder="1" applyAlignment="1">
      <alignment horizontal="center" vertical="center" wrapText="1"/>
    </xf>
    <xf numFmtId="3" fontId="34" fillId="7" borderId="8" xfId="0" applyNumberFormat="1" applyFont="1" applyFill="1" applyBorder="1" applyAlignment="1">
      <alignment horizontal="right" vertical="center" wrapText="1"/>
    </xf>
    <xf numFmtId="17" fontId="32" fillId="0" borderId="8" xfId="0" applyNumberFormat="1" applyFont="1" applyBorder="1" applyAlignment="1">
      <alignment horizontal="left" vertical="center"/>
    </xf>
    <xf numFmtId="0" fontId="32" fillId="0" borderId="8" xfId="0" applyFont="1" applyBorder="1" applyAlignment="1">
      <alignment horizontal="right" vertical="center"/>
    </xf>
    <xf numFmtId="3" fontId="32" fillId="8" borderId="8" xfId="0" applyNumberFormat="1" applyFont="1" applyFill="1" applyBorder="1" applyAlignment="1">
      <alignment horizontal="right" vertical="center"/>
    </xf>
    <xf numFmtId="0" fontId="32" fillId="8" borderId="8" xfId="0" applyFont="1" applyFill="1" applyBorder="1" applyAlignment="1">
      <alignment horizontal="right" vertical="center"/>
    </xf>
    <xf numFmtId="3" fontId="34" fillId="7" borderId="8" xfId="0" applyNumberFormat="1" applyFont="1" applyFill="1" applyBorder="1" applyAlignment="1">
      <alignment horizontal="right" vertical="center"/>
    </xf>
    <xf numFmtId="167" fontId="8" fillId="11" borderId="8" xfId="1" applyNumberFormat="1" applyFont="1" applyFill="1" applyBorder="1"/>
    <xf numFmtId="17" fontId="15" fillId="4" borderId="8" xfId="0" applyNumberFormat="1" applyFont="1" applyFill="1" applyBorder="1" applyAlignment="1">
      <alignment horizontal="left"/>
    </xf>
    <xf numFmtId="167" fontId="15" fillId="4" borderId="8" xfId="1" applyNumberFormat="1" applyFont="1" applyFill="1" applyBorder="1"/>
    <xf numFmtId="17" fontId="22" fillId="4" borderId="8" xfId="0" applyNumberFormat="1" applyFont="1" applyFill="1" applyBorder="1" applyAlignment="1">
      <alignment horizontal="left"/>
    </xf>
    <xf numFmtId="167" fontId="22" fillId="4" borderId="8" xfId="1" applyNumberFormat="1" applyFont="1" applyFill="1" applyBorder="1"/>
    <xf numFmtId="167" fontId="22" fillId="0" borderId="8" xfId="1" applyNumberFormat="1" applyFont="1" applyFill="1" applyBorder="1"/>
    <xf numFmtId="0" fontId="22" fillId="0" borderId="8" xfId="0" applyFont="1" applyBorder="1"/>
    <xf numFmtId="167" fontId="15" fillId="0" borderId="8" xfId="0" applyNumberFormat="1" applyFont="1" applyFill="1" applyBorder="1"/>
    <xf numFmtId="17" fontId="22" fillId="0" borderId="8" xfId="0" applyNumberFormat="1" applyFont="1" applyFill="1" applyBorder="1" applyAlignment="1">
      <alignment horizontal="left"/>
    </xf>
    <xf numFmtId="167" fontId="15" fillId="0" borderId="8" xfId="1" applyNumberFormat="1" applyFont="1" applyFill="1" applyBorder="1"/>
    <xf numFmtId="0" fontId="15" fillId="0" borderId="8" xfId="0" applyFont="1" applyBorder="1"/>
    <xf numFmtId="0" fontId="40" fillId="5" borderId="8" xfId="0" applyFont="1" applyFill="1" applyBorder="1" applyAlignment="1">
      <alignment horizontal="center" vertical="center"/>
    </xf>
    <xf numFmtId="0" fontId="40" fillId="5" borderId="8" xfId="0" applyFont="1" applyFill="1" applyBorder="1" applyAlignment="1">
      <alignment horizontal="center"/>
    </xf>
    <xf numFmtId="3" fontId="18" fillId="8" borderId="8" xfId="14" applyNumberFormat="1" applyFont="1" applyFill="1" applyBorder="1" applyAlignment="1">
      <alignment horizontal="center" wrapText="1"/>
    </xf>
    <xf numFmtId="0" fontId="6" fillId="14" borderId="8" xfId="0" applyFont="1" applyFill="1" applyBorder="1" applyAlignment="1">
      <alignment horizontal="center" vertical="center" wrapText="1"/>
    </xf>
    <xf numFmtId="0" fontId="5" fillId="14" borderId="8" xfId="0" applyFont="1" applyFill="1" applyBorder="1" applyAlignment="1">
      <alignment horizontal="center" vertical="center" wrapText="1"/>
    </xf>
    <xf numFmtId="167" fontId="8" fillId="4" borderId="8" xfId="1" applyNumberFormat="1" applyFont="1" applyFill="1" applyBorder="1"/>
    <xf numFmtId="0" fontId="8" fillId="0" borderId="0" xfId="0" applyFont="1"/>
    <xf numFmtId="167" fontId="7" fillId="11" borderId="8" xfId="1" applyNumberFormat="1" applyFont="1" applyFill="1" applyBorder="1"/>
    <xf numFmtId="17" fontId="7" fillId="12" borderId="8" xfId="0" applyNumberFormat="1" applyFont="1" applyFill="1" applyBorder="1" applyAlignment="1">
      <alignment horizontal="left"/>
    </xf>
    <xf numFmtId="167" fontId="7" fillId="12" borderId="8" xfId="0" applyNumberFormat="1" applyFont="1" applyFill="1" applyBorder="1"/>
    <xf numFmtId="0" fontId="8" fillId="0" borderId="0" xfId="0" applyFont="1"/>
    <xf numFmtId="167" fontId="8" fillId="3" borderId="8" xfId="1" applyNumberFormat="1" applyFont="1" applyFill="1" applyBorder="1" applyAlignment="1">
      <alignment horizontal="right"/>
    </xf>
    <xf numFmtId="17" fontId="8" fillId="0" borderId="8" xfId="0" applyNumberFormat="1" applyFont="1" applyBorder="1" applyAlignment="1">
      <alignment horizontal="left"/>
    </xf>
    <xf numFmtId="3" fontId="11" fillId="0" borderId="8" xfId="10" applyNumberFormat="1" applyFont="1" applyBorder="1" applyAlignment="1">
      <alignment horizontal="right"/>
    </xf>
    <xf numFmtId="167" fontId="22" fillId="0" borderId="8" xfId="1" applyNumberFormat="1" applyFont="1" applyBorder="1"/>
    <xf numFmtId="17" fontId="8" fillId="4" borderId="8" xfId="0" applyNumberFormat="1" applyFont="1" applyFill="1" applyBorder="1" applyAlignment="1">
      <alignment horizontal="left"/>
    </xf>
    <xf numFmtId="0" fontId="8" fillId="0" borderId="0" xfId="0" applyFont="1"/>
    <xf numFmtId="17" fontId="8" fillId="8" borderId="8" xfId="0" applyNumberFormat="1" applyFont="1" applyFill="1" applyBorder="1" applyAlignment="1">
      <alignment horizontal="left" vertical="center"/>
    </xf>
    <xf numFmtId="167" fontId="7" fillId="12" borderId="8" xfId="0" applyNumberFormat="1" applyFont="1" applyFill="1" applyBorder="1" applyAlignment="1">
      <alignment horizontal="right"/>
    </xf>
    <xf numFmtId="3" fontId="6" fillId="0" borderId="8" xfId="10" applyNumberFormat="1" applyFont="1" applyBorder="1" applyAlignment="1">
      <alignment horizontal="right"/>
    </xf>
    <xf numFmtId="3" fontId="8" fillId="0" borderId="8" xfId="10" applyNumberFormat="1" applyFont="1" applyBorder="1" applyAlignment="1">
      <alignment horizontal="right"/>
    </xf>
    <xf numFmtId="3" fontId="6" fillId="0" borderId="8" xfId="10" applyNumberFormat="1" applyFont="1" applyBorder="1" applyAlignment="1">
      <alignment horizontal="center"/>
    </xf>
    <xf numFmtId="0" fontId="6" fillId="0" borderId="8" xfId="10" applyFont="1" applyBorder="1" applyAlignment="1">
      <alignment horizontal="center" vertical="center"/>
    </xf>
    <xf numFmtId="3" fontId="18" fillId="8" borderId="8" xfId="14" applyNumberFormat="1" applyFont="1" applyFill="1" applyBorder="1" applyAlignment="1">
      <alignment horizontal="center" wrapText="1"/>
    </xf>
    <xf numFmtId="0" fontId="16" fillId="5" borderId="8" xfId="0" applyFont="1" applyFill="1" applyBorder="1" applyAlignment="1">
      <alignment horizontal="center" vertical="center"/>
    </xf>
    <xf numFmtId="0" fontId="16" fillId="5" borderId="8" xfId="0" applyFont="1" applyFill="1" applyBorder="1" applyAlignment="1">
      <alignment horizontal="center" vertical="center" wrapText="1"/>
    </xf>
    <xf numFmtId="3" fontId="8" fillId="0" borderId="8" xfId="12" applyNumberFormat="1" applyFont="1" applyBorder="1"/>
    <xf numFmtId="3" fontId="8" fillId="0" borderId="24" xfId="15" applyNumberFormat="1" applyFont="1" applyBorder="1"/>
    <xf numFmtId="3" fontId="8" fillId="0" borderId="8" xfId="15" applyNumberFormat="1" applyFont="1" applyBorder="1"/>
    <xf numFmtId="3" fontId="8" fillId="0" borderId="8" xfId="49" applyNumberFormat="1" applyFont="1" applyBorder="1"/>
    <xf numFmtId="167" fontId="5" fillId="3" borderId="28" xfId="3" applyNumberFormat="1" applyFont="1" applyFill="1" applyBorder="1" applyAlignment="1">
      <alignment horizontal="left" vertical="center" wrapText="1"/>
    </xf>
    <xf numFmtId="167" fontId="7" fillId="3" borderId="28" xfId="3" applyNumberFormat="1" applyFont="1" applyFill="1" applyBorder="1" applyAlignment="1">
      <alignment horizontal="left" vertical="center" wrapText="1"/>
    </xf>
    <xf numFmtId="167" fontId="5" fillId="3" borderId="28" xfId="3" applyNumberFormat="1" applyFont="1" applyFill="1" applyBorder="1" applyAlignment="1">
      <alignment vertical="center" wrapText="1"/>
    </xf>
    <xf numFmtId="167" fontId="6" fillId="3" borderId="8" xfId="3" applyNumberFormat="1" applyFont="1" applyFill="1" applyBorder="1" applyAlignment="1">
      <alignment horizontal="center" vertical="center"/>
    </xf>
    <xf numFmtId="167" fontId="6" fillId="3" borderId="60" xfId="3" applyNumberFormat="1" applyFont="1" applyFill="1" applyBorder="1" applyAlignment="1">
      <alignment horizontal="center" vertical="center"/>
    </xf>
    <xf numFmtId="0" fontId="35" fillId="5" borderId="8" xfId="0" applyFont="1" applyFill="1" applyBorder="1" applyAlignment="1">
      <alignment horizontal="center" vertical="center" wrapText="1"/>
    </xf>
    <xf numFmtId="167" fontId="4" fillId="5" borderId="26" xfId="3" applyNumberFormat="1" applyFont="1" applyFill="1" applyBorder="1" applyAlignment="1">
      <alignment horizontal="center" vertical="center"/>
    </xf>
    <xf numFmtId="167" fontId="4" fillId="5" borderId="27" xfId="3" applyNumberFormat="1" applyFont="1" applyFill="1" applyBorder="1" applyAlignment="1">
      <alignment horizontal="center" vertical="center"/>
    </xf>
    <xf numFmtId="167" fontId="3" fillId="5" borderId="27" xfId="3" applyNumberFormat="1" applyFont="1" applyFill="1" applyBorder="1" applyAlignment="1">
      <alignment horizontal="center" vertical="center" wrapText="1"/>
    </xf>
    <xf numFmtId="167" fontId="3" fillId="5" borderId="61" xfId="3" applyNumberFormat="1" applyFont="1" applyFill="1" applyBorder="1" applyAlignment="1">
      <alignment horizontal="center" vertical="center" wrapText="1"/>
    </xf>
    <xf numFmtId="3" fontId="34" fillId="9" borderId="8" xfId="0" applyNumberFormat="1" applyFont="1" applyFill="1" applyBorder="1" applyAlignment="1">
      <alignment horizontal="right" vertical="center"/>
    </xf>
    <xf numFmtId="168" fontId="12" fillId="0" borderId="8" xfId="2" applyNumberFormat="1" applyFont="1" applyFill="1" applyBorder="1" applyAlignment="1">
      <alignment vertical="center" wrapText="1"/>
    </xf>
    <xf numFmtId="168" fontId="11" fillId="0" borderId="8" xfId="2" applyNumberFormat="1" applyFont="1" applyFill="1" applyBorder="1" applyAlignment="1">
      <alignment vertical="center" wrapText="1"/>
    </xf>
    <xf numFmtId="17" fontId="18" fillId="0" borderId="8" xfId="0" applyNumberFormat="1" applyFont="1" applyBorder="1" applyAlignment="1">
      <alignment horizontal="left" vertical="center"/>
    </xf>
    <xf numFmtId="3" fontId="8" fillId="0" borderId="8" xfId="192" applyNumberFormat="1" applyFont="1" applyBorder="1"/>
    <xf numFmtId="17" fontId="17" fillId="3" borderId="8" xfId="0" applyNumberFormat="1" applyFont="1" applyFill="1" applyBorder="1" applyAlignment="1">
      <alignment horizontal="left" vertical="center"/>
    </xf>
    <xf numFmtId="3" fontId="18" fillId="3" borderId="8" xfId="0" applyNumberFormat="1" applyFont="1" applyFill="1" applyBorder="1" applyAlignment="1">
      <alignment horizontal="right" vertical="center"/>
    </xf>
    <xf numFmtId="0" fontId="17" fillId="10" borderId="8" xfId="0" applyFont="1" applyFill="1" applyBorder="1" applyAlignment="1">
      <alignment horizontal="left" vertical="center"/>
    </xf>
    <xf numFmtId="3" fontId="17" fillId="10" borderId="8" xfId="0" applyNumberFormat="1" applyFont="1" applyFill="1" applyBorder="1" applyAlignment="1">
      <alignment horizontal="right" vertical="center"/>
    </xf>
    <xf numFmtId="3" fontId="6" fillId="0" borderId="8" xfId="241" applyNumberFormat="1" applyFont="1" applyBorder="1" applyAlignment="1">
      <alignment horizontal="center"/>
    </xf>
    <xf numFmtId="3" fontId="18" fillId="8" borderId="68" xfId="241" applyNumberFormat="1" applyFont="1" applyFill="1" applyBorder="1" applyAlignment="1">
      <alignment horizontal="center" wrapText="1"/>
    </xf>
    <xf numFmtId="167" fontId="6" fillId="0" borderId="31" xfId="3" applyNumberFormat="1" applyFont="1" applyFill="1" applyBorder="1" applyAlignment="1">
      <alignment horizontal="center" vertical="center" wrapText="1"/>
    </xf>
    <xf numFmtId="167" fontId="6" fillId="0" borderId="62" xfId="3" applyNumberFormat="1" applyFont="1" applyFill="1" applyBorder="1" applyAlignment="1">
      <alignment horizontal="center" vertical="center" wrapText="1"/>
    </xf>
    <xf numFmtId="167" fontId="6" fillId="0" borderId="56" xfId="3" applyNumberFormat="1" applyFont="1" applyFill="1" applyBorder="1" applyAlignment="1">
      <alignment horizontal="center" vertical="center" wrapText="1"/>
    </xf>
    <xf numFmtId="10" fontId="6" fillId="0" borderId="56" xfId="2" applyNumberFormat="1" applyFont="1" applyFill="1" applyBorder="1" applyAlignment="1">
      <alignment horizontal="center" vertical="center" wrapText="1"/>
    </xf>
    <xf numFmtId="167" fontId="6" fillId="0" borderId="63" xfId="3" applyNumberFormat="1" applyFont="1" applyFill="1" applyBorder="1" applyAlignment="1">
      <alignment horizontal="center" vertical="center" wrapText="1"/>
    </xf>
    <xf numFmtId="167" fontId="6" fillId="0" borderId="10" xfId="3" applyNumberFormat="1" applyFont="1" applyFill="1" applyBorder="1" applyAlignment="1">
      <alignment horizontal="center" vertical="center" wrapText="1"/>
    </xf>
    <xf numFmtId="167" fontId="6" fillId="0" borderId="8" xfId="3" applyNumberFormat="1" applyFont="1" applyFill="1" applyBorder="1" applyAlignment="1">
      <alignment horizontal="center" vertical="center" wrapText="1"/>
    </xf>
    <xf numFmtId="167" fontId="6" fillId="0" borderId="23" xfId="3" applyNumberFormat="1" applyFont="1" applyFill="1" applyBorder="1" applyAlignment="1">
      <alignment horizontal="center" vertical="center" wrapText="1"/>
    </xf>
    <xf numFmtId="10" fontId="6" fillId="0" borderId="23" xfId="2" applyNumberFormat="1" applyFont="1" applyFill="1" applyBorder="1" applyAlignment="1">
      <alignment horizontal="center" vertical="center" wrapText="1"/>
    </xf>
    <xf numFmtId="167" fontId="6" fillId="0" borderId="9" xfId="3" applyNumberFormat="1" applyFont="1" applyFill="1" applyBorder="1" applyAlignment="1">
      <alignment horizontal="center" vertical="center" wrapText="1"/>
    </xf>
    <xf numFmtId="167" fontId="5" fillId="45" borderId="52" xfId="3" applyNumberFormat="1" applyFont="1" applyFill="1" applyBorder="1" applyAlignment="1">
      <alignment horizontal="center" vertical="center" wrapText="1"/>
    </xf>
    <xf numFmtId="167" fontId="5" fillId="45" borderId="53" xfId="3" applyNumberFormat="1" applyFont="1" applyFill="1" applyBorder="1" applyAlignment="1">
      <alignment horizontal="center" vertical="center" wrapText="1"/>
    </xf>
    <xf numFmtId="167" fontId="5" fillId="45" borderId="57" xfId="3" applyNumberFormat="1" applyFont="1" applyFill="1" applyBorder="1" applyAlignment="1">
      <alignment horizontal="center" vertical="center" wrapText="1"/>
    </xf>
    <xf numFmtId="10" fontId="5" fillId="45" borderId="57" xfId="2" applyNumberFormat="1" applyFont="1" applyFill="1" applyBorder="1" applyAlignment="1">
      <alignment horizontal="center" vertical="center" wrapText="1"/>
    </xf>
    <xf numFmtId="167" fontId="5" fillId="45" borderId="54" xfId="3" applyNumberFormat="1" applyFont="1" applyFill="1" applyBorder="1" applyAlignment="1">
      <alignment horizontal="center" vertical="center" wrapText="1"/>
    </xf>
    <xf numFmtId="9" fontId="5" fillId="0" borderId="34" xfId="2" applyFont="1" applyFill="1" applyBorder="1" applyAlignment="1">
      <alignment horizontal="center" vertical="center" wrapText="1"/>
    </xf>
    <xf numFmtId="9" fontId="5" fillId="0" borderId="35" xfId="2" applyFont="1" applyFill="1" applyBorder="1" applyAlignment="1">
      <alignment horizontal="center" vertical="center" wrapText="1"/>
    </xf>
    <xf numFmtId="9" fontId="5" fillId="0" borderId="37" xfId="2" applyFont="1" applyFill="1" applyBorder="1" applyAlignment="1">
      <alignment horizontal="center" vertical="center" wrapText="1"/>
    </xf>
    <xf numFmtId="9" fontId="5" fillId="0" borderId="66" xfId="2" applyFont="1" applyFill="1" applyBorder="1" applyAlignment="1">
      <alignment horizontal="center" vertical="center" wrapText="1"/>
    </xf>
    <xf numFmtId="9" fontId="5" fillId="0" borderId="36" xfId="2" applyFont="1" applyFill="1" applyBorder="1" applyAlignment="1">
      <alignment horizontal="center" vertical="center" wrapText="1"/>
    </xf>
    <xf numFmtId="167" fontId="6" fillId="4" borderId="29" xfId="3" applyNumberFormat="1" applyFont="1" applyFill="1" applyBorder="1" applyAlignment="1">
      <alignment horizontal="center" vertical="center" wrapText="1"/>
    </xf>
    <xf numFmtId="167" fontId="6" fillId="4" borderId="21" xfId="3" applyNumberFormat="1" applyFont="1" applyFill="1" applyBorder="1" applyAlignment="1">
      <alignment horizontal="center" vertical="center" wrapText="1"/>
    </xf>
    <xf numFmtId="167" fontId="6" fillId="4" borderId="55" xfId="3" applyNumberFormat="1" applyFont="1" applyFill="1" applyBorder="1" applyAlignment="1">
      <alignment horizontal="center" vertical="center" wrapText="1"/>
    </xf>
    <xf numFmtId="10" fontId="6" fillId="4" borderId="55" xfId="2" applyNumberFormat="1" applyFont="1" applyFill="1" applyBorder="1" applyAlignment="1">
      <alignment horizontal="center" vertical="center" wrapText="1"/>
    </xf>
    <xf numFmtId="167" fontId="6" fillId="4" borderId="10" xfId="3" applyNumberFormat="1" applyFont="1" applyFill="1" applyBorder="1" applyAlignment="1">
      <alignment horizontal="center" vertical="center" wrapText="1"/>
    </xf>
    <xf numFmtId="167" fontId="6" fillId="4" borderId="8" xfId="3" applyNumberFormat="1" applyFont="1" applyFill="1" applyBorder="1" applyAlignment="1">
      <alignment horizontal="center" vertical="center" wrapText="1"/>
    </xf>
    <xf numFmtId="167" fontId="6" fillId="4" borderId="9" xfId="3" applyNumberFormat="1" applyFont="1" applyFill="1" applyBorder="1" applyAlignment="1">
      <alignment horizontal="center" vertical="center" wrapText="1"/>
    </xf>
    <xf numFmtId="10" fontId="6" fillId="4" borderId="9" xfId="2" applyNumberFormat="1" applyFont="1" applyFill="1" applyBorder="1" applyAlignment="1">
      <alignment horizontal="center" vertical="center" wrapText="1"/>
    </xf>
    <xf numFmtId="9" fontId="5" fillId="0" borderId="52" xfId="2" applyFont="1" applyFill="1" applyBorder="1" applyAlignment="1">
      <alignment horizontal="center" vertical="center" wrapText="1"/>
    </xf>
    <xf numFmtId="9" fontId="5" fillId="0" borderId="53" xfId="2" applyFont="1" applyFill="1" applyBorder="1" applyAlignment="1">
      <alignment horizontal="center" vertical="center" wrapText="1"/>
    </xf>
    <xf numFmtId="9" fontId="5" fillId="0" borderId="54" xfId="2" applyFont="1" applyFill="1" applyBorder="1" applyAlignment="1">
      <alignment horizontal="center" vertical="center" wrapText="1"/>
    </xf>
    <xf numFmtId="0" fontId="3" fillId="5" borderId="8" xfId="0" applyFont="1" applyFill="1" applyBorder="1" applyAlignment="1">
      <alignment horizontal="center" vertical="center" wrapText="1"/>
    </xf>
    <xf numFmtId="0" fontId="17" fillId="7" borderId="8" xfId="0" applyFont="1" applyFill="1" applyBorder="1" applyAlignment="1">
      <alignment horizontal="left" vertical="center" wrapText="1"/>
    </xf>
    <xf numFmtId="3" fontId="17" fillId="3" borderId="8" xfId="0" applyNumberFormat="1" applyFont="1" applyFill="1" applyBorder="1" applyAlignment="1">
      <alignment horizontal="right" vertical="center"/>
    </xf>
    <xf numFmtId="0" fontId="17" fillId="3" borderId="8" xfId="0" applyFont="1" applyFill="1" applyBorder="1" applyAlignment="1">
      <alignment horizontal="left" vertical="center"/>
    </xf>
    <xf numFmtId="3" fontId="18" fillId="0" borderId="8" xfId="0" applyNumberFormat="1" applyFont="1" applyBorder="1" applyAlignment="1">
      <alignment horizontal="right" vertical="center"/>
    </xf>
    <xf numFmtId="0" fontId="18" fillId="0" borderId="8" xfId="0" applyFont="1" applyBorder="1" applyAlignment="1">
      <alignment horizontal="right" vertical="center"/>
    </xf>
    <xf numFmtId="3" fontId="18" fillId="0" borderId="8" xfId="0" applyNumberFormat="1" applyFont="1" applyFill="1" applyBorder="1" applyAlignment="1">
      <alignment horizontal="right" vertical="center"/>
    </xf>
    <xf numFmtId="17" fontId="7" fillId="3" borderId="8" xfId="0" applyNumberFormat="1" applyFont="1" applyFill="1" applyBorder="1" applyAlignment="1">
      <alignment horizontal="left"/>
    </xf>
    <xf numFmtId="0" fontId="18" fillId="0" borderId="0" xfId="0" applyFont="1" applyAlignment="1">
      <alignment vertical="center"/>
    </xf>
    <xf numFmtId="0" fontId="29" fillId="0" borderId="8" xfId="0" applyFont="1" applyBorder="1" applyAlignment="1">
      <alignment vertical="center"/>
    </xf>
    <xf numFmtId="3" fontId="39" fillId="0" borderId="8" xfId="0" applyNumberFormat="1" applyFont="1" applyBorder="1" applyAlignment="1">
      <alignment horizontal="right" vertical="center"/>
    </xf>
    <xf numFmtId="0" fontId="39" fillId="0" borderId="8" xfId="0" applyFont="1" applyBorder="1" applyAlignment="1">
      <alignment vertical="center"/>
    </xf>
    <xf numFmtId="3" fontId="39" fillId="0" borderId="8" xfId="0" applyNumberFormat="1" applyFont="1" applyBorder="1" applyAlignment="1">
      <alignment vertical="center"/>
    </xf>
    <xf numFmtId="0" fontId="31" fillId="9" borderId="8" xfId="0" applyFont="1" applyFill="1" applyBorder="1" applyAlignment="1">
      <alignment vertical="center"/>
    </xf>
    <xf numFmtId="3" fontId="38" fillId="9" borderId="8" xfId="0" applyNumberFormat="1" applyFont="1" applyFill="1" applyBorder="1" applyAlignment="1">
      <alignment horizontal="right" vertical="center"/>
    </xf>
    <xf numFmtId="0" fontId="38" fillId="9" borderId="8" xfId="0" applyFont="1" applyFill="1" applyBorder="1" applyAlignment="1">
      <alignment vertical="center"/>
    </xf>
    <xf numFmtId="0" fontId="18" fillId="0" borderId="0" xfId="0" applyFont="1" applyAlignment="1">
      <alignment horizontal="left" vertical="center"/>
    </xf>
    <xf numFmtId="0" fontId="18" fillId="0" borderId="0" xfId="0" applyFont="1" applyAlignment="1">
      <alignment horizontal="left" vertical="top"/>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167" fontId="3" fillId="5" borderId="8" xfId="5" applyNumberFormat="1" applyFont="1" applyFill="1" applyBorder="1" applyAlignment="1">
      <alignment horizontal="center" vertical="center" wrapText="1"/>
    </xf>
    <xf numFmtId="167" fontId="5" fillId="0" borderId="11" xfId="3" applyNumberFormat="1" applyFont="1" applyFill="1" applyBorder="1" applyAlignment="1">
      <alignment vertical="center" wrapText="1"/>
    </xf>
    <xf numFmtId="0" fontId="5" fillId="0" borderId="59" xfId="0" applyFont="1" applyBorder="1" applyAlignment="1">
      <alignment horizontal="center"/>
    </xf>
    <xf numFmtId="167" fontId="3" fillId="5" borderId="59" xfId="3" applyNumberFormat="1" applyFont="1" applyFill="1" applyBorder="1" applyAlignment="1">
      <alignment horizontal="center" vertical="center" wrapText="1"/>
    </xf>
    <xf numFmtId="9" fontId="5" fillId="0" borderId="70" xfId="2" applyFont="1" applyFill="1" applyBorder="1" applyAlignment="1">
      <alignment horizontal="center" vertical="center" wrapText="1"/>
    </xf>
    <xf numFmtId="0" fontId="5" fillId="0" borderId="0" xfId="0" applyFont="1" applyBorder="1" applyAlignment="1">
      <alignment horizontal="center"/>
    </xf>
    <xf numFmtId="9" fontId="5" fillId="0" borderId="69" xfId="2" applyFont="1" applyFill="1" applyBorder="1" applyAlignment="1">
      <alignment horizontal="center" vertical="center" wrapText="1"/>
    </xf>
    <xf numFmtId="167" fontId="6" fillId="3" borderId="71" xfId="3" applyNumberFormat="1" applyFont="1" applyFill="1" applyBorder="1" applyAlignment="1">
      <alignment horizontal="center" vertical="center"/>
    </xf>
    <xf numFmtId="167" fontId="7" fillId="3" borderId="21" xfId="1" applyNumberFormat="1" applyFont="1" applyFill="1" applyBorder="1"/>
    <xf numFmtId="167" fontId="7" fillId="3" borderId="72" xfId="1" applyNumberFormat="1" applyFont="1" applyFill="1" applyBorder="1"/>
    <xf numFmtId="167" fontId="7" fillId="0" borderId="21" xfId="1" applyNumberFormat="1" applyFont="1" applyFill="1" applyBorder="1"/>
    <xf numFmtId="167" fontId="7" fillId="0" borderId="72" xfId="1" applyNumberFormat="1" applyFont="1" applyFill="1" applyBorder="1"/>
    <xf numFmtId="167" fontId="3" fillId="5" borderId="21" xfId="3" applyNumberFormat="1" applyFont="1" applyFill="1" applyBorder="1" applyAlignment="1">
      <alignment horizontal="center" vertical="center" wrapText="1"/>
    </xf>
    <xf numFmtId="167" fontId="4" fillId="5" borderId="21" xfId="3" applyNumberFormat="1" applyFont="1" applyFill="1" applyBorder="1" applyAlignment="1">
      <alignment horizontal="center" vertical="center"/>
    </xf>
    <xf numFmtId="167" fontId="4" fillId="5" borderId="21" xfId="3" applyNumberFormat="1" applyFont="1" applyFill="1" applyBorder="1" applyAlignment="1">
      <alignment horizontal="center" vertical="center" wrapText="1"/>
    </xf>
    <xf numFmtId="0" fontId="3" fillId="5" borderId="73" xfId="3" applyNumberFormat="1" applyFont="1" applyFill="1" applyBorder="1" applyAlignment="1">
      <alignment horizontal="center" vertical="center" wrapText="1"/>
    </xf>
    <xf numFmtId="167" fontId="7" fillId="3" borderId="29" xfId="1" applyNumberFormat="1" applyFont="1" applyFill="1" applyBorder="1"/>
    <xf numFmtId="167" fontId="8" fillId="0" borderId="29" xfId="1" applyNumberFormat="1" applyFont="1" applyFill="1" applyBorder="1"/>
    <xf numFmtId="167" fontId="7" fillId="0" borderId="29" xfId="1" applyNumberFormat="1" applyFont="1" applyFill="1" applyBorder="1"/>
    <xf numFmtId="167" fontId="3" fillId="5" borderId="25" xfId="3" applyNumberFormat="1" applyFont="1" applyFill="1" applyBorder="1" applyAlignment="1">
      <alignment horizontal="center" vertical="center" wrapText="1"/>
    </xf>
    <xf numFmtId="167" fontId="3" fillId="5" borderId="3" xfId="3" applyNumberFormat="1" applyFont="1" applyFill="1" applyBorder="1" applyAlignment="1">
      <alignment horizontal="center" vertical="center" wrapText="1"/>
    </xf>
    <xf numFmtId="167" fontId="7" fillId="3" borderId="74" xfId="1" applyNumberFormat="1" applyFont="1" applyFill="1" applyBorder="1"/>
    <xf numFmtId="167" fontId="7" fillId="3" borderId="5" xfId="1" applyNumberFormat="1" applyFont="1" applyFill="1" applyBorder="1"/>
    <xf numFmtId="167" fontId="7" fillId="3" borderId="75" xfId="1" applyNumberFormat="1" applyFont="1" applyFill="1" applyBorder="1"/>
    <xf numFmtId="167" fontId="7" fillId="3" borderId="76" xfId="1" applyNumberFormat="1" applyFont="1" applyFill="1" applyBorder="1"/>
    <xf numFmtId="167" fontId="7" fillId="0" borderId="75" xfId="1" applyNumberFormat="1" applyFont="1" applyFill="1" applyBorder="1"/>
    <xf numFmtId="167" fontId="7" fillId="0" borderId="76" xfId="1" applyNumberFormat="1" applyFont="1" applyFill="1" applyBorder="1"/>
    <xf numFmtId="167" fontId="7" fillId="3" borderId="31" xfId="1" applyNumberFormat="1" applyFont="1" applyFill="1" applyBorder="1"/>
    <xf numFmtId="167" fontId="8" fillId="0" borderId="76" xfId="1" applyNumberFormat="1" applyFont="1" applyFill="1" applyBorder="1"/>
    <xf numFmtId="167" fontId="6" fillId="0" borderId="79" xfId="3" applyNumberFormat="1" applyFont="1" applyFill="1" applyBorder="1" applyAlignment="1">
      <alignment horizontal="center" vertical="center" wrapText="1"/>
    </xf>
    <xf numFmtId="167" fontId="6" fillId="0" borderId="7" xfId="3" applyNumberFormat="1" applyFont="1" applyFill="1" applyBorder="1" applyAlignment="1">
      <alignment horizontal="center" vertical="center" wrapText="1"/>
    </xf>
    <xf numFmtId="167" fontId="5" fillId="45" borderId="80" xfId="3" applyNumberFormat="1" applyFont="1" applyFill="1" applyBorder="1" applyAlignment="1">
      <alignment horizontal="center" vertical="center" wrapText="1"/>
    </xf>
    <xf numFmtId="167" fontId="3" fillId="5" borderId="81" xfId="3" applyNumberFormat="1" applyFont="1" applyFill="1" applyBorder="1" applyAlignment="1">
      <alignment horizontal="center" vertical="center" wrapText="1"/>
    </xf>
    <xf numFmtId="167" fontId="6" fillId="0" borderId="78" xfId="3" applyNumberFormat="1" applyFont="1" applyFill="1" applyBorder="1" applyAlignment="1">
      <alignment horizontal="center" vertical="center" wrapText="1"/>
    </xf>
    <xf numFmtId="167" fontId="6" fillId="0" borderId="82" xfId="3" applyNumberFormat="1" applyFont="1" applyFill="1" applyBorder="1" applyAlignment="1">
      <alignment horizontal="center" vertical="center" wrapText="1"/>
    </xf>
    <xf numFmtId="167" fontId="5" fillId="45" borderId="83" xfId="3" applyNumberFormat="1" applyFont="1" applyFill="1" applyBorder="1" applyAlignment="1">
      <alignment horizontal="center" vertical="center" wrapText="1"/>
    </xf>
    <xf numFmtId="9" fontId="5" fillId="0" borderId="25" xfId="2" applyFont="1" applyFill="1" applyBorder="1" applyAlignment="1">
      <alignment horizontal="center" vertical="center" wrapText="1"/>
    </xf>
    <xf numFmtId="9" fontId="5" fillId="0" borderId="17" xfId="2" applyFont="1" applyFill="1" applyBorder="1" applyAlignment="1">
      <alignment horizontal="center" vertical="center" wrapText="1"/>
    </xf>
    <xf numFmtId="9" fontId="5" fillId="0" borderId="19" xfId="2" applyFont="1" applyFill="1" applyBorder="1" applyAlignment="1">
      <alignment horizontal="center" vertical="center" wrapText="1"/>
    </xf>
    <xf numFmtId="167" fontId="4" fillId="5" borderId="31" xfId="3" applyNumberFormat="1" applyFont="1" applyFill="1" applyBorder="1" applyAlignment="1">
      <alignment horizontal="center" vertical="center"/>
    </xf>
    <xf numFmtId="167" fontId="4" fillId="5" borderId="62" xfId="3" applyNumberFormat="1" applyFont="1" applyFill="1" applyBorder="1" applyAlignment="1">
      <alignment horizontal="center" vertical="center"/>
    </xf>
    <xf numFmtId="167" fontId="3" fillId="5" borderId="62" xfId="3" applyNumberFormat="1" applyFont="1" applyFill="1" applyBorder="1" applyAlignment="1">
      <alignment horizontal="center" vertical="center"/>
    </xf>
    <xf numFmtId="167" fontId="3" fillId="5" borderId="77" xfId="3" applyNumberFormat="1" applyFont="1" applyFill="1" applyBorder="1" applyAlignment="1">
      <alignment horizontal="center" vertical="center" wrapText="1"/>
    </xf>
    <xf numFmtId="167" fontId="6" fillId="4" borderId="71" xfId="3" applyNumberFormat="1" applyFont="1" applyFill="1" applyBorder="1" applyAlignment="1">
      <alignment horizontal="center" vertical="center" wrapText="1"/>
    </xf>
    <xf numFmtId="167" fontId="5" fillId="45" borderId="85" xfId="3" applyNumberFormat="1" applyFont="1" applyFill="1" applyBorder="1" applyAlignment="1">
      <alignment horizontal="center" vertical="center" wrapText="1"/>
    </xf>
    <xf numFmtId="167" fontId="6" fillId="4" borderId="20" xfId="3" applyNumberFormat="1" applyFont="1" applyFill="1" applyBorder="1" applyAlignment="1">
      <alignment horizontal="center" vertical="center" wrapText="1"/>
    </xf>
    <xf numFmtId="167" fontId="6" fillId="4" borderId="7" xfId="3" applyNumberFormat="1" applyFont="1" applyFill="1" applyBorder="1" applyAlignment="1">
      <alignment horizontal="center" vertical="center" wrapText="1"/>
    </xf>
    <xf numFmtId="167" fontId="6" fillId="4" borderId="86" xfId="3" applyNumberFormat="1" applyFont="1" applyFill="1" applyBorder="1" applyAlignment="1">
      <alignment horizontal="center" vertical="center" wrapText="1"/>
    </xf>
    <xf numFmtId="167" fontId="6" fillId="4" borderId="82" xfId="3" applyNumberFormat="1" applyFont="1" applyFill="1" applyBorder="1" applyAlignment="1">
      <alignment horizontal="center" vertical="center" wrapText="1"/>
    </xf>
    <xf numFmtId="167" fontId="11" fillId="6" borderId="8" xfId="5" applyNumberFormat="1" applyFont="1" applyFill="1" applyBorder="1"/>
    <xf numFmtId="167" fontId="12" fillId="6" borderId="8" xfId="5" applyNumberFormat="1" applyFont="1" applyFill="1" applyBorder="1"/>
    <xf numFmtId="41" fontId="11" fillId="6" borderId="0" xfId="242" applyFont="1" applyFill="1"/>
    <xf numFmtId="0" fontId="8" fillId="0" borderId="0" xfId="0" applyFont="1" applyAlignment="1">
      <alignment horizontal="left"/>
    </xf>
    <xf numFmtId="0" fontId="36" fillId="5" borderId="8" xfId="0" applyFont="1" applyFill="1" applyBorder="1" applyAlignment="1">
      <alignment horizontal="center" vertical="center"/>
    </xf>
    <xf numFmtId="167" fontId="3" fillId="5" borderId="41" xfId="3" applyNumberFormat="1" applyFont="1" applyFill="1" applyBorder="1" applyAlignment="1">
      <alignment horizontal="center" vertical="center" wrapText="1"/>
    </xf>
    <xf numFmtId="167" fontId="6" fillId="3" borderId="30" xfId="3" applyNumberFormat="1" applyFont="1" applyFill="1" applyBorder="1" applyAlignment="1">
      <alignment horizontal="center" vertical="center"/>
    </xf>
    <xf numFmtId="167" fontId="7" fillId="3" borderId="41" xfId="1" applyNumberFormat="1" applyFont="1" applyFill="1" applyBorder="1"/>
    <xf numFmtId="167" fontId="7" fillId="0" borderId="41" xfId="1" applyNumberFormat="1" applyFont="1" applyFill="1" applyBorder="1"/>
    <xf numFmtId="167" fontId="3" fillId="5" borderId="87" xfId="3" applyNumberFormat="1" applyFont="1" applyFill="1" applyBorder="1" applyAlignment="1">
      <alignment horizontal="center" vertical="center" wrapText="1"/>
    </xf>
    <xf numFmtId="167" fontId="6" fillId="3" borderId="88" xfId="3" applyNumberFormat="1" applyFont="1" applyFill="1" applyBorder="1" applyAlignment="1">
      <alignment horizontal="center" vertical="center"/>
    </xf>
    <xf numFmtId="167" fontId="7" fillId="3" borderId="89" xfId="1" applyNumberFormat="1" applyFont="1" applyFill="1" applyBorder="1"/>
    <xf numFmtId="167" fontId="7" fillId="0" borderId="89" xfId="1" applyNumberFormat="1" applyFont="1" applyFill="1" applyBorder="1"/>
    <xf numFmtId="167" fontId="3" fillId="5" borderId="31" xfId="3" applyNumberFormat="1" applyFont="1" applyFill="1" applyBorder="1" applyAlignment="1">
      <alignment horizontal="center" vertical="center" wrapText="1"/>
    </xf>
    <xf numFmtId="167" fontId="3" fillId="5" borderId="63" xfId="3" applyNumberFormat="1" applyFont="1" applyFill="1" applyBorder="1" applyAlignment="1">
      <alignment horizontal="center" vertical="center" wrapText="1"/>
    </xf>
    <xf numFmtId="167" fontId="6" fillId="3" borderId="10" xfId="3" applyNumberFormat="1" applyFont="1" applyFill="1" applyBorder="1" applyAlignment="1">
      <alignment horizontal="center" vertical="center"/>
    </xf>
    <xf numFmtId="0" fontId="7" fillId="11" borderId="8" xfId="0" applyFont="1" applyFill="1" applyBorder="1" applyAlignment="1">
      <alignment horizontal="left"/>
    </xf>
    <xf numFmtId="0" fontId="30" fillId="0" borderId="8" xfId="0" applyFont="1" applyBorder="1" applyAlignment="1">
      <alignment horizontal="center" vertical="center"/>
    </xf>
    <xf numFmtId="0" fontId="22" fillId="0" borderId="22" xfId="0" applyFont="1" applyFill="1" applyBorder="1"/>
    <xf numFmtId="0" fontId="23" fillId="0" borderId="0" xfId="6" applyFont="1" applyAlignment="1" applyProtection="1">
      <alignment horizontal="left"/>
    </xf>
    <xf numFmtId="0" fontId="23" fillId="0" borderId="0" xfId="6" applyFont="1" applyAlignment="1" applyProtection="1"/>
    <xf numFmtId="0" fontId="22" fillId="0" borderId="39" xfId="0" applyFont="1" applyBorder="1" applyAlignment="1">
      <alignment horizontal="left" vertical="top" wrapText="1"/>
    </xf>
    <xf numFmtId="0" fontId="22" fillId="0" borderId="0" xfId="0" applyFont="1" applyBorder="1" applyAlignment="1">
      <alignment horizontal="left" vertical="top" wrapText="1"/>
    </xf>
    <xf numFmtId="0" fontId="22" fillId="0" borderId="14" xfId="0" applyFont="1" applyBorder="1" applyAlignment="1">
      <alignment horizontal="left" vertical="top" wrapText="1"/>
    </xf>
    <xf numFmtId="0" fontId="23" fillId="0" borderId="0" xfId="6" quotePrefix="1" applyFont="1" applyAlignment="1" applyProtection="1">
      <alignment horizontal="left"/>
    </xf>
    <xf numFmtId="0" fontId="15" fillId="0" borderId="0" xfId="0" applyFont="1" applyAlignment="1">
      <alignment horizontal="center"/>
    </xf>
    <xf numFmtId="167" fontId="3" fillId="5" borderId="38" xfId="3" applyNumberFormat="1" applyFont="1" applyFill="1" applyBorder="1" applyAlignment="1">
      <alignment horizontal="center" vertical="center" wrapText="1"/>
    </xf>
    <xf numFmtId="167" fontId="3" fillId="5" borderId="58" xfId="3" applyNumberFormat="1" applyFont="1" applyFill="1" applyBorder="1" applyAlignment="1">
      <alignment horizontal="center" vertic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59" xfId="0" applyFont="1" applyBorder="1" applyAlignment="1">
      <alignment horizontal="center"/>
    </xf>
    <xf numFmtId="0" fontId="5" fillId="0" borderId="90" xfId="0" applyFont="1" applyBorder="1" applyAlignment="1">
      <alignment horizontal="center"/>
    </xf>
    <xf numFmtId="0" fontId="8" fillId="0" borderId="0" xfId="0" applyFont="1" applyAlignment="1">
      <alignment horizontal="left" vertical="top" wrapText="1"/>
    </xf>
    <xf numFmtId="167" fontId="3" fillId="5" borderId="4" xfId="3" applyNumberFormat="1" applyFont="1" applyFill="1" applyBorder="1" applyAlignment="1">
      <alignment horizontal="center" vertical="center" wrapText="1"/>
    </xf>
    <xf numFmtId="167" fontId="3" fillId="5" borderId="15" xfId="3"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9" fontId="5" fillId="0" borderId="64" xfId="2" applyFont="1" applyFill="1" applyBorder="1" applyAlignment="1">
      <alignment horizontal="center" vertical="center" wrapText="1"/>
    </xf>
    <xf numFmtId="9" fontId="5" fillId="0" borderId="65" xfId="2" applyFont="1" applyFill="1" applyBorder="1" applyAlignment="1">
      <alignment horizontal="center" vertical="center" wrapText="1"/>
    </xf>
    <xf numFmtId="17" fontId="15" fillId="0" borderId="0" xfId="0" applyNumberFormat="1" applyFont="1" applyAlignment="1">
      <alignment horizontal="center"/>
    </xf>
    <xf numFmtId="0" fontId="5" fillId="0" borderId="25" xfId="0" applyFont="1" applyBorder="1" applyAlignment="1">
      <alignment horizontal="center"/>
    </xf>
    <xf numFmtId="0" fontId="5" fillId="0" borderId="18" xfId="0" applyFont="1" applyBorder="1" applyAlignment="1">
      <alignment horizontal="center"/>
    </xf>
    <xf numFmtId="0" fontId="24" fillId="0" borderId="0" xfId="0" applyFont="1" applyAlignment="1">
      <alignment horizontal="center"/>
    </xf>
    <xf numFmtId="9" fontId="5" fillId="0" borderId="52" xfId="4" applyNumberFormat="1" applyFont="1" applyBorder="1" applyAlignment="1">
      <alignment horizontal="center"/>
    </xf>
    <xf numFmtId="9" fontId="5" fillId="0" borderId="54" xfId="4" applyNumberFormat="1" applyFont="1" applyBorder="1" applyAlignment="1">
      <alignment horizontal="center"/>
    </xf>
    <xf numFmtId="167" fontId="3" fillId="5" borderId="6" xfId="3" applyNumberFormat="1" applyFont="1" applyFill="1" applyBorder="1" applyAlignment="1">
      <alignment horizontal="center" vertical="center" wrapText="1"/>
    </xf>
    <xf numFmtId="167" fontId="3" fillId="5" borderId="51" xfId="3" applyNumberFormat="1" applyFont="1" applyFill="1" applyBorder="1" applyAlignment="1">
      <alignment horizontal="center" vertical="center" wrapText="1"/>
    </xf>
    <xf numFmtId="0" fontId="5" fillId="0" borderId="58" xfId="0" applyFont="1" applyBorder="1" applyAlignment="1">
      <alignment horizontal="center"/>
    </xf>
    <xf numFmtId="0" fontId="5" fillId="0" borderId="84" xfId="0" applyFont="1" applyBorder="1" applyAlignment="1">
      <alignment horizontal="center"/>
    </xf>
    <xf numFmtId="0" fontId="5" fillId="0" borderId="34" xfId="0" applyFont="1" applyBorder="1" applyAlignment="1">
      <alignment horizontal="center"/>
    </xf>
    <xf numFmtId="0" fontId="5" fillId="0" borderId="37" xfId="0" applyFont="1" applyBorder="1" applyAlignment="1">
      <alignment horizontal="center"/>
    </xf>
    <xf numFmtId="167" fontId="3" fillId="5" borderId="23" xfId="5" applyNumberFormat="1" applyFont="1" applyFill="1" applyBorder="1" applyAlignment="1">
      <alignment horizontal="center" vertical="center" wrapText="1"/>
    </xf>
    <xf numFmtId="167" fontId="3" fillId="5" borderId="7" xfId="5" applyNumberFormat="1" applyFont="1" applyFill="1" applyBorder="1" applyAlignment="1">
      <alignment horizontal="center" vertical="center" wrapText="1"/>
    </xf>
    <xf numFmtId="167" fontId="3" fillId="5" borderId="8" xfId="5" applyNumberFormat="1" applyFont="1" applyFill="1" applyBorder="1" applyAlignment="1">
      <alignment horizontal="center" vertical="center" wrapText="1"/>
    </xf>
    <xf numFmtId="167" fontId="3" fillId="5" borderId="30" xfId="5" applyNumberFormat="1" applyFont="1" applyFill="1" applyBorder="1" applyAlignment="1">
      <alignment horizontal="center" vertical="center" wrapText="1"/>
    </xf>
    <xf numFmtId="167" fontId="24" fillId="0" borderId="0" xfId="5" applyNumberFormat="1" applyFont="1" applyFill="1" applyBorder="1" applyAlignment="1">
      <alignment horizontal="center" vertical="center"/>
    </xf>
    <xf numFmtId="167" fontId="3" fillId="5" borderId="21" xfId="5" applyNumberFormat="1" applyFont="1" applyFill="1" applyBorder="1" applyAlignment="1">
      <alignment horizontal="center" vertical="center" wrapText="1"/>
    </xf>
    <xf numFmtId="167" fontId="3" fillId="5" borderId="24" xfId="5" applyNumberFormat="1" applyFont="1" applyFill="1" applyBorder="1" applyAlignment="1">
      <alignment horizontal="center" vertical="center" wrapText="1"/>
    </xf>
    <xf numFmtId="0" fontId="22" fillId="0" borderId="22" xfId="0" applyFont="1" applyBorder="1" applyAlignment="1">
      <alignment horizontal="left" vertical="top" wrapText="1"/>
    </xf>
    <xf numFmtId="0" fontId="22" fillId="0" borderId="41" xfId="0" applyFont="1" applyBorder="1" applyAlignment="1">
      <alignment horizontal="left" vertical="top" wrapText="1"/>
    </xf>
    <xf numFmtId="0" fontId="22" fillId="0" borderId="20" xfId="0" applyFont="1" applyBorder="1" applyAlignment="1">
      <alignment horizontal="left" vertical="top" wrapText="1"/>
    </xf>
    <xf numFmtId="0" fontId="34" fillId="0" borderId="8" xfId="0" applyFont="1" applyBorder="1" applyAlignment="1">
      <alignment horizontal="center" vertical="center"/>
    </xf>
    <xf numFmtId="0" fontId="35" fillId="5" borderId="24" xfId="0" applyFont="1" applyFill="1" applyBorder="1" applyAlignment="1">
      <alignment horizontal="center" vertical="center" wrapText="1"/>
    </xf>
    <xf numFmtId="0" fontId="35" fillId="5" borderId="67" xfId="0" applyFont="1" applyFill="1" applyBorder="1" applyAlignment="1">
      <alignment horizontal="center" vertical="center" wrapText="1"/>
    </xf>
    <xf numFmtId="0" fontId="35" fillId="5" borderId="21" xfId="0" applyFont="1" applyFill="1" applyBorder="1" applyAlignment="1">
      <alignment horizontal="center" vertical="center" wrapText="1"/>
    </xf>
    <xf numFmtId="0" fontId="35" fillId="5" borderId="23" xfId="0" applyFont="1" applyFill="1" applyBorder="1" applyAlignment="1">
      <alignment horizontal="center" vertical="center"/>
    </xf>
    <xf numFmtId="0" fontId="35" fillId="5" borderId="30" xfId="0" applyFont="1" applyFill="1" applyBorder="1" applyAlignment="1">
      <alignment horizontal="center" vertical="center"/>
    </xf>
    <xf numFmtId="0" fontId="35" fillId="5" borderId="7" xfId="0" applyFont="1" applyFill="1" applyBorder="1" applyAlignment="1">
      <alignment horizontal="center" vertical="center"/>
    </xf>
    <xf numFmtId="0" fontId="3" fillId="5" borderId="8" xfId="0" applyFont="1" applyFill="1" applyBorder="1" applyAlignment="1">
      <alignment horizontal="center"/>
    </xf>
    <xf numFmtId="0" fontId="38" fillId="0" borderId="8" xfId="0" applyFont="1" applyBorder="1" applyAlignment="1">
      <alignment horizontal="center" vertical="center"/>
    </xf>
    <xf numFmtId="0" fontId="38" fillId="9" borderId="8" xfId="0" applyFont="1" applyFill="1" applyBorder="1" applyAlignment="1">
      <alignment horizontal="center" vertical="center"/>
    </xf>
    <xf numFmtId="17" fontId="15" fillId="0" borderId="0" xfId="0" quotePrefix="1" applyNumberFormat="1" applyFont="1" applyAlignment="1">
      <alignment horizontal="center"/>
    </xf>
    <xf numFmtId="0" fontId="15" fillId="0" borderId="0" xfId="0" quotePrefix="1" applyFont="1" applyAlignment="1">
      <alignment horizontal="center"/>
    </xf>
    <xf numFmtId="0" fontId="36" fillId="5" borderId="8" xfId="0" applyFont="1" applyFill="1" applyBorder="1" applyAlignment="1">
      <alignment horizontal="center" vertical="center"/>
    </xf>
    <xf numFmtId="0" fontId="37" fillId="5" borderId="8" xfId="0" applyFont="1" applyFill="1" applyBorder="1" applyAlignment="1">
      <alignment horizontal="center" vertical="center"/>
    </xf>
    <xf numFmtId="0" fontId="23" fillId="0" borderId="0" xfId="6" quotePrefix="1" applyFont="1" applyFill="1" applyBorder="1" applyAlignment="1" applyProtection="1">
      <alignment horizontal="left"/>
    </xf>
    <xf numFmtId="0" fontId="15" fillId="0" borderId="0" xfId="0" applyFont="1" applyAlignment="1">
      <alignment horizontal="center" vertical="top" wrapText="1"/>
    </xf>
    <xf numFmtId="0" fontId="3" fillId="5" borderId="24" xfId="0" applyNumberFormat="1" applyFont="1" applyFill="1" applyBorder="1" applyAlignment="1">
      <alignment horizontal="center" vertical="center" wrapText="1"/>
    </xf>
    <xf numFmtId="0" fontId="3" fillId="5" borderId="67" xfId="0" applyNumberFormat="1" applyFont="1" applyFill="1" applyBorder="1" applyAlignment="1">
      <alignment horizontal="center" vertical="center" wrapText="1"/>
    </xf>
    <xf numFmtId="0" fontId="3" fillId="5" borderId="21" xfId="0" applyNumberFormat="1"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xf>
    <xf numFmtId="0" fontId="3" fillId="5" borderId="8" xfId="0" applyFont="1" applyFill="1" applyBorder="1" applyAlignment="1">
      <alignment horizontal="center" vertical="center"/>
    </xf>
    <xf numFmtId="0" fontId="3" fillId="5" borderId="30" xfId="0" applyFont="1" applyFill="1" applyBorder="1" applyAlignment="1">
      <alignment horizontal="center" vertical="center"/>
    </xf>
    <xf numFmtId="0" fontId="3" fillId="5" borderId="7" xfId="0" applyFont="1" applyFill="1" applyBorder="1" applyAlignment="1">
      <alignment horizontal="center" vertical="center"/>
    </xf>
    <xf numFmtId="17" fontId="7" fillId="3" borderId="23" xfId="0" applyNumberFormat="1" applyFont="1" applyFill="1" applyBorder="1" applyAlignment="1">
      <alignment horizontal="left"/>
    </xf>
    <xf numFmtId="17" fontId="7" fillId="3" borderId="30" xfId="0" applyNumberFormat="1" applyFont="1" applyFill="1" applyBorder="1" applyAlignment="1">
      <alignment horizontal="left"/>
    </xf>
    <xf numFmtId="17" fontId="7" fillId="3" borderId="7" xfId="0" applyNumberFormat="1" applyFont="1" applyFill="1" applyBorder="1" applyAlignment="1">
      <alignment horizontal="left"/>
    </xf>
    <xf numFmtId="0" fontId="7" fillId="3" borderId="23" xfId="0" applyNumberFormat="1" applyFont="1" applyFill="1" applyBorder="1" applyAlignment="1">
      <alignment horizontal="left"/>
    </xf>
    <xf numFmtId="0" fontId="7" fillId="3" borderId="30" xfId="0" applyNumberFormat="1" applyFont="1" applyFill="1" applyBorder="1" applyAlignment="1">
      <alignment horizontal="left"/>
    </xf>
    <xf numFmtId="0" fontId="7" fillId="3" borderId="7" xfId="0" applyNumberFormat="1" applyFont="1" applyFill="1" applyBorder="1" applyAlignment="1">
      <alignment horizontal="left"/>
    </xf>
    <xf numFmtId="17" fontId="7" fillId="12" borderId="8" xfId="0" applyNumberFormat="1" applyFont="1" applyFill="1" applyBorder="1" applyAlignment="1">
      <alignment horizontal="center"/>
    </xf>
    <xf numFmtId="0" fontId="40" fillId="5" borderId="8" xfId="0" applyFont="1" applyFill="1" applyBorder="1" applyAlignment="1">
      <alignment horizontal="center" vertical="center"/>
    </xf>
    <xf numFmtId="0" fontId="40" fillId="5" borderId="8" xfId="0" applyFont="1" applyFill="1" applyBorder="1" applyAlignment="1">
      <alignment horizontal="center" vertical="center" wrapText="1"/>
    </xf>
    <xf numFmtId="0" fontId="40" fillId="5" borderId="8" xfId="0" applyFont="1" applyFill="1" applyBorder="1" applyAlignment="1">
      <alignment horizontal="center"/>
    </xf>
    <xf numFmtId="0" fontId="7" fillId="0" borderId="8" xfId="0" applyFont="1" applyBorder="1" applyAlignment="1">
      <alignment horizontal="center" vertical="center" wrapText="1"/>
    </xf>
    <xf numFmtId="0" fontId="16" fillId="5" borderId="8" xfId="0" applyFont="1" applyFill="1" applyBorder="1" applyAlignment="1">
      <alignment horizontal="center" vertical="center"/>
    </xf>
    <xf numFmtId="0" fontId="5" fillId="14" borderId="8" xfId="0" applyFont="1" applyFill="1" applyBorder="1" applyAlignment="1">
      <alignment horizontal="center" vertical="center"/>
    </xf>
    <xf numFmtId="0" fontId="16" fillId="5" borderId="8" xfId="0" applyFont="1" applyFill="1" applyBorder="1" applyAlignment="1">
      <alignment horizontal="center" vertical="center" wrapText="1"/>
    </xf>
    <xf numFmtId="0" fontId="5" fillId="14" borderId="8" xfId="0" applyFont="1" applyFill="1" applyBorder="1" applyAlignment="1">
      <alignment horizontal="center" vertical="center" wrapText="1"/>
    </xf>
  </cellXfs>
  <cellStyles count="243">
    <cellStyle name="20% - Énfasis1" xfId="28" builtinId="30" customBuiltin="1"/>
    <cellStyle name="20% - Énfasis1 2" xfId="56" xr:uid="{00000000-0005-0000-0000-000001000000}"/>
    <cellStyle name="20% - Énfasis1 3" xfId="55" xr:uid="{00000000-0005-0000-0000-000002000000}"/>
    <cellStyle name="20% - Énfasis2" xfId="31" builtinId="34" customBuiltin="1"/>
    <cellStyle name="20% - Énfasis2 2" xfId="54" xr:uid="{00000000-0005-0000-0000-000004000000}"/>
    <cellStyle name="20% - Énfasis2 3" xfId="53" xr:uid="{00000000-0005-0000-0000-000005000000}"/>
    <cellStyle name="20% - Énfasis3" xfId="34" builtinId="38" customBuiltin="1"/>
    <cellStyle name="20% - Énfasis3 2" xfId="52" xr:uid="{00000000-0005-0000-0000-000007000000}"/>
    <cellStyle name="20% - Énfasis3 3" xfId="50" xr:uid="{00000000-0005-0000-0000-000008000000}"/>
    <cellStyle name="20% - Énfasis4" xfId="37" builtinId="42" customBuiltin="1"/>
    <cellStyle name="20% - Énfasis4 2" xfId="51" xr:uid="{00000000-0005-0000-0000-00000A000000}"/>
    <cellStyle name="20% - Énfasis4 3" xfId="57" xr:uid="{00000000-0005-0000-0000-00000B000000}"/>
    <cellStyle name="20% - Énfasis5" xfId="40" builtinId="46" customBuiltin="1"/>
    <cellStyle name="20% - Énfasis5 2" xfId="58" xr:uid="{00000000-0005-0000-0000-00000D000000}"/>
    <cellStyle name="20% - Énfasis5 3" xfId="59" xr:uid="{00000000-0005-0000-0000-00000E000000}"/>
    <cellStyle name="20% - Énfasis6" xfId="43" builtinId="50" customBuiltin="1"/>
    <cellStyle name="20% - Énfasis6 2" xfId="60" xr:uid="{00000000-0005-0000-0000-000010000000}"/>
    <cellStyle name="20% - Énfasis6 3" xfId="61" xr:uid="{00000000-0005-0000-0000-000011000000}"/>
    <cellStyle name="40% - Énfasis1" xfId="29" builtinId="31" customBuiltin="1"/>
    <cellStyle name="40% - Énfasis1 2" xfId="62" xr:uid="{00000000-0005-0000-0000-000013000000}"/>
    <cellStyle name="40% - Énfasis1 3" xfId="63" xr:uid="{00000000-0005-0000-0000-000014000000}"/>
    <cellStyle name="40% - Énfasis2" xfId="32" builtinId="35" customBuiltin="1"/>
    <cellStyle name="40% - Énfasis2 2" xfId="64" xr:uid="{00000000-0005-0000-0000-000016000000}"/>
    <cellStyle name="40% - Énfasis2 3" xfId="65" xr:uid="{00000000-0005-0000-0000-000017000000}"/>
    <cellStyle name="40% - Énfasis3" xfId="35" builtinId="39" customBuiltin="1"/>
    <cellStyle name="40% - Énfasis3 2" xfId="66" xr:uid="{00000000-0005-0000-0000-000019000000}"/>
    <cellStyle name="40% - Énfasis3 3" xfId="67" xr:uid="{00000000-0005-0000-0000-00001A000000}"/>
    <cellStyle name="40% - Énfasis4" xfId="38" builtinId="43" customBuiltin="1"/>
    <cellStyle name="40% - Énfasis4 2" xfId="68" xr:uid="{00000000-0005-0000-0000-00001C000000}"/>
    <cellStyle name="40% - Énfasis4 3" xfId="69" xr:uid="{00000000-0005-0000-0000-00001D000000}"/>
    <cellStyle name="40% - Énfasis5" xfId="41" builtinId="47" customBuiltin="1"/>
    <cellStyle name="40% - Énfasis5 2" xfId="70" xr:uid="{00000000-0005-0000-0000-00001F000000}"/>
    <cellStyle name="40% - Énfasis5 3" xfId="71" xr:uid="{00000000-0005-0000-0000-000020000000}"/>
    <cellStyle name="40% - Énfasis6" xfId="44" builtinId="51" customBuiltin="1"/>
    <cellStyle name="40% - Énfasis6 2" xfId="72" xr:uid="{00000000-0005-0000-0000-000022000000}"/>
    <cellStyle name="40% - Énfasis6 3" xfId="73" xr:uid="{00000000-0005-0000-0000-000023000000}"/>
    <cellStyle name="60% - Énfasis1 2" xfId="74" xr:uid="{00000000-0005-0000-0000-000024000000}"/>
    <cellStyle name="60% - Énfasis1 3" xfId="75" xr:uid="{00000000-0005-0000-0000-000025000000}"/>
    <cellStyle name="60% - Énfasis2 2" xfId="76" xr:uid="{00000000-0005-0000-0000-000026000000}"/>
    <cellStyle name="60% - Énfasis2 3" xfId="77" xr:uid="{00000000-0005-0000-0000-000027000000}"/>
    <cellStyle name="60% - Énfasis3 2" xfId="78" xr:uid="{00000000-0005-0000-0000-000028000000}"/>
    <cellStyle name="60% - Énfasis3 3" xfId="79" xr:uid="{00000000-0005-0000-0000-000029000000}"/>
    <cellStyle name="60% - Énfasis4 2" xfId="80" xr:uid="{00000000-0005-0000-0000-00002A000000}"/>
    <cellStyle name="60% - Énfasis4 3" xfId="81" xr:uid="{00000000-0005-0000-0000-00002B000000}"/>
    <cellStyle name="60% - Énfasis5 2" xfId="82" xr:uid="{00000000-0005-0000-0000-00002C000000}"/>
    <cellStyle name="60% - Énfasis5 3" xfId="83" xr:uid="{00000000-0005-0000-0000-00002D000000}"/>
    <cellStyle name="60% - Énfasis6 2" xfId="84" xr:uid="{00000000-0005-0000-0000-00002E000000}"/>
    <cellStyle name="60% - Énfasis6 3" xfId="85" xr:uid="{00000000-0005-0000-0000-00002F000000}"/>
    <cellStyle name="Buena 2" xfId="86" xr:uid="{00000000-0005-0000-0000-000030000000}"/>
    <cellStyle name="Buena 3" xfId="87" xr:uid="{00000000-0005-0000-0000-000031000000}"/>
    <cellStyle name="Cálculo" xfId="22" builtinId="22" customBuiltin="1"/>
    <cellStyle name="Cálculo 2" xfId="88" xr:uid="{00000000-0005-0000-0000-000033000000}"/>
    <cellStyle name="Cálculo 3" xfId="89" xr:uid="{00000000-0005-0000-0000-000034000000}"/>
    <cellStyle name="Celda de comprobación" xfId="24" builtinId="23" customBuiltin="1"/>
    <cellStyle name="Celda de comprobación 2" xfId="90" xr:uid="{00000000-0005-0000-0000-000036000000}"/>
    <cellStyle name="Celda de comprobación 3" xfId="91" xr:uid="{00000000-0005-0000-0000-000037000000}"/>
    <cellStyle name="Celda vinculada" xfId="23" builtinId="24" customBuiltin="1"/>
    <cellStyle name="Celda vinculada 2" xfId="92" xr:uid="{00000000-0005-0000-0000-000039000000}"/>
    <cellStyle name="Celda vinculada 3" xfId="93" xr:uid="{00000000-0005-0000-0000-00003A000000}"/>
    <cellStyle name="Encabezado 4" xfId="18" builtinId="19" customBuiltin="1"/>
    <cellStyle name="Encabezado 4 2" xfId="94" xr:uid="{00000000-0005-0000-0000-00003C000000}"/>
    <cellStyle name="Encabezado 4 3" xfId="95" xr:uid="{00000000-0005-0000-0000-00003D000000}"/>
    <cellStyle name="Énfasis1" xfId="3" builtinId="29" customBuiltin="1"/>
    <cellStyle name="Énfasis1 2" xfId="96" xr:uid="{00000000-0005-0000-0000-00003F000000}"/>
    <cellStyle name="Énfasis1 3" xfId="97" xr:uid="{00000000-0005-0000-0000-000040000000}"/>
    <cellStyle name="Énfasis2" xfId="30" builtinId="33" customBuiltin="1"/>
    <cellStyle name="Énfasis2 2" xfId="98" xr:uid="{00000000-0005-0000-0000-000042000000}"/>
    <cellStyle name="Énfasis2 3" xfId="99" xr:uid="{00000000-0005-0000-0000-000043000000}"/>
    <cellStyle name="Énfasis3" xfId="33" builtinId="37" customBuiltin="1"/>
    <cellStyle name="Énfasis3 2" xfId="100" xr:uid="{00000000-0005-0000-0000-000045000000}"/>
    <cellStyle name="Énfasis3 3" xfId="101" xr:uid="{00000000-0005-0000-0000-000046000000}"/>
    <cellStyle name="Énfasis4" xfId="36" builtinId="41" customBuiltin="1"/>
    <cellStyle name="Énfasis4 2" xfId="102" xr:uid="{00000000-0005-0000-0000-000048000000}"/>
    <cellStyle name="Énfasis4 3" xfId="103" xr:uid="{00000000-0005-0000-0000-000049000000}"/>
    <cellStyle name="Énfasis5" xfId="39" builtinId="45" customBuiltin="1"/>
    <cellStyle name="Énfasis5 2" xfId="104" xr:uid="{00000000-0005-0000-0000-00004B000000}"/>
    <cellStyle name="Énfasis5 3" xfId="105" xr:uid="{00000000-0005-0000-0000-00004C000000}"/>
    <cellStyle name="Énfasis6" xfId="42" builtinId="49" customBuiltin="1"/>
    <cellStyle name="Énfasis6 2" xfId="106" xr:uid="{00000000-0005-0000-0000-00004E000000}"/>
    <cellStyle name="Énfasis6 3" xfId="107" xr:uid="{00000000-0005-0000-0000-00004F000000}"/>
    <cellStyle name="Entrada" xfId="20" builtinId="20" customBuiltin="1"/>
    <cellStyle name="Entrada 2" xfId="108" xr:uid="{00000000-0005-0000-0000-000051000000}"/>
    <cellStyle name="Entrada 3" xfId="109" xr:uid="{00000000-0005-0000-0000-000052000000}"/>
    <cellStyle name="Euro" xfId="110" xr:uid="{00000000-0005-0000-0000-000053000000}"/>
    <cellStyle name="Euro 2" xfId="111" xr:uid="{00000000-0005-0000-0000-000054000000}"/>
    <cellStyle name="Hipervínculo" xfId="6" builtinId="8"/>
    <cellStyle name="Hipervínculo 2" xfId="8" xr:uid="{00000000-0005-0000-0000-000056000000}"/>
    <cellStyle name="Incorrecto" xfId="19" builtinId="27" customBuiltin="1"/>
    <cellStyle name="Incorrecto 2" xfId="112" xr:uid="{00000000-0005-0000-0000-000058000000}"/>
    <cellStyle name="Incorrecto 3" xfId="113" xr:uid="{00000000-0005-0000-0000-000059000000}"/>
    <cellStyle name="Millares" xfId="1" builtinId="3"/>
    <cellStyle name="Millares [0]" xfId="242" builtinId="6"/>
    <cellStyle name="Millares [0] 2" xfId="114" xr:uid="{00000000-0005-0000-0000-00005C000000}"/>
    <cellStyle name="Millares 10" xfId="211" xr:uid="{00000000-0005-0000-0000-00005D000000}"/>
    <cellStyle name="Millares 11" xfId="223" xr:uid="{00000000-0005-0000-0000-00005E000000}"/>
    <cellStyle name="Millares 12" xfId="212" xr:uid="{00000000-0005-0000-0000-00005F000000}"/>
    <cellStyle name="Millares 13" xfId="225" xr:uid="{00000000-0005-0000-0000-000060000000}"/>
    <cellStyle name="Millares 14" xfId="224" xr:uid="{00000000-0005-0000-0000-000061000000}"/>
    <cellStyle name="Millares 15" xfId="226" xr:uid="{00000000-0005-0000-0000-000062000000}"/>
    <cellStyle name="Millares 16" xfId="231" xr:uid="{00000000-0005-0000-0000-000063000000}"/>
    <cellStyle name="Millares 17" xfId="230" xr:uid="{00000000-0005-0000-0000-000064000000}"/>
    <cellStyle name="Millares 18" xfId="232" xr:uid="{00000000-0005-0000-0000-000065000000}"/>
    <cellStyle name="Millares 19" xfId="229" xr:uid="{00000000-0005-0000-0000-000066000000}"/>
    <cellStyle name="Millares 2" xfId="115" xr:uid="{00000000-0005-0000-0000-000067000000}"/>
    <cellStyle name="Millares 2 3" xfId="5" xr:uid="{00000000-0005-0000-0000-000068000000}"/>
    <cellStyle name="Millares 20" xfId="233" xr:uid="{00000000-0005-0000-0000-000069000000}"/>
    <cellStyle name="Millares 21" xfId="228" xr:uid="{00000000-0005-0000-0000-00006A000000}"/>
    <cellStyle name="Millares 22" xfId="227" xr:uid="{00000000-0005-0000-0000-00006B000000}"/>
    <cellStyle name="Millares 23" xfId="234" xr:uid="{00000000-0005-0000-0000-00006C000000}"/>
    <cellStyle name="Millares 24" xfId="235" xr:uid="{00000000-0005-0000-0000-00006D000000}"/>
    <cellStyle name="Millares 25" xfId="236" xr:uid="{00000000-0005-0000-0000-00006E000000}"/>
    <cellStyle name="Millares 26" xfId="237" xr:uid="{00000000-0005-0000-0000-00006F000000}"/>
    <cellStyle name="Millares 27" xfId="238" xr:uid="{00000000-0005-0000-0000-000070000000}"/>
    <cellStyle name="Millares 28" xfId="239" xr:uid="{00000000-0005-0000-0000-000071000000}"/>
    <cellStyle name="Millares 29" xfId="240" xr:uid="{00000000-0005-0000-0000-000072000000}"/>
    <cellStyle name="Millares 3" xfId="116" xr:uid="{00000000-0005-0000-0000-000073000000}"/>
    <cellStyle name="Millares 4" xfId="215" xr:uid="{00000000-0005-0000-0000-000074000000}"/>
    <cellStyle name="Millares 5" xfId="221" xr:uid="{00000000-0005-0000-0000-000075000000}"/>
    <cellStyle name="Millares 6" xfId="213" xr:uid="{00000000-0005-0000-0000-000076000000}"/>
    <cellStyle name="Millares 7" xfId="220" xr:uid="{00000000-0005-0000-0000-000077000000}"/>
    <cellStyle name="Millares 8" xfId="214" xr:uid="{00000000-0005-0000-0000-000078000000}"/>
    <cellStyle name="Millares 9" xfId="222" xr:uid="{00000000-0005-0000-0000-000079000000}"/>
    <cellStyle name="Moneda 2" xfId="209" xr:uid="{00000000-0005-0000-0000-00007A000000}"/>
    <cellStyle name="Moneda 3" xfId="216" xr:uid="{00000000-0005-0000-0000-00007B000000}"/>
    <cellStyle name="Neutral 2" xfId="117" xr:uid="{00000000-0005-0000-0000-00007C000000}"/>
    <cellStyle name="Neutral 3" xfId="118" xr:uid="{00000000-0005-0000-0000-00007D000000}"/>
    <cellStyle name="Normal" xfId="0" builtinId="0"/>
    <cellStyle name="Normal 10" xfId="10" xr:uid="{00000000-0005-0000-0000-00007F000000}"/>
    <cellStyle name="Normal 11" xfId="119" xr:uid="{00000000-0005-0000-0000-000080000000}"/>
    <cellStyle name="Normal 12" xfId="120" xr:uid="{00000000-0005-0000-0000-000081000000}"/>
    <cellStyle name="Normal 13" xfId="121" xr:uid="{00000000-0005-0000-0000-000082000000}"/>
    <cellStyle name="Normal 14" xfId="122" xr:uid="{00000000-0005-0000-0000-000083000000}"/>
    <cellStyle name="Normal 15" xfId="123" xr:uid="{00000000-0005-0000-0000-000084000000}"/>
    <cellStyle name="Normal 16" xfId="124" xr:uid="{00000000-0005-0000-0000-000085000000}"/>
    <cellStyle name="Normal 17" xfId="125" xr:uid="{00000000-0005-0000-0000-000086000000}"/>
    <cellStyle name="Normal 18" xfId="126" xr:uid="{00000000-0005-0000-0000-000087000000}"/>
    <cellStyle name="Normal 19" xfId="127" xr:uid="{00000000-0005-0000-0000-000088000000}"/>
    <cellStyle name="Normal 2" xfId="4" xr:uid="{00000000-0005-0000-0000-000089000000}"/>
    <cellStyle name="Normal 2 2" xfId="12" xr:uid="{00000000-0005-0000-0000-00008A000000}"/>
    <cellStyle name="Normal 2 2 2" xfId="128" xr:uid="{00000000-0005-0000-0000-00008B000000}"/>
    <cellStyle name="Normal 2 3" xfId="129" xr:uid="{00000000-0005-0000-0000-00008C000000}"/>
    <cellStyle name="Normal 2 4" xfId="217" xr:uid="{00000000-0005-0000-0000-00008D000000}"/>
    <cellStyle name="Normal 2 5" xfId="241" xr:uid="{00000000-0005-0000-0000-00008E000000}"/>
    <cellStyle name="Normal 20" xfId="130" xr:uid="{00000000-0005-0000-0000-00008F000000}"/>
    <cellStyle name="Normal 21" xfId="131" xr:uid="{00000000-0005-0000-0000-000090000000}"/>
    <cellStyle name="Normal 22" xfId="132" xr:uid="{00000000-0005-0000-0000-000091000000}"/>
    <cellStyle name="Normal 23" xfId="133" xr:uid="{00000000-0005-0000-0000-000092000000}"/>
    <cellStyle name="Normal 24" xfId="134" xr:uid="{00000000-0005-0000-0000-000093000000}"/>
    <cellStyle name="Normal 25" xfId="135" xr:uid="{00000000-0005-0000-0000-000094000000}"/>
    <cellStyle name="Normal 26" xfId="136" xr:uid="{00000000-0005-0000-0000-000095000000}"/>
    <cellStyle name="Normal 27" xfId="137" xr:uid="{00000000-0005-0000-0000-000096000000}"/>
    <cellStyle name="Normal 28" xfId="138" xr:uid="{00000000-0005-0000-0000-000097000000}"/>
    <cellStyle name="Normal 29" xfId="139" xr:uid="{00000000-0005-0000-0000-000098000000}"/>
    <cellStyle name="Normal 3" xfId="46" xr:uid="{00000000-0005-0000-0000-000099000000}"/>
    <cellStyle name="Normal 3 2" xfId="141" xr:uid="{00000000-0005-0000-0000-00009A000000}"/>
    <cellStyle name="Normal 3 3" xfId="142" xr:uid="{00000000-0005-0000-0000-00009B000000}"/>
    <cellStyle name="Normal 3 4" xfId="143" xr:uid="{00000000-0005-0000-0000-00009C000000}"/>
    <cellStyle name="Normal 3 5" xfId="14" xr:uid="{00000000-0005-0000-0000-00009D000000}"/>
    <cellStyle name="Normal 3 6" xfId="140" xr:uid="{00000000-0005-0000-0000-00009E000000}"/>
    <cellStyle name="Normal 30" xfId="144" xr:uid="{00000000-0005-0000-0000-00009F000000}"/>
    <cellStyle name="Normal 31" xfId="145" xr:uid="{00000000-0005-0000-0000-0000A0000000}"/>
    <cellStyle name="Normal 32" xfId="146" xr:uid="{00000000-0005-0000-0000-0000A1000000}"/>
    <cellStyle name="Normal 33" xfId="147" xr:uid="{00000000-0005-0000-0000-0000A2000000}"/>
    <cellStyle name="Normal 34" xfId="148" xr:uid="{00000000-0005-0000-0000-0000A3000000}"/>
    <cellStyle name="Normal 35" xfId="149" xr:uid="{00000000-0005-0000-0000-0000A4000000}"/>
    <cellStyle name="Normal 36" xfId="150" xr:uid="{00000000-0005-0000-0000-0000A5000000}"/>
    <cellStyle name="Normal 37" xfId="151" xr:uid="{00000000-0005-0000-0000-0000A6000000}"/>
    <cellStyle name="Normal 38" xfId="152" xr:uid="{00000000-0005-0000-0000-0000A7000000}"/>
    <cellStyle name="Normal 39" xfId="153" xr:uid="{00000000-0005-0000-0000-0000A8000000}"/>
    <cellStyle name="Normal 4" xfId="11" xr:uid="{00000000-0005-0000-0000-0000A9000000}"/>
    <cellStyle name="Normal 4 2" xfId="47" xr:uid="{00000000-0005-0000-0000-0000AA000000}"/>
    <cellStyle name="Normal 40" xfId="154" xr:uid="{00000000-0005-0000-0000-0000AB000000}"/>
    <cellStyle name="Normal 41" xfId="155" xr:uid="{00000000-0005-0000-0000-0000AC000000}"/>
    <cellStyle name="Normal 42" xfId="156" xr:uid="{00000000-0005-0000-0000-0000AD000000}"/>
    <cellStyle name="Normal 43" xfId="157" xr:uid="{00000000-0005-0000-0000-0000AE000000}"/>
    <cellStyle name="Normal 44" xfId="158" xr:uid="{00000000-0005-0000-0000-0000AF000000}"/>
    <cellStyle name="Normal 45" xfId="159" xr:uid="{00000000-0005-0000-0000-0000B0000000}"/>
    <cellStyle name="Normal 46" xfId="9" xr:uid="{00000000-0005-0000-0000-0000B1000000}"/>
    <cellStyle name="Normal 47" xfId="160" xr:uid="{00000000-0005-0000-0000-0000B2000000}"/>
    <cellStyle name="Normal 48" xfId="161" xr:uid="{00000000-0005-0000-0000-0000B3000000}"/>
    <cellStyle name="Normal 49" xfId="162" xr:uid="{00000000-0005-0000-0000-0000B4000000}"/>
    <cellStyle name="Normal 5" xfId="48" xr:uid="{00000000-0005-0000-0000-0000B5000000}"/>
    <cellStyle name="Normal 5 2" xfId="163" xr:uid="{00000000-0005-0000-0000-0000B6000000}"/>
    <cellStyle name="Normal 50" xfId="164" xr:uid="{00000000-0005-0000-0000-0000B7000000}"/>
    <cellStyle name="Normal 51" xfId="165" xr:uid="{00000000-0005-0000-0000-0000B8000000}"/>
    <cellStyle name="Normal 52" xfId="166" xr:uid="{00000000-0005-0000-0000-0000B9000000}"/>
    <cellStyle name="Normal 53" xfId="167" xr:uid="{00000000-0005-0000-0000-0000BA000000}"/>
    <cellStyle name="Normal 54" xfId="168" xr:uid="{00000000-0005-0000-0000-0000BB000000}"/>
    <cellStyle name="Normal 55" xfId="169" xr:uid="{00000000-0005-0000-0000-0000BC000000}"/>
    <cellStyle name="Normal 56" xfId="170" xr:uid="{00000000-0005-0000-0000-0000BD000000}"/>
    <cellStyle name="Normal 57" xfId="171" xr:uid="{00000000-0005-0000-0000-0000BE000000}"/>
    <cellStyle name="Normal 58" xfId="172" xr:uid="{00000000-0005-0000-0000-0000BF000000}"/>
    <cellStyle name="Normal 59" xfId="173" xr:uid="{00000000-0005-0000-0000-0000C0000000}"/>
    <cellStyle name="Normal 6" xfId="15" xr:uid="{00000000-0005-0000-0000-0000C1000000}"/>
    <cellStyle name="Normal 6 2" xfId="174" xr:uid="{00000000-0005-0000-0000-0000C2000000}"/>
    <cellStyle name="Normal 60" xfId="175" xr:uid="{00000000-0005-0000-0000-0000C3000000}"/>
    <cellStyle name="Normal 61" xfId="176" xr:uid="{00000000-0005-0000-0000-0000C4000000}"/>
    <cellStyle name="Normal 62" xfId="177" xr:uid="{00000000-0005-0000-0000-0000C5000000}"/>
    <cellStyle name="Normal 63" xfId="178" xr:uid="{00000000-0005-0000-0000-0000C6000000}"/>
    <cellStyle name="Normal 64" xfId="179" xr:uid="{00000000-0005-0000-0000-0000C7000000}"/>
    <cellStyle name="Normal 65" xfId="180" xr:uid="{00000000-0005-0000-0000-0000C8000000}"/>
    <cellStyle name="Normal 66" xfId="181" xr:uid="{00000000-0005-0000-0000-0000C9000000}"/>
    <cellStyle name="Normal 67" xfId="182" xr:uid="{00000000-0005-0000-0000-0000CA000000}"/>
    <cellStyle name="Normal 68" xfId="183" xr:uid="{00000000-0005-0000-0000-0000CB000000}"/>
    <cellStyle name="Normal 69" xfId="184" xr:uid="{00000000-0005-0000-0000-0000CC000000}"/>
    <cellStyle name="Normal 7" xfId="49" xr:uid="{00000000-0005-0000-0000-0000CD000000}"/>
    <cellStyle name="Normal 7 2" xfId="210" xr:uid="{00000000-0005-0000-0000-0000CE000000}"/>
    <cellStyle name="Normal 70" xfId="185" xr:uid="{00000000-0005-0000-0000-0000CF000000}"/>
    <cellStyle name="Normal 71" xfId="186" xr:uid="{00000000-0005-0000-0000-0000D0000000}"/>
    <cellStyle name="Normal 72" xfId="187" xr:uid="{00000000-0005-0000-0000-0000D1000000}"/>
    <cellStyle name="Normal 73" xfId="188" xr:uid="{00000000-0005-0000-0000-0000D2000000}"/>
    <cellStyle name="Normal 74" xfId="189" xr:uid="{00000000-0005-0000-0000-0000D3000000}"/>
    <cellStyle name="Normal 75" xfId="190" xr:uid="{00000000-0005-0000-0000-0000D4000000}"/>
    <cellStyle name="Normal 76" xfId="13" xr:uid="{00000000-0005-0000-0000-0000D5000000}"/>
    <cellStyle name="Normal 8" xfId="191" xr:uid="{00000000-0005-0000-0000-0000D6000000}"/>
    <cellStyle name="Normal 9" xfId="192" xr:uid="{00000000-0005-0000-0000-0000D7000000}"/>
    <cellStyle name="Notas 2" xfId="193" xr:uid="{00000000-0005-0000-0000-0000D8000000}"/>
    <cellStyle name="Notas 2 2" xfId="218" xr:uid="{00000000-0005-0000-0000-0000D9000000}"/>
    <cellStyle name="Porcentaje" xfId="2" builtinId="5"/>
    <cellStyle name="Porcentaje 2" xfId="45" xr:uid="{00000000-0005-0000-0000-0000DB000000}"/>
    <cellStyle name="Porcentaje 3" xfId="194" xr:uid="{00000000-0005-0000-0000-0000DC000000}"/>
    <cellStyle name="Porcentual 2" xfId="7" xr:uid="{00000000-0005-0000-0000-0000DD000000}"/>
    <cellStyle name="Salida" xfId="21" builtinId="21" customBuiltin="1"/>
    <cellStyle name="Salida 2" xfId="195" xr:uid="{00000000-0005-0000-0000-0000DF000000}"/>
    <cellStyle name="Salida 3" xfId="196" xr:uid="{00000000-0005-0000-0000-0000E0000000}"/>
    <cellStyle name="Texto de advertencia" xfId="25" builtinId="11" customBuiltin="1"/>
    <cellStyle name="Texto de advertencia 2" xfId="197" xr:uid="{00000000-0005-0000-0000-0000E2000000}"/>
    <cellStyle name="Texto de advertencia 3" xfId="198" xr:uid="{00000000-0005-0000-0000-0000E3000000}"/>
    <cellStyle name="Texto explicativo" xfId="26" builtinId="53" customBuiltin="1"/>
    <cellStyle name="Texto explicativo 2" xfId="199" xr:uid="{00000000-0005-0000-0000-0000E5000000}"/>
    <cellStyle name="Texto explicativo 3" xfId="200" xr:uid="{00000000-0005-0000-0000-0000E6000000}"/>
    <cellStyle name="Título 1 2" xfId="201" xr:uid="{00000000-0005-0000-0000-0000E7000000}"/>
    <cellStyle name="Título 1 3" xfId="202" xr:uid="{00000000-0005-0000-0000-0000E8000000}"/>
    <cellStyle name="Título 2" xfId="16" builtinId="17" customBuiltin="1"/>
    <cellStyle name="Título 2 2" xfId="203" xr:uid="{00000000-0005-0000-0000-0000EA000000}"/>
    <cellStyle name="Título 2 3" xfId="204" xr:uid="{00000000-0005-0000-0000-0000EB000000}"/>
    <cellStyle name="Título 3" xfId="17" builtinId="18" customBuiltin="1"/>
    <cellStyle name="Título 3 2" xfId="205" xr:uid="{00000000-0005-0000-0000-0000ED000000}"/>
    <cellStyle name="Título 3 3" xfId="206" xr:uid="{00000000-0005-0000-0000-0000EE000000}"/>
    <cellStyle name="Título 4" xfId="219" xr:uid="{00000000-0005-0000-0000-0000EF000000}"/>
    <cellStyle name="Total" xfId="27" builtinId="25" customBuiltin="1"/>
    <cellStyle name="Total 2" xfId="207" xr:uid="{00000000-0005-0000-0000-0000F1000000}"/>
    <cellStyle name="Total 3" xfId="208" xr:uid="{00000000-0005-0000-0000-0000F2000000}"/>
  </cellStyles>
  <dxfs count="0"/>
  <tableStyles count="0" defaultTableStyle="TableStyleMedium2" defaultPivotStyle="PivotStyleLight16"/>
  <colors>
    <mruColors>
      <color rgb="FFF68A8A"/>
      <color rgb="FFFF7C80"/>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885825</xdr:colOff>
      <xdr:row>1</xdr:row>
      <xdr:rowOff>0</xdr:rowOff>
    </xdr:to>
    <xdr:pic>
      <xdr:nvPicPr>
        <xdr:cNvPr id="2" name="Imagen 1" descr="cid:image001.png@01CC8988.715F248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bwMode="auto">
        <a:xfrm>
          <a:off x="0" y="0"/>
          <a:ext cx="885825" cy="790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
  <sheetViews>
    <sheetView workbookViewId="0">
      <selection activeCell="B3" sqref="B3"/>
    </sheetView>
  </sheetViews>
  <sheetFormatPr baseColWidth="10" defaultRowHeight="14.4" x14ac:dyDescent="0.3"/>
  <sheetData>
    <row r="2" spans="1:2" x14ac:dyDescent="0.3">
      <c r="A2" t="s">
        <v>463</v>
      </c>
      <c r="B2" t="s">
        <v>586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7">
    <pageSetUpPr fitToPage="1"/>
  </sheetPr>
  <dimension ref="A1:Q131"/>
  <sheetViews>
    <sheetView showGridLines="0" topLeftCell="A31" zoomScaleNormal="100" workbookViewId="0">
      <selection activeCell="C21" sqref="C21:M21"/>
    </sheetView>
  </sheetViews>
  <sheetFormatPr baseColWidth="10" defaultRowHeight="12" x14ac:dyDescent="0.25"/>
  <cols>
    <col min="1" max="1" width="6" style="29" customWidth="1"/>
    <col min="2" max="2" width="18.109375" style="29" customWidth="1"/>
    <col min="3" max="4" width="8.5546875" style="29" bestFit="1" customWidth="1"/>
    <col min="5" max="6" width="8.5546875" style="29" customWidth="1"/>
    <col min="7" max="7" width="9.44140625" style="29" bestFit="1" customWidth="1"/>
    <col min="8" max="8" width="7.5546875" style="29" bestFit="1" customWidth="1"/>
    <col min="9" max="10" width="7.5546875" style="29" customWidth="1"/>
    <col min="11" max="11" width="9.6640625" style="29" customWidth="1"/>
    <col min="12" max="12" width="11.109375" style="29" customWidth="1"/>
    <col min="13" max="14" width="11.44140625" style="29"/>
    <col min="15" max="15" width="12.44140625" style="29" bestFit="1" customWidth="1"/>
    <col min="16" max="251" width="11.44140625" style="29"/>
    <col min="252" max="252" width="18.109375" style="29" customWidth="1"/>
    <col min="253" max="254" width="8.5546875" style="29" bestFit="1" customWidth="1"/>
    <col min="255" max="256" width="8.5546875" style="29" customWidth="1"/>
    <col min="257" max="257" width="9.44140625" style="29" bestFit="1" customWidth="1"/>
    <col min="258" max="258" width="7.5546875" style="29" bestFit="1" customWidth="1"/>
    <col min="259" max="260" width="7.5546875" style="29" customWidth="1"/>
    <col min="261" max="261" width="9.6640625" style="29" customWidth="1"/>
    <col min="262" max="267" width="0" style="29" hidden="1" customWidth="1"/>
    <col min="268" max="268" width="11.109375" style="29" customWidth="1"/>
    <col min="269" max="270" width="11.44140625" style="29"/>
    <col min="271" max="271" width="12.44140625" style="29" bestFit="1" customWidth="1"/>
    <col min="272" max="507" width="11.44140625" style="29"/>
    <col min="508" max="508" width="18.109375" style="29" customWidth="1"/>
    <col min="509" max="510" width="8.5546875" style="29" bestFit="1" customWidth="1"/>
    <col min="511" max="512" width="8.5546875" style="29" customWidth="1"/>
    <col min="513" max="513" width="9.44140625" style="29" bestFit="1" customWidth="1"/>
    <col min="514" max="514" width="7.5546875" style="29" bestFit="1" customWidth="1"/>
    <col min="515" max="516" width="7.5546875" style="29" customWidth="1"/>
    <col min="517" max="517" width="9.6640625" style="29" customWidth="1"/>
    <col min="518" max="523" width="0" style="29" hidden="1" customWidth="1"/>
    <col min="524" max="524" width="11.109375" style="29" customWidth="1"/>
    <col min="525" max="526" width="11.44140625" style="29"/>
    <col min="527" max="527" width="12.44140625" style="29" bestFit="1" customWidth="1"/>
    <col min="528" max="763" width="11.44140625" style="29"/>
    <col min="764" max="764" width="18.109375" style="29" customWidth="1"/>
    <col min="765" max="766" width="8.5546875" style="29" bestFit="1" customWidth="1"/>
    <col min="767" max="768" width="8.5546875" style="29" customWidth="1"/>
    <col min="769" max="769" width="9.44140625" style="29" bestFit="1" customWidth="1"/>
    <col min="770" max="770" width="7.5546875" style="29" bestFit="1" customWidth="1"/>
    <col min="771" max="772" width="7.5546875" style="29" customWidth="1"/>
    <col min="773" max="773" width="9.6640625" style="29" customWidth="1"/>
    <col min="774" max="779" width="0" style="29" hidden="1" customWidth="1"/>
    <col min="780" max="780" width="11.109375" style="29" customWidth="1"/>
    <col min="781" max="782" width="11.44140625" style="29"/>
    <col min="783" max="783" width="12.44140625" style="29" bestFit="1" customWidth="1"/>
    <col min="784" max="1019" width="11.44140625" style="29"/>
    <col min="1020" max="1020" width="18.109375" style="29" customWidth="1"/>
    <col min="1021" max="1022" width="8.5546875" style="29" bestFit="1" customWidth="1"/>
    <col min="1023" max="1024" width="8.5546875" style="29" customWidth="1"/>
    <col min="1025" max="1025" width="9.44140625" style="29" bestFit="1" customWidth="1"/>
    <col min="1026" max="1026" width="7.5546875" style="29" bestFit="1" customWidth="1"/>
    <col min="1027" max="1028" width="7.5546875" style="29" customWidth="1"/>
    <col min="1029" max="1029" width="9.6640625" style="29" customWidth="1"/>
    <col min="1030" max="1035" width="0" style="29" hidden="1" customWidth="1"/>
    <col min="1036" max="1036" width="11.109375" style="29" customWidth="1"/>
    <col min="1037" max="1038" width="11.44140625" style="29"/>
    <col min="1039" max="1039" width="12.44140625" style="29" bestFit="1" customWidth="1"/>
    <col min="1040" max="1275" width="11.44140625" style="29"/>
    <col min="1276" max="1276" width="18.109375" style="29" customWidth="1"/>
    <col min="1277" max="1278" width="8.5546875" style="29" bestFit="1" customWidth="1"/>
    <col min="1279" max="1280" width="8.5546875" style="29" customWidth="1"/>
    <col min="1281" max="1281" width="9.44140625" style="29" bestFit="1" customWidth="1"/>
    <col min="1282" max="1282" width="7.5546875" style="29" bestFit="1" customWidth="1"/>
    <col min="1283" max="1284" width="7.5546875" style="29" customWidth="1"/>
    <col min="1285" max="1285" width="9.6640625" style="29" customWidth="1"/>
    <col min="1286" max="1291" width="0" style="29" hidden="1" customWidth="1"/>
    <col min="1292" max="1292" width="11.109375" style="29" customWidth="1"/>
    <col min="1293" max="1294" width="11.44140625" style="29"/>
    <col min="1295" max="1295" width="12.44140625" style="29" bestFit="1" customWidth="1"/>
    <col min="1296" max="1531" width="11.44140625" style="29"/>
    <col min="1532" max="1532" width="18.109375" style="29" customWidth="1"/>
    <col min="1533" max="1534" width="8.5546875" style="29" bestFit="1" customWidth="1"/>
    <col min="1535" max="1536" width="8.5546875" style="29" customWidth="1"/>
    <col min="1537" max="1537" width="9.44140625" style="29" bestFit="1" customWidth="1"/>
    <col min="1538" max="1538" width="7.5546875" style="29" bestFit="1" customWidth="1"/>
    <col min="1539" max="1540" width="7.5546875" style="29" customWidth="1"/>
    <col min="1541" max="1541" width="9.6640625" style="29" customWidth="1"/>
    <col min="1542" max="1547" width="0" style="29" hidden="1" customWidth="1"/>
    <col min="1548" max="1548" width="11.109375" style="29" customWidth="1"/>
    <col min="1549" max="1550" width="11.44140625" style="29"/>
    <col min="1551" max="1551" width="12.44140625" style="29" bestFit="1" customWidth="1"/>
    <col min="1552" max="1787" width="11.44140625" style="29"/>
    <col min="1788" max="1788" width="18.109375" style="29" customWidth="1"/>
    <col min="1789" max="1790" width="8.5546875" style="29" bestFit="1" customWidth="1"/>
    <col min="1791" max="1792" width="8.5546875" style="29" customWidth="1"/>
    <col min="1793" max="1793" width="9.44140625" style="29" bestFit="1" customWidth="1"/>
    <col min="1794" max="1794" width="7.5546875" style="29" bestFit="1" customWidth="1"/>
    <col min="1795" max="1796" width="7.5546875" style="29" customWidth="1"/>
    <col min="1797" max="1797" width="9.6640625" style="29" customWidth="1"/>
    <col min="1798" max="1803" width="0" style="29" hidden="1" customWidth="1"/>
    <col min="1804" max="1804" width="11.109375" style="29" customWidth="1"/>
    <col min="1805" max="1806" width="11.44140625" style="29"/>
    <col min="1807" max="1807" width="12.44140625" style="29" bestFit="1" customWidth="1"/>
    <col min="1808" max="2043" width="11.44140625" style="29"/>
    <col min="2044" max="2044" width="18.109375" style="29" customWidth="1"/>
    <col min="2045" max="2046" width="8.5546875" style="29" bestFit="1" customWidth="1"/>
    <col min="2047" max="2048" width="8.5546875" style="29" customWidth="1"/>
    <col min="2049" max="2049" width="9.44140625" style="29" bestFit="1" customWidth="1"/>
    <col min="2050" max="2050" width="7.5546875" style="29" bestFit="1" customWidth="1"/>
    <col min="2051" max="2052" width="7.5546875" style="29" customWidth="1"/>
    <col min="2053" max="2053" width="9.6640625" style="29" customWidth="1"/>
    <col min="2054" max="2059" width="0" style="29" hidden="1" customWidth="1"/>
    <col min="2060" max="2060" width="11.109375" style="29" customWidth="1"/>
    <col min="2061" max="2062" width="11.44140625" style="29"/>
    <col min="2063" max="2063" width="12.44140625" style="29" bestFit="1" customWidth="1"/>
    <col min="2064" max="2299" width="11.44140625" style="29"/>
    <col min="2300" max="2300" width="18.109375" style="29" customWidth="1"/>
    <col min="2301" max="2302" width="8.5546875" style="29" bestFit="1" customWidth="1"/>
    <col min="2303" max="2304" width="8.5546875" style="29" customWidth="1"/>
    <col min="2305" max="2305" width="9.44140625" style="29" bestFit="1" customWidth="1"/>
    <col min="2306" max="2306" width="7.5546875" style="29" bestFit="1" customWidth="1"/>
    <col min="2307" max="2308" width="7.5546875" style="29" customWidth="1"/>
    <col min="2309" max="2309" width="9.6640625" style="29" customWidth="1"/>
    <col min="2310" max="2315" width="0" style="29" hidden="1" customWidth="1"/>
    <col min="2316" max="2316" width="11.109375" style="29" customWidth="1"/>
    <col min="2317" max="2318" width="11.44140625" style="29"/>
    <col min="2319" max="2319" width="12.44140625" style="29" bestFit="1" customWidth="1"/>
    <col min="2320" max="2555" width="11.44140625" style="29"/>
    <col min="2556" max="2556" width="18.109375" style="29" customWidth="1"/>
    <col min="2557" max="2558" width="8.5546875" style="29" bestFit="1" customWidth="1"/>
    <col min="2559" max="2560" width="8.5546875" style="29" customWidth="1"/>
    <col min="2561" max="2561" width="9.44140625" style="29" bestFit="1" customWidth="1"/>
    <col min="2562" max="2562" width="7.5546875" style="29" bestFit="1" customWidth="1"/>
    <col min="2563" max="2564" width="7.5546875" style="29" customWidth="1"/>
    <col min="2565" max="2565" width="9.6640625" style="29" customWidth="1"/>
    <col min="2566" max="2571" width="0" style="29" hidden="1" customWidth="1"/>
    <col min="2572" max="2572" width="11.109375" style="29" customWidth="1"/>
    <col min="2573" max="2574" width="11.44140625" style="29"/>
    <col min="2575" max="2575" width="12.44140625" style="29" bestFit="1" customWidth="1"/>
    <col min="2576" max="2811" width="11.44140625" style="29"/>
    <col min="2812" max="2812" width="18.109375" style="29" customWidth="1"/>
    <col min="2813" max="2814" width="8.5546875" style="29" bestFit="1" customWidth="1"/>
    <col min="2815" max="2816" width="8.5546875" style="29" customWidth="1"/>
    <col min="2817" max="2817" width="9.44140625" style="29" bestFit="1" customWidth="1"/>
    <col min="2818" max="2818" width="7.5546875" style="29" bestFit="1" customWidth="1"/>
    <col min="2819" max="2820" width="7.5546875" style="29" customWidth="1"/>
    <col min="2821" max="2821" width="9.6640625" style="29" customWidth="1"/>
    <col min="2822" max="2827" width="0" style="29" hidden="1" customWidth="1"/>
    <col min="2828" max="2828" width="11.109375" style="29" customWidth="1"/>
    <col min="2829" max="2830" width="11.44140625" style="29"/>
    <col min="2831" max="2831" width="12.44140625" style="29" bestFit="1" customWidth="1"/>
    <col min="2832" max="3067" width="11.44140625" style="29"/>
    <col min="3068" max="3068" width="18.109375" style="29" customWidth="1"/>
    <col min="3069" max="3070" width="8.5546875" style="29" bestFit="1" customWidth="1"/>
    <col min="3071" max="3072" width="8.5546875" style="29" customWidth="1"/>
    <col min="3073" max="3073" width="9.44140625" style="29" bestFit="1" customWidth="1"/>
    <col min="3074" max="3074" width="7.5546875" style="29" bestFit="1" customWidth="1"/>
    <col min="3075" max="3076" width="7.5546875" style="29" customWidth="1"/>
    <col min="3077" max="3077" width="9.6640625" style="29" customWidth="1"/>
    <col min="3078" max="3083" width="0" style="29" hidden="1" customWidth="1"/>
    <col min="3084" max="3084" width="11.109375" style="29" customWidth="1"/>
    <col min="3085" max="3086" width="11.44140625" style="29"/>
    <col min="3087" max="3087" width="12.44140625" style="29" bestFit="1" customWidth="1"/>
    <col min="3088" max="3323" width="11.44140625" style="29"/>
    <col min="3324" max="3324" width="18.109375" style="29" customWidth="1"/>
    <col min="3325" max="3326" width="8.5546875" style="29" bestFit="1" customWidth="1"/>
    <col min="3327" max="3328" width="8.5546875" style="29" customWidth="1"/>
    <col min="3329" max="3329" width="9.44140625" style="29" bestFit="1" customWidth="1"/>
    <col min="3330" max="3330" width="7.5546875" style="29" bestFit="1" customWidth="1"/>
    <col min="3331" max="3332" width="7.5546875" style="29" customWidth="1"/>
    <col min="3333" max="3333" width="9.6640625" style="29" customWidth="1"/>
    <col min="3334" max="3339" width="0" style="29" hidden="1" customWidth="1"/>
    <col min="3340" max="3340" width="11.109375" style="29" customWidth="1"/>
    <col min="3341" max="3342" width="11.44140625" style="29"/>
    <col min="3343" max="3343" width="12.44140625" style="29" bestFit="1" customWidth="1"/>
    <col min="3344" max="3579" width="11.44140625" style="29"/>
    <col min="3580" max="3580" width="18.109375" style="29" customWidth="1"/>
    <col min="3581" max="3582" width="8.5546875" style="29" bestFit="1" customWidth="1"/>
    <col min="3583" max="3584" width="8.5546875" style="29" customWidth="1"/>
    <col min="3585" max="3585" width="9.44140625" style="29" bestFit="1" customWidth="1"/>
    <col min="3586" max="3586" width="7.5546875" style="29" bestFit="1" customWidth="1"/>
    <col min="3587" max="3588" width="7.5546875" style="29" customWidth="1"/>
    <col min="3589" max="3589" width="9.6640625" style="29" customWidth="1"/>
    <col min="3590" max="3595" width="0" style="29" hidden="1" customWidth="1"/>
    <col min="3596" max="3596" width="11.109375" style="29" customWidth="1"/>
    <col min="3597" max="3598" width="11.44140625" style="29"/>
    <col min="3599" max="3599" width="12.44140625" style="29" bestFit="1" customWidth="1"/>
    <col min="3600" max="3835" width="11.44140625" style="29"/>
    <col min="3836" max="3836" width="18.109375" style="29" customWidth="1"/>
    <col min="3837" max="3838" width="8.5546875" style="29" bestFit="1" customWidth="1"/>
    <col min="3839" max="3840" width="8.5546875" style="29" customWidth="1"/>
    <col min="3841" max="3841" width="9.44140625" style="29" bestFit="1" customWidth="1"/>
    <col min="3842" max="3842" width="7.5546875" style="29" bestFit="1" customWidth="1"/>
    <col min="3843" max="3844" width="7.5546875" style="29" customWidth="1"/>
    <col min="3845" max="3845" width="9.6640625" style="29" customWidth="1"/>
    <col min="3846" max="3851" width="0" style="29" hidden="1" customWidth="1"/>
    <col min="3852" max="3852" width="11.109375" style="29" customWidth="1"/>
    <col min="3853" max="3854" width="11.44140625" style="29"/>
    <col min="3855" max="3855" width="12.44140625" style="29" bestFit="1" customWidth="1"/>
    <col min="3856" max="4091" width="11.44140625" style="29"/>
    <col min="4092" max="4092" width="18.109375" style="29" customWidth="1"/>
    <col min="4093" max="4094" width="8.5546875" style="29" bestFit="1" customWidth="1"/>
    <col min="4095" max="4096" width="8.5546875" style="29" customWidth="1"/>
    <col min="4097" max="4097" width="9.44140625" style="29" bestFit="1" customWidth="1"/>
    <col min="4098" max="4098" width="7.5546875" style="29" bestFit="1" customWidth="1"/>
    <col min="4099" max="4100" width="7.5546875" style="29" customWidth="1"/>
    <col min="4101" max="4101" width="9.6640625" style="29" customWidth="1"/>
    <col min="4102" max="4107" width="0" style="29" hidden="1" customWidth="1"/>
    <col min="4108" max="4108" width="11.109375" style="29" customWidth="1"/>
    <col min="4109" max="4110" width="11.44140625" style="29"/>
    <col min="4111" max="4111" width="12.44140625" style="29" bestFit="1" customWidth="1"/>
    <col min="4112" max="4347" width="11.44140625" style="29"/>
    <col min="4348" max="4348" width="18.109375" style="29" customWidth="1"/>
    <col min="4349" max="4350" width="8.5546875" style="29" bestFit="1" customWidth="1"/>
    <col min="4351" max="4352" width="8.5546875" style="29" customWidth="1"/>
    <col min="4353" max="4353" width="9.44140625" style="29" bestFit="1" customWidth="1"/>
    <col min="4354" max="4354" width="7.5546875" style="29" bestFit="1" customWidth="1"/>
    <col min="4355" max="4356" width="7.5546875" style="29" customWidth="1"/>
    <col min="4357" max="4357" width="9.6640625" style="29" customWidth="1"/>
    <col min="4358" max="4363" width="0" style="29" hidden="1" customWidth="1"/>
    <col min="4364" max="4364" width="11.109375" style="29" customWidth="1"/>
    <col min="4365" max="4366" width="11.44140625" style="29"/>
    <col min="4367" max="4367" width="12.44140625" style="29" bestFit="1" customWidth="1"/>
    <col min="4368" max="4603" width="11.44140625" style="29"/>
    <col min="4604" max="4604" width="18.109375" style="29" customWidth="1"/>
    <col min="4605" max="4606" width="8.5546875" style="29" bestFit="1" customWidth="1"/>
    <col min="4607" max="4608" width="8.5546875" style="29" customWidth="1"/>
    <col min="4609" max="4609" width="9.44140625" style="29" bestFit="1" customWidth="1"/>
    <col min="4610" max="4610" width="7.5546875" style="29" bestFit="1" customWidth="1"/>
    <col min="4611" max="4612" width="7.5546875" style="29" customWidth="1"/>
    <col min="4613" max="4613" width="9.6640625" style="29" customWidth="1"/>
    <col min="4614" max="4619" width="0" style="29" hidden="1" customWidth="1"/>
    <col min="4620" max="4620" width="11.109375" style="29" customWidth="1"/>
    <col min="4621" max="4622" width="11.44140625" style="29"/>
    <col min="4623" max="4623" width="12.44140625" style="29" bestFit="1" customWidth="1"/>
    <col min="4624" max="4859" width="11.44140625" style="29"/>
    <col min="4860" max="4860" width="18.109375" style="29" customWidth="1"/>
    <col min="4861" max="4862" width="8.5546875" style="29" bestFit="1" customWidth="1"/>
    <col min="4863" max="4864" width="8.5546875" style="29" customWidth="1"/>
    <col min="4865" max="4865" width="9.44140625" style="29" bestFit="1" customWidth="1"/>
    <col min="4866" max="4866" width="7.5546875" style="29" bestFit="1" customWidth="1"/>
    <col min="4867" max="4868" width="7.5546875" style="29" customWidth="1"/>
    <col min="4869" max="4869" width="9.6640625" style="29" customWidth="1"/>
    <col min="4870" max="4875" width="0" style="29" hidden="1" customWidth="1"/>
    <col min="4876" max="4876" width="11.109375" style="29" customWidth="1"/>
    <col min="4877" max="4878" width="11.44140625" style="29"/>
    <col min="4879" max="4879" width="12.44140625" style="29" bestFit="1" customWidth="1"/>
    <col min="4880" max="5115" width="11.44140625" style="29"/>
    <col min="5116" max="5116" width="18.109375" style="29" customWidth="1"/>
    <col min="5117" max="5118" width="8.5546875" style="29" bestFit="1" customWidth="1"/>
    <col min="5119" max="5120" width="8.5546875" style="29" customWidth="1"/>
    <col min="5121" max="5121" width="9.44140625" style="29" bestFit="1" customWidth="1"/>
    <col min="5122" max="5122" width="7.5546875" style="29" bestFit="1" customWidth="1"/>
    <col min="5123" max="5124" width="7.5546875" style="29" customWidth="1"/>
    <col min="5125" max="5125" width="9.6640625" style="29" customWidth="1"/>
    <col min="5126" max="5131" width="0" style="29" hidden="1" customWidth="1"/>
    <col min="5132" max="5132" width="11.109375" style="29" customWidth="1"/>
    <col min="5133" max="5134" width="11.44140625" style="29"/>
    <col min="5135" max="5135" width="12.44140625" style="29" bestFit="1" customWidth="1"/>
    <col min="5136" max="5371" width="11.44140625" style="29"/>
    <col min="5372" max="5372" width="18.109375" style="29" customWidth="1"/>
    <col min="5373" max="5374" width="8.5546875" style="29" bestFit="1" customWidth="1"/>
    <col min="5375" max="5376" width="8.5546875" style="29" customWidth="1"/>
    <col min="5377" max="5377" width="9.44140625" style="29" bestFit="1" customWidth="1"/>
    <col min="5378" max="5378" width="7.5546875" style="29" bestFit="1" customWidth="1"/>
    <col min="5379" max="5380" width="7.5546875" style="29" customWidth="1"/>
    <col min="5381" max="5381" width="9.6640625" style="29" customWidth="1"/>
    <col min="5382" max="5387" width="0" style="29" hidden="1" customWidth="1"/>
    <col min="5388" max="5388" width="11.109375" style="29" customWidth="1"/>
    <col min="5389" max="5390" width="11.44140625" style="29"/>
    <col min="5391" max="5391" width="12.44140625" style="29" bestFit="1" customWidth="1"/>
    <col min="5392" max="5627" width="11.44140625" style="29"/>
    <col min="5628" max="5628" width="18.109375" style="29" customWidth="1"/>
    <col min="5629" max="5630" width="8.5546875" style="29" bestFit="1" customWidth="1"/>
    <col min="5631" max="5632" width="8.5546875" style="29" customWidth="1"/>
    <col min="5633" max="5633" width="9.44140625" style="29" bestFit="1" customWidth="1"/>
    <col min="5634" max="5634" width="7.5546875" style="29" bestFit="1" customWidth="1"/>
    <col min="5635" max="5636" width="7.5546875" style="29" customWidth="1"/>
    <col min="5637" max="5637" width="9.6640625" style="29" customWidth="1"/>
    <col min="5638" max="5643" width="0" style="29" hidden="1" customWidth="1"/>
    <col min="5644" max="5644" width="11.109375" style="29" customWidth="1"/>
    <col min="5645" max="5646" width="11.44140625" style="29"/>
    <col min="5647" max="5647" width="12.44140625" style="29" bestFit="1" customWidth="1"/>
    <col min="5648" max="5883" width="11.44140625" style="29"/>
    <col min="5884" max="5884" width="18.109375" style="29" customWidth="1"/>
    <col min="5885" max="5886" width="8.5546875" style="29" bestFit="1" customWidth="1"/>
    <col min="5887" max="5888" width="8.5546875" style="29" customWidth="1"/>
    <col min="5889" max="5889" width="9.44140625" style="29" bestFit="1" customWidth="1"/>
    <col min="5890" max="5890" width="7.5546875" style="29" bestFit="1" customWidth="1"/>
    <col min="5891" max="5892" width="7.5546875" style="29" customWidth="1"/>
    <col min="5893" max="5893" width="9.6640625" style="29" customWidth="1"/>
    <col min="5894" max="5899" width="0" style="29" hidden="1" customWidth="1"/>
    <col min="5900" max="5900" width="11.109375" style="29" customWidth="1"/>
    <col min="5901" max="5902" width="11.44140625" style="29"/>
    <col min="5903" max="5903" width="12.44140625" style="29" bestFit="1" customWidth="1"/>
    <col min="5904" max="6139" width="11.44140625" style="29"/>
    <col min="6140" max="6140" width="18.109375" style="29" customWidth="1"/>
    <col min="6141" max="6142" width="8.5546875" style="29" bestFit="1" customWidth="1"/>
    <col min="6143" max="6144" width="8.5546875" style="29" customWidth="1"/>
    <col min="6145" max="6145" width="9.44140625" style="29" bestFit="1" customWidth="1"/>
    <col min="6146" max="6146" width="7.5546875" style="29" bestFit="1" customWidth="1"/>
    <col min="6147" max="6148" width="7.5546875" style="29" customWidth="1"/>
    <col min="6149" max="6149" width="9.6640625" style="29" customWidth="1"/>
    <col min="6150" max="6155" width="0" style="29" hidden="1" customWidth="1"/>
    <col min="6156" max="6156" width="11.109375" style="29" customWidth="1"/>
    <col min="6157" max="6158" width="11.44140625" style="29"/>
    <col min="6159" max="6159" width="12.44140625" style="29" bestFit="1" customWidth="1"/>
    <col min="6160" max="6395" width="11.44140625" style="29"/>
    <col min="6396" max="6396" width="18.109375" style="29" customWidth="1"/>
    <col min="6397" max="6398" width="8.5546875" style="29" bestFit="1" customWidth="1"/>
    <col min="6399" max="6400" width="8.5546875" style="29" customWidth="1"/>
    <col min="6401" max="6401" width="9.44140625" style="29" bestFit="1" customWidth="1"/>
    <col min="6402" max="6402" width="7.5546875" style="29" bestFit="1" customWidth="1"/>
    <col min="6403" max="6404" width="7.5546875" style="29" customWidth="1"/>
    <col min="6405" max="6405" width="9.6640625" style="29" customWidth="1"/>
    <col min="6406" max="6411" width="0" style="29" hidden="1" customWidth="1"/>
    <col min="6412" max="6412" width="11.109375" style="29" customWidth="1"/>
    <col min="6413" max="6414" width="11.44140625" style="29"/>
    <col min="6415" max="6415" width="12.44140625" style="29" bestFit="1" customWidth="1"/>
    <col min="6416" max="6651" width="11.44140625" style="29"/>
    <col min="6652" max="6652" width="18.109375" style="29" customWidth="1"/>
    <col min="6653" max="6654" width="8.5546875" style="29" bestFit="1" customWidth="1"/>
    <col min="6655" max="6656" width="8.5546875" style="29" customWidth="1"/>
    <col min="6657" max="6657" width="9.44140625" style="29" bestFit="1" customWidth="1"/>
    <col min="6658" max="6658" width="7.5546875" style="29" bestFit="1" customWidth="1"/>
    <col min="6659" max="6660" width="7.5546875" style="29" customWidth="1"/>
    <col min="6661" max="6661" width="9.6640625" style="29" customWidth="1"/>
    <col min="6662" max="6667" width="0" style="29" hidden="1" customWidth="1"/>
    <col min="6668" max="6668" width="11.109375" style="29" customWidth="1"/>
    <col min="6669" max="6670" width="11.44140625" style="29"/>
    <col min="6671" max="6671" width="12.44140625" style="29" bestFit="1" customWidth="1"/>
    <col min="6672" max="6907" width="11.44140625" style="29"/>
    <col min="6908" max="6908" width="18.109375" style="29" customWidth="1"/>
    <col min="6909" max="6910" width="8.5546875" style="29" bestFit="1" customWidth="1"/>
    <col min="6911" max="6912" width="8.5546875" style="29" customWidth="1"/>
    <col min="6913" max="6913" width="9.44140625" style="29" bestFit="1" customWidth="1"/>
    <col min="6914" max="6914" width="7.5546875" style="29" bestFit="1" customWidth="1"/>
    <col min="6915" max="6916" width="7.5546875" style="29" customWidth="1"/>
    <col min="6917" max="6917" width="9.6640625" style="29" customWidth="1"/>
    <col min="6918" max="6923" width="0" style="29" hidden="1" customWidth="1"/>
    <col min="6924" max="6924" width="11.109375" style="29" customWidth="1"/>
    <col min="6925" max="6926" width="11.44140625" style="29"/>
    <col min="6927" max="6927" width="12.44140625" style="29" bestFit="1" customWidth="1"/>
    <col min="6928" max="7163" width="11.44140625" style="29"/>
    <col min="7164" max="7164" width="18.109375" style="29" customWidth="1"/>
    <col min="7165" max="7166" width="8.5546875" style="29" bestFit="1" customWidth="1"/>
    <col min="7167" max="7168" width="8.5546875" style="29" customWidth="1"/>
    <col min="7169" max="7169" width="9.44140625" style="29" bestFit="1" customWidth="1"/>
    <col min="7170" max="7170" width="7.5546875" style="29" bestFit="1" customWidth="1"/>
    <col min="7171" max="7172" width="7.5546875" style="29" customWidth="1"/>
    <col min="7173" max="7173" width="9.6640625" style="29" customWidth="1"/>
    <col min="7174" max="7179" width="0" style="29" hidden="1" customWidth="1"/>
    <col min="7180" max="7180" width="11.109375" style="29" customWidth="1"/>
    <col min="7181" max="7182" width="11.44140625" style="29"/>
    <col min="7183" max="7183" width="12.44140625" style="29" bestFit="1" customWidth="1"/>
    <col min="7184" max="7419" width="11.44140625" style="29"/>
    <col min="7420" max="7420" width="18.109375" style="29" customWidth="1"/>
    <col min="7421" max="7422" width="8.5546875" style="29" bestFit="1" customWidth="1"/>
    <col min="7423" max="7424" width="8.5546875" style="29" customWidth="1"/>
    <col min="7425" max="7425" width="9.44140625" style="29" bestFit="1" customWidth="1"/>
    <col min="7426" max="7426" width="7.5546875" style="29" bestFit="1" customWidth="1"/>
    <col min="7427" max="7428" width="7.5546875" style="29" customWidth="1"/>
    <col min="7429" max="7429" width="9.6640625" style="29" customWidth="1"/>
    <col min="7430" max="7435" width="0" style="29" hidden="1" customWidth="1"/>
    <col min="7436" max="7436" width="11.109375" style="29" customWidth="1"/>
    <col min="7437" max="7438" width="11.44140625" style="29"/>
    <col min="7439" max="7439" width="12.44140625" style="29" bestFit="1" customWidth="1"/>
    <col min="7440" max="7675" width="11.44140625" style="29"/>
    <col min="7676" max="7676" width="18.109375" style="29" customWidth="1"/>
    <col min="7677" max="7678" width="8.5546875" style="29" bestFit="1" customWidth="1"/>
    <col min="7679" max="7680" width="8.5546875" style="29" customWidth="1"/>
    <col min="7681" max="7681" width="9.44140625" style="29" bestFit="1" customWidth="1"/>
    <col min="7682" max="7682" width="7.5546875" style="29" bestFit="1" customWidth="1"/>
    <col min="7683" max="7684" width="7.5546875" style="29" customWidth="1"/>
    <col min="7685" max="7685" width="9.6640625" style="29" customWidth="1"/>
    <col min="7686" max="7691" width="0" style="29" hidden="1" customWidth="1"/>
    <col min="7692" max="7692" width="11.109375" style="29" customWidth="1"/>
    <col min="7693" max="7694" width="11.44140625" style="29"/>
    <col min="7695" max="7695" width="12.44140625" style="29" bestFit="1" customWidth="1"/>
    <col min="7696" max="7931" width="11.44140625" style="29"/>
    <col min="7932" max="7932" width="18.109375" style="29" customWidth="1"/>
    <col min="7933" max="7934" width="8.5546875" style="29" bestFit="1" customWidth="1"/>
    <col min="7935" max="7936" width="8.5546875" style="29" customWidth="1"/>
    <col min="7937" max="7937" width="9.44140625" style="29" bestFit="1" customWidth="1"/>
    <col min="7938" max="7938" width="7.5546875" style="29" bestFit="1" customWidth="1"/>
    <col min="7939" max="7940" width="7.5546875" style="29" customWidth="1"/>
    <col min="7941" max="7941" width="9.6640625" style="29" customWidth="1"/>
    <col min="7942" max="7947" width="0" style="29" hidden="1" customWidth="1"/>
    <col min="7948" max="7948" width="11.109375" style="29" customWidth="1"/>
    <col min="7949" max="7950" width="11.44140625" style="29"/>
    <col min="7951" max="7951" width="12.44140625" style="29" bestFit="1" customWidth="1"/>
    <col min="7952" max="8187" width="11.44140625" style="29"/>
    <col min="8188" max="8188" width="18.109375" style="29" customWidth="1"/>
    <col min="8189" max="8190" width="8.5546875" style="29" bestFit="1" customWidth="1"/>
    <col min="8191" max="8192" width="8.5546875" style="29" customWidth="1"/>
    <col min="8193" max="8193" width="9.44140625" style="29" bestFit="1" customWidth="1"/>
    <col min="8194" max="8194" width="7.5546875" style="29" bestFit="1" customWidth="1"/>
    <col min="8195" max="8196" width="7.5546875" style="29" customWidth="1"/>
    <col min="8197" max="8197" width="9.6640625" style="29" customWidth="1"/>
    <col min="8198" max="8203" width="0" style="29" hidden="1" customWidth="1"/>
    <col min="8204" max="8204" width="11.109375" style="29" customWidth="1"/>
    <col min="8205" max="8206" width="11.44140625" style="29"/>
    <col min="8207" max="8207" width="12.44140625" style="29" bestFit="1" customWidth="1"/>
    <col min="8208" max="8443" width="11.44140625" style="29"/>
    <col min="8444" max="8444" width="18.109375" style="29" customWidth="1"/>
    <col min="8445" max="8446" width="8.5546875" style="29" bestFit="1" customWidth="1"/>
    <col min="8447" max="8448" width="8.5546875" style="29" customWidth="1"/>
    <col min="8449" max="8449" width="9.44140625" style="29" bestFit="1" customWidth="1"/>
    <col min="8450" max="8450" width="7.5546875" style="29" bestFit="1" customWidth="1"/>
    <col min="8451" max="8452" width="7.5546875" style="29" customWidth="1"/>
    <col min="8453" max="8453" width="9.6640625" style="29" customWidth="1"/>
    <col min="8454" max="8459" width="0" style="29" hidden="1" customWidth="1"/>
    <col min="8460" max="8460" width="11.109375" style="29" customWidth="1"/>
    <col min="8461" max="8462" width="11.44140625" style="29"/>
    <col min="8463" max="8463" width="12.44140625" style="29" bestFit="1" customWidth="1"/>
    <col min="8464" max="8699" width="11.44140625" style="29"/>
    <col min="8700" max="8700" width="18.109375" style="29" customWidth="1"/>
    <col min="8701" max="8702" width="8.5546875" style="29" bestFit="1" customWidth="1"/>
    <col min="8703" max="8704" width="8.5546875" style="29" customWidth="1"/>
    <col min="8705" max="8705" width="9.44140625" style="29" bestFit="1" customWidth="1"/>
    <col min="8706" max="8706" width="7.5546875" style="29" bestFit="1" customWidth="1"/>
    <col min="8707" max="8708" width="7.5546875" style="29" customWidth="1"/>
    <col min="8709" max="8709" width="9.6640625" style="29" customWidth="1"/>
    <col min="8710" max="8715" width="0" style="29" hidden="1" customWidth="1"/>
    <col min="8716" max="8716" width="11.109375" style="29" customWidth="1"/>
    <col min="8717" max="8718" width="11.44140625" style="29"/>
    <col min="8719" max="8719" width="12.44140625" style="29" bestFit="1" customWidth="1"/>
    <col min="8720" max="8955" width="11.44140625" style="29"/>
    <col min="8956" max="8956" width="18.109375" style="29" customWidth="1"/>
    <col min="8957" max="8958" width="8.5546875" style="29" bestFit="1" customWidth="1"/>
    <col min="8959" max="8960" width="8.5546875" style="29" customWidth="1"/>
    <col min="8961" max="8961" width="9.44140625" style="29" bestFit="1" customWidth="1"/>
    <col min="8962" max="8962" width="7.5546875" style="29" bestFit="1" customWidth="1"/>
    <col min="8963" max="8964" width="7.5546875" style="29" customWidth="1"/>
    <col min="8965" max="8965" width="9.6640625" style="29" customWidth="1"/>
    <col min="8966" max="8971" width="0" style="29" hidden="1" customWidth="1"/>
    <col min="8972" max="8972" width="11.109375" style="29" customWidth="1"/>
    <col min="8973" max="8974" width="11.44140625" style="29"/>
    <col min="8975" max="8975" width="12.44140625" style="29" bestFit="1" customWidth="1"/>
    <col min="8976" max="9211" width="11.44140625" style="29"/>
    <col min="9212" max="9212" width="18.109375" style="29" customWidth="1"/>
    <col min="9213" max="9214" width="8.5546875" style="29" bestFit="1" customWidth="1"/>
    <col min="9215" max="9216" width="8.5546875" style="29" customWidth="1"/>
    <col min="9217" max="9217" width="9.44140625" style="29" bestFit="1" customWidth="1"/>
    <col min="9218" max="9218" width="7.5546875" style="29" bestFit="1" customWidth="1"/>
    <col min="9219" max="9220" width="7.5546875" style="29" customWidth="1"/>
    <col min="9221" max="9221" width="9.6640625" style="29" customWidth="1"/>
    <col min="9222" max="9227" width="0" style="29" hidden="1" customWidth="1"/>
    <col min="9228" max="9228" width="11.109375" style="29" customWidth="1"/>
    <col min="9229" max="9230" width="11.44140625" style="29"/>
    <col min="9231" max="9231" width="12.44140625" style="29" bestFit="1" customWidth="1"/>
    <col min="9232" max="9467" width="11.44140625" style="29"/>
    <col min="9468" max="9468" width="18.109375" style="29" customWidth="1"/>
    <col min="9469" max="9470" width="8.5546875" style="29" bestFit="1" customWidth="1"/>
    <col min="9471" max="9472" width="8.5546875" style="29" customWidth="1"/>
    <col min="9473" max="9473" width="9.44140625" style="29" bestFit="1" customWidth="1"/>
    <col min="9474" max="9474" width="7.5546875" style="29" bestFit="1" customWidth="1"/>
    <col min="9475" max="9476" width="7.5546875" style="29" customWidth="1"/>
    <col min="9477" max="9477" width="9.6640625" style="29" customWidth="1"/>
    <col min="9478" max="9483" width="0" style="29" hidden="1" customWidth="1"/>
    <col min="9484" max="9484" width="11.109375" style="29" customWidth="1"/>
    <col min="9485" max="9486" width="11.44140625" style="29"/>
    <col min="9487" max="9487" width="12.44140625" style="29" bestFit="1" customWidth="1"/>
    <col min="9488" max="9723" width="11.44140625" style="29"/>
    <col min="9724" max="9724" width="18.109375" style="29" customWidth="1"/>
    <col min="9725" max="9726" width="8.5546875" style="29" bestFit="1" customWidth="1"/>
    <col min="9727" max="9728" width="8.5546875" style="29" customWidth="1"/>
    <col min="9729" max="9729" width="9.44140625" style="29" bestFit="1" customWidth="1"/>
    <col min="9730" max="9730" width="7.5546875" style="29" bestFit="1" customWidth="1"/>
    <col min="9731" max="9732" width="7.5546875" style="29" customWidth="1"/>
    <col min="9733" max="9733" width="9.6640625" style="29" customWidth="1"/>
    <col min="9734" max="9739" width="0" style="29" hidden="1" customWidth="1"/>
    <col min="9740" max="9740" width="11.109375" style="29" customWidth="1"/>
    <col min="9741" max="9742" width="11.44140625" style="29"/>
    <col min="9743" max="9743" width="12.44140625" style="29" bestFit="1" customWidth="1"/>
    <col min="9744" max="9979" width="11.44140625" style="29"/>
    <col min="9980" max="9980" width="18.109375" style="29" customWidth="1"/>
    <col min="9981" max="9982" width="8.5546875" style="29" bestFit="1" customWidth="1"/>
    <col min="9983" max="9984" width="8.5546875" style="29" customWidth="1"/>
    <col min="9985" max="9985" width="9.44140625" style="29" bestFit="1" customWidth="1"/>
    <col min="9986" max="9986" width="7.5546875" style="29" bestFit="1" customWidth="1"/>
    <col min="9987" max="9988" width="7.5546875" style="29" customWidth="1"/>
    <col min="9989" max="9989" width="9.6640625" style="29" customWidth="1"/>
    <col min="9990" max="9995" width="0" style="29" hidden="1" customWidth="1"/>
    <col min="9996" max="9996" width="11.109375" style="29" customWidth="1"/>
    <col min="9997" max="9998" width="11.44140625" style="29"/>
    <col min="9999" max="9999" width="12.44140625" style="29" bestFit="1" customWidth="1"/>
    <col min="10000" max="10235" width="11.44140625" style="29"/>
    <col min="10236" max="10236" width="18.109375" style="29" customWidth="1"/>
    <col min="10237" max="10238" width="8.5546875" style="29" bestFit="1" customWidth="1"/>
    <col min="10239" max="10240" width="8.5546875" style="29" customWidth="1"/>
    <col min="10241" max="10241" width="9.44140625" style="29" bestFit="1" customWidth="1"/>
    <col min="10242" max="10242" width="7.5546875" style="29" bestFit="1" customWidth="1"/>
    <col min="10243" max="10244" width="7.5546875" style="29" customWidth="1"/>
    <col min="10245" max="10245" width="9.6640625" style="29" customWidth="1"/>
    <col min="10246" max="10251" width="0" style="29" hidden="1" customWidth="1"/>
    <col min="10252" max="10252" width="11.109375" style="29" customWidth="1"/>
    <col min="10253" max="10254" width="11.44140625" style="29"/>
    <col min="10255" max="10255" width="12.44140625" style="29" bestFit="1" customWidth="1"/>
    <col min="10256" max="10491" width="11.44140625" style="29"/>
    <col min="10492" max="10492" width="18.109375" style="29" customWidth="1"/>
    <col min="10493" max="10494" width="8.5546875" style="29" bestFit="1" customWidth="1"/>
    <col min="10495" max="10496" width="8.5546875" style="29" customWidth="1"/>
    <col min="10497" max="10497" width="9.44140625" style="29" bestFit="1" customWidth="1"/>
    <col min="10498" max="10498" width="7.5546875" style="29" bestFit="1" customWidth="1"/>
    <col min="10499" max="10500" width="7.5546875" style="29" customWidth="1"/>
    <col min="10501" max="10501" width="9.6640625" style="29" customWidth="1"/>
    <col min="10502" max="10507" width="0" style="29" hidden="1" customWidth="1"/>
    <col min="10508" max="10508" width="11.109375" style="29" customWidth="1"/>
    <col min="10509" max="10510" width="11.44140625" style="29"/>
    <col min="10511" max="10511" width="12.44140625" style="29" bestFit="1" customWidth="1"/>
    <col min="10512" max="10747" width="11.44140625" style="29"/>
    <col min="10748" max="10748" width="18.109375" style="29" customWidth="1"/>
    <col min="10749" max="10750" width="8.5546875" style="29" bestFit="1" customWidth="1"/>
    <col min="10751" max="10752" width="8.5546875" style="29" customWidth="1"/>
    <col min="10753" max="10753" width="9.44140625" style="29" bestFit="1" customWidth="1"/>
    <col min="10754" max="10754" width="7.5546875" style="29" bestFit="1" customWidth="1"/>
    <col min="10755" max="10756" width="7.5546875" style="29" customWidth="1"/>
    <col min="10757" max="10757" width="9.6640625" style="29" customWidth="1"/>
    <col min="10758" max="10763" width="0" style="29" hidden="1" customWidth="1"/>
    <col min="10764" max="10764" width="11.109375" style="29" customWidth="1"/>
    <col min="10765" max="10766" width="11.44140625" style="29"/>
    <col min="10767" max="10767" width="12.44140625" style="29" bestFit="1" customWidth="1"/>
    <col min="10768" max="11003" width="11.44140625" style="29"/>
    <col min="11004" max="11004" width="18.109375" style="29" customWidth="1"/>
    <col min="11005" max="11006" width="8.5546875" style="29" bestFit="1" customWidth="1"/>
    <col min="11007" max="11008" width="8.5546875" style="29" customWidth="1"/>
    <col min="11009" max="11009" width="9.44140625" style="29" bestFit="1" customWidth="1"/>
    <col min="11010" max="11010" width="7.5546875" style="29" bestFit="1" customWidth="1"/>
    <col min="11011" max="11012" width="7.5546875" style="29" customWidth="1"/>
    <col min="11013" max="11013" width="9.6640625" style="29" customWidth="1"/>
    <col min="11014" max="11019" width="0" style="29" hidden="1" customWidth="1"/>
    <col min="11020" max="11020" width="11.109375" style="29" customWidth="1"/>
    <col min="11021" max="11022" width="11.44140625" style="29"/>
    <col min="11023" max="11023" width="12.44140625" style="29" bestFit="1" customWidth="1"/>
    <col min="11024" max="11259" width="11.44140625" style="29"/>
    <col min="11260" max="11260" width="18.109375" style="29" customWidth="1"/>
    <col min="11261" max="11262" width="8.5546875" style="29" bestFit="1" customWidth="1"/>
    <col min="11263" max="11264" width="8.5546875" style="29" customWidth="1"/>
    <col min="11265" max="11265" width="9.44140625" style="29" bestFit="1" customWidth="1"/>
    <col min="11266" max="11266" width="7.5546875" style="29" bestFit="1" customWidth="1"/>
    <col min="11267" max="11268" width="7.5546875" style="29" customWidth="1"/>
    <col min="11269" max="11269" width="9.6640625" style="29" customWidth="1"/>
    <col min="11270" max="11275" width="0" style="29" hidden="1" customWidth="1"/>
    <col min="11276" max="11276" width="11.109375" style="29" customWidth="1"/>
    <col min="11277" max="11278" width="11.44140625" style="29"/>
    <col min="11279" max="11279" width="12.44140625" style="29" bestFit="1" customWidth="1"/>
    <col min="11280" max="11515" width="11.44140625" style="29"/>
    <col min="11516" max="11516" width="18.109375" style="29" customWidth="1"/>
    <col min="11517" max="11518" width="8.5546875" style="29" bestFit="1" customWidth="1"/>
    <col min="11519" max="11520" width="8.5546875" style="29" customWidth="1"/>
    <col min="11521" max="11521" width="9.44140625" style="29" bestFit="1" customWidth="1"/>
    <col min="11522" max="11522" width="7.5546875" style="29" bestFit="1" customWidth="1"/>
    <col min="11523" max="11524" width="7.5546875" style="29" customWidth="1"/>
    <col min="11525" max="11525" width="9.6640625" style="29" customWidth="1"/>
    <col min="11526" max="11531" width="0" style="29" hidden="1" customWidth="1"/>
    <col min="11532" max="11532" width="11.109375" style="29" customWidth="1"/>
    <col min="11533" max="11534" width="11.44140625" style="29"/>
    <col min="11535" max="11535" width="12.44140625" style="29" bestFit="1" customWidth="1"/>
    <col min="11536" max="11771" width="11.44140625" style="29"/>
    <col min="11772" max="11772" width="18.109375" style="29" customWidth="1"/>
    <col min="11773" max="11774" width="8.5546875" style="29" bestFit="1" customWidth="1"/>
    <col min="11775" max="11776" width="8.5546875" style="29" customWidth="1"/>
    <col min="11777" max="11777" width="9.44140625" style="29" bestFit="1" customWidth="1"/>
    <col min="11778" max="11778" width="7.5546875" style="29" bestFit="1" customWidth="1"/>
    <col min="11779" max="11780" width="7.5546875" style="29" customWidth="1"/>
    <col min="11781" max="11781" width="9.6640625" style="29" customWidth="1"/>
    <col min="11782" max="11787" width="0" style="29" hidden="1" customWidth="1"/>
    <col min="11788" max="11788" width="11.109375" style="29" customWidth="1"/>
    <col min="11789" max="11790" width="11.44140625" style="29"/>
    <col min="11791" max="11791" width="12.44140625" style="29" bestFit="1" customWidth="1"/>
    <col min="11792" max="12027" width="11.44140625" style="29"/>
    <col min="12028" max="12028" width="18.109375" style="29" customWidth="1"/>
    <col min="12029" max="12030" width="8.5546875" style="29" bestFit="1" customWidth="1"/>
    <col min="12031" max="12032" width="8.5546875" style="29" customWidth="1"/>
    <col min="12033" max="12033" width="9.44140625" style="29" bestFit="1" customWidth="1"/>
    <col min="12034" max="12034" width="7.5546875" style="29" bestFit="1" customWidth="1"/>
    <col min="12035" max="12036" width="7.5546875" style="29" customWidth="1"/>
    <col min="12037" max="12037" width="9.6640625" style="29" customWidth="1"/>
    <col min="12038" max="12043" width="0" style="29" hidden="1" customWidth="1"/>
    <col min="12044" max="12044" width="11.109375" style="29" customWidth="1"/>
    <col min="12045" max="12046" width="11.44140625" style="29"/>
    <col min="12047" max="12047" width="12.44140625" style="29" bestFit="1" customWidth="1"/>
    <col min="12048" max="12283" width="11.44140625" style="29"/>
    <col min="12284" max="12284" width="18.109375" style="29" customWidth="1"/>
    <col min="12285" max="12286" width="8.5546875" style="29" bestFit="1" customWidth="1"/>
    <col min="12287" max="12288" width="8.5546875" style="29" customWidth="1"/>
    <col min="12289" max="12289" width="9.44140625" style="29" bestFit="1" customWidth="1"/>
    <col min="12290" max="12290" width="7.5546875" style="29" bestFit="1" customWidth="1"/>
    <col min="12291" max="12292" width="7.5546875" style="29" customWidth="1"/>
    <col min="12293" max="12293" width="9.6640625" style="29" customWidth="1"/>
    <col min="12294" max="12299" width="0" style="29" hidden="1" customWidth="1"/>
    <col min="12300" max="12300" width="11.109375" style="29" customWidth="1"/>
    <col min="12301" max="12302" width="11.44140625" style="29"/>
    <col min="12303" max="12303" width="12.44140625" style="29" bestFit="1" customWidth="1"/>
    <col min="12304" max="12539" width="11.44140625" style="29"/>
    <col min="12540" max="12540" width="18.109375" style="29" customWidth="1"/>
    <col min="12541" max="12542" width="8.5546875" style="29" bestFit="1" customWidth="1"/>
    <col min="12543" max="12544" width="8.5546875" style="29" customWidth="1"/>
    <col min="12545" max="12545" width="9.44140625" style="29" bestFit="1" customWidth="1"/>
    <col min="12546" max="12546" width="7.5546875" style="29" bestFit="1" customWidth="1"/>
    <col min="12547" max="12548" width="7.5546875" style="29" customWidth="1"/>
    <col min="12549" max="12549" width="9.6640625" style="29" customWidth="1"/>
    <col min="12550" max="12555" width="0" style="29" hidden="1" customWidth="1"/>
    <col min="12556" max="12556" width="11.109375" style="29" customWidth="1"/>
    <col min="12557" max="12558" width="11.44140625" style="29"/>
    <col min="12559" max="12559" width="12.44140625" style="29" bestFit="1" customWidth="1"/>
    <col min="12560" max="12795" width="11.44140625" style="29"/>
    <col min="12796" max="12796" width="18.109375" style="29" customWidth="1"/>
    <col min="12797" max="12798" width="8.5546875" style="29" bestFit="1" customWidth="1"/>
    <col min="12799" max="12800" width="8.5546875" style="29" customWidth="1"/>
    <col min="12801" max="12801" width="9.44140625" style="29" bestFit="1" customWidth="1"/>
    <col min="12802" max="12802" width="7.5546875" style="29" bestFit="1" customWidth="1"/>
    <col min="12803" max="12804" width="7.5546875" style="29" customWidth="1"/>
    <col min="12805" max="12805" width="9.6640625" style="29" customWidth="1"/>
    <col min="12806" max="12811" width="0" style="29" hidden="1" customWidth="1"/>
    <col min="12812" max="12812" width="11.109375" style="29" customWidth="1"/>
    <col min="12813" max="12814" width="11.44140625" style="29"/>
    <col min="12815" max="12815" width="12.44140625" style="29" bestFit="1" customWidth="1"/>
    <col min="12816" max="13051" width="11.44140625" style="29"/>
    <col min="13052" max="13052" width="18.109375" style="29" customWidth="1"/>
    <col min="13053" max="13054" width="8.5546875" style="29" bestFit="1" customWidth="1"/>
    <col min="13055" max="13056" width="8.5546875" style="29" customWidth="1"/>
    <col min="13057" max="13057" width="9.44140625" style="29" bestFit="1" customWidth="1"/>
    <col min="13058" max="13058" width="7.5546875" style="29" bestFit="1" customWidth="1"/>
    <col min="13059" max="13060" width="7.5546875" style="29" customWidth="1"/>
    <col min="13061" max="13061" width="9.6640625" style="29" customWidth="1"/>
    <col min="13062" max="13067" width="0" style="29" hidden="1" customWidth="1"/>
    <col min="13068" max="13068" width="11.109375" style="29" customWidth="1"/>
    <col min="13069" max="13070" width="11.44140625" style="29"/>
    <col min="13071" max="13071" width="12.44140625" style="29" bestFit="1" customWidth="1"/>
    <col min="13072" max="13307" width="11.44140625" style="29"/>
    <col min="13308" max="13308" width="18.109375" style="29" customWidth="1"/>
    <col min="13309" max="13310" width="8.5546875" style="29" bestFit="1" customWidth="1"/>
    <col min="13311" max="13312" width="8.5546875" style="29" customWidth="1"/>
    <col min="13313" max="13313" width="9.44140625" style="29" bestFit="1" customWidth="1"/>
    <col min="13314" max="13314" width="7.5546875" style="29" bestFit="1" customWidth="1"/>
    <col min="13315" max="13316" width="7.5546875" style="29" customWidth="1"/>
    <col min="13317" max="13317" width="9.6640625" style="29" customWidth="1"/>
    <col min="13318" max="13323" width="0" style="29" hidden="1" customWidth="1"/>
    <col min="13324" max="13324" width="11.109375" style="29" customWidth="1"/>
    <col min="13325" max="13326" width="11.44140625" style="29"/>
    <col min="13327" max="13327" width="12.44140625" style="29" bestFit="1" customWidth="1"/>
    <col min="13328" max="13563" width="11.44140625" style="29"/>
    <col min="13564" max="13564" width="18.109375" style="29" customWidth="1"/>
    <col min="13565" max="13566" width="8.5546875" style="29" bestFit="1" customWidth="1"/>
    <col min="13567" max="13568" width="8.5546875" style="29" customWidth="1"/>
    <col min="13569" max="13569" width="9.44140625" style="29" bestFit="1" customWidth="1"/>
    <col min="13570" max="13570" width="7.5546875" style="29" bestFit="1" customWidth="1"/>
    <col min="13571" max="13572" width="7.5546875" style="29" customWidth="1"/>
    <col min="13573" max="13573" width="9.6640625" style="29" customWidth="1"/>
    <col min="13574" max="13579" width="0" style="29" hidden="1" customWidth="1"/>
    <col min="13580" max="13580" width="11.109375" style="29" customWidth="1"/>
    <col min="13581" max="13582" width="11.44140625" style="29"/>
    <col min="13583" max="13583" width="12.44140625" style="29" bestFit="1" customWidth="1"/>
    <col min="13584" max="13819" width="11.44140625" style="29"/>
    <col min="13820" max="13820" width="18.109375" style="29" customWidth="1"/>
    <col min="13821" max="13822" width="8.5546875" style="29" bestFit="1" customWidth="1"/>
    <col min="13823" max="13824" width="8.5546875" style="29" customWidth="1"/>
    <col min="13825" max="13825" width="9.44140625" style="29" bestFit="1" customWidth="1"/>
    <col min="13826" max="13826" width="7.5546875" style="29" bestFit="1" customWidth="1"/>
    <col min="13827" max="13828" width="7.5546875" style="29" customWidth="1"/>
    <col min="13829" max="13829" width="9.6640625" style="29" customWidth="1"/>
    <col min="13830" max="13835" width="0" style="29" hidden="1" customWidth="1"/>
    <col min="13836" max="13836" width="11.109375" style="29" customWidth="1"/>
    <col min="13837" max="13838" width="11.44140625" style="29"/>
    <col min="13839" max="13839" width="12.44140625" style="29" bestFit="1" customWidth="1"/>
    <col min="13840" max="14075" width="11.44140625" style="29"/>
    <col min="14076" max="14076" width="18.109375" style="29" customWidth="1"/>
    <col min="14077" max="14078" width="8.5546875" style="29" bestFit="1" customWidth="1"/>
    <col min="14079" max="14080" width="8.5546875" style="29" customWidth="1"/>
    <col min="14081" max="14081" width="9.44140625" style="29" bestFit="1" customWidth="1"/>
    <col min="14082" max="14082" width="7.5546875" style="29" bestFit="1" customWidth="1"/>
    <col min="14083" max="14084" width="7.5546875" style="29" customWidth="1"/>
    <col min="14085" max="14085" width="9.6640625" style="29" customWidth="1"/>
    <col min="14086" max="14091" width="0" style="29" hidden="1" customWidth="1"/>
    <col min="14092" max="14092" width="11.109375" style="29" customWidth="1"/>
    <col min="14093" max="14094" width="11.44140625" style="29"/>
    <col min="14095" max="14095" width="12.44140625" style="29" bestFit="1" customWidth="1"/>
    <col min="14096" max="14331" width="11.44140625" style="29"/>
    <col min="14332" max="14332" width="18.109375" style="29" customWidth="1"/>
    <col min="14333" max="14334" width="8.5546875" style="29" bestFit="1" customWidth="1"/>
    <col min="14335" max="14336" width="8.5546875" style="29" customWidth="1"/>
    <col min="14337" max="14337" width="9.44140625" style="29" bestFit="1" customWidth="1"/>
    <col min="14338" max="14338" width="7.5546875" style="29" bestFit="1" customWidth="1"/>
    <col min="14339" max="14340" width="7.5546875" style="29" customWidth="1"/>
    <col min="14341" max="14341" width="9.6640625" style="29" customWidth="1"/>
    <col min="14342" max="14347" width="0" style="29" hidden="1" customWidth="1"/>
    <col min="14348" max="14348" width="11.109375" style="29" customWidth="1"/>
    <col min="14349" max="14350" width="11.44140625" style="29"/>
    <col min="14351" max="14351" width="12.44140625" style="29" bestFit="1" customWidth="1"/>
    <col min="14352" max="14587" width="11.44140625" style="29"/>
    <col min="14588" max="14588" width="18.109375" style="29" customWidth="1"/>
    <col min="14589" max="14590" width="8.5546875" style="29" bestFit="1" customWidth="1"/>
    <col min="14591" max="14592" width="8.5546875" style="29" customWidth="1"/>
    <col min="14593" max="14593" width="9.44140625" style="29" bestFit="1" customWidth="1"/>
    <col min="14594" max="14594" width="7.5546875" style="29" bestFit="1" customWidth="1"/>
    <col min="14595" max="14596" width="7.5546875" style="29" customWidth="1"/>
    <col min="14597" max="14597" width="9.6640625" style="29" customWidth="1"/>
    <col min="14598" max="14603" width="0" style="29" hidden="1" customWidth="1"/>
    <col min="14604" max="14604" width="11.109375" style="29" customWidth="1"/>
    <col min="14605" max="14606" width="11.44140625" style="29"/>
    <col min="14607" max="14607" width="12.44140625" style="29" bestFit="1" customWidth="1"/>
    <col min="14608" max="14843" width="11.44140625" style="29"/>
    <col min="14844" max="14844" width="18.109375" style="29" customWidth="1"/>
    <col min="14845" max="14846" width="8.5546875" style="29" bestFit="1" customWidth="1"/>
    <col min="14847" max="14848" width="8.5546875" style="29" customWidth="1"/>
    <col min="14849" max="14849" width="9.44140625" style="29" bestFit="1" customWidth="1"/>
    <col min="14850" max="14850" width="7.5546875" style="29" bestFit="1" customWidth="1"/>
    <col min="14851" max="14852" width="7.5546875" style="29" customWidth="1"/>
    <col min="14853" max="14853" width="9.6640625" style="29" customWidth="1"/>
    <col min="14854" max="14859" width="0" style="29" hidden="1" customWidth="1"/>
    <col min="14860" max="14860" width="11.109375" style="29" customWidth="1"/>
    <col min="14861" max="14862" width="11.44140625" style="29"/>
    <col min="14863" max="14863" width="12.44140625" style="29" bestFit="1" customWidth="1"/>
    <col min="14864" max="15099" width="11.44140625" style="29"/>
    <col min="15100" max="15100" width="18.109375" style="29" customWidth="1"/>
    <col min="15101" max="15102" width="8.5546875" style="29" bestFit="1" customWidth="1"/>
    <col min="15103" max="15104" width="8.5546875" style="29" customWidth="1"/>
    <col min="15105" max="15105" width="9.44140625" style="29" bestFit="1" customWidth="1"/>
    <col min="15106" max="15106" width="7.5546875" style="29" bestFit="1" customWidth="1"/>
    <col min="15107" max="15108" width="7.5546875" style="29" customWidth="1"/>
    <col min="15109" max="15109" width="9.6640625" style="29" customWidth="1"/>
    <col min="15110" max="15115" width="0" style="29" hidden="1" customWidth="1"/>
    <col min="15116" max="15116" width="11.109375" style="29" customWidth="1"/>
    <col min="15117" max="15118" width="11.44140625" style="29"/>
    <col min="15119" max="15119" width="12.44140625" style="29" bestFit="1" customWidth="1"/>
    <col min="15120" max="15355" width="11.44140625" style="29"/>
    <col min="15356" max="15356" width="18.109375" style="29" customWidth="1"/>
    <col min="15357" max="15358" width="8.5546875" style="29" bestFit="1" customWidth="1"/>
    <col min="15359" max="15360" width="8.5546875" style="29" customWidth="1"/>
    <col min="15361" max="15361" width="9.44140625" style="29" bestFit="1" customWidth="1"/>
    <col min="15362" max="15362" width="7.5546875" style="29" bestFit="1" customWidth="1"/>
    <col min="15363" max="15364" width="7.5546875" style="29" customWidth="1"/>
    <col min="15365" max="15365" width="9.6640625" style="29" customWidth="1"/>
    <col min="15366" max="15371" width="0" style="29" hidden="1" customWidth="1"/>
    <col min="15372" max="15372" width="11.109375" style="29" customWidth="1"/>
    <col min="15373" max="15374" width="11.44140625" style="29"/>
    <col min="15375" max="15375" width="12.44140625" style="29" bestFit="1" customWidth="1"/>
    <col min="15376" max="15611" width="11.44140625" style="29"/>
    <col min="15612" max="15612" width="18.109375" style="29" customWidth="1"/>
    <col min="15613" max="15614" width="8.5546875" style="29" bestFit="1" customWidth="1"/>
    <col min="15615" max="15616" width="8.5546875" style="29" customWidth="1"/>
    <col min="15617" max="15617" width="9.44140625" style="29" bestFit="1" customWidth="1"/>
    <col min="15618" max="15618" width="7.5546875" style="29" bestFit="1" customWidth="1"/>
    <col min="15619" max="15620" width="7.5546875" style="29" customWidth="1"/>
    <col min="15621" max="15621" width="9.6640625" style="29" customWidth="1"/>
    <col min="15622" max="15627" width="0" style="29" hidden="1" customWidth="1"/>
    <col min="15628" max="15628" width="11.109375" style="29" customWidth="1"/>
    <col min="15629" max="15630" width="11.44140625" style="29"/>
    <col min="15631" max="15631" width="12.44140625" style="29" bestFit="1" customWidth="1"/>
    <col min="15632" max="15867" width="11.44140625" style="29"/>
    <col min="15868" max="15868" width="18.109375" style="29" customWidth="1"/>
    <col min="15869" max="15870" width="8.5546875" style="29" bestFit="1" customWidth="1"/>
    <col min="15871" max="15872" width="8.5546875" style="29" customWidth="1"/>
    <col min="15873" max="15873" width="9.44140625" style="29" bestFit="1" customWidth="1"/>
    <col min="15874" max="15874" width="7.5546875" style="29" bestFit="1" customWidth="1"/>
    <col min="15875" max="15876" width="7.5546875" style="29" customWidth="1"/>
    <col min="15877" max="15877" width="9.6640625" style="29" customWidth="1"/>
    <col min="15878" max="15883" width="0" style="29" hidden="1" customWidth="1"/>
    <col min="15884" max="15884" width="11.109375" style="29" customWidth="1"/>
    <col min="15885" max="15886" width="11.44140625" style="29"/>
    <col min="15887" max="15887" width="12.44140625" style="29" bestFit="1" customWidth="1"/>
    <col min="15888" max="16123" width="11.44140625" style="29"/>
    <col min="16124" max="16124" width="18.109375" style="29" customWidth="1"/>
    <col min="16125" max="16126" width="8.5546875" style="29" bestFit="1" customWidth="1"/>
    <col min="16127" max="16128" width="8.5546875" style="29" customWidth="1"/>
    <col min="16129" max="16129" width="9.44140625" style="29" bestFit="1" customWidth="1"/>
    <col min="16130" max="16130" width="7.5546875" style="29" bestFit="1" customWidth="1"/>
    <col min="16131" max="16132" width="7.5546875" style="29" customWidth="1"/>
    <col min="16133" max="16133" width="9.6640625" style="29" customWidth="1"/>
    <col min="16134" max="16139" width="0" style="29" hidden="1" customWidth="1"/>
    <col min="16140" max="16140" width="11.109375" style="29" customWidth="1"/>
    <col min="16141" max="16142" width="11.44140625" style="29"/>
    <col min="16143" max="16143" width="12.44140625" style="29" bestFit="1" customWidth="1"/>
    <col min="16144" max="16384" width="11.44140625" style="29"/>
  </cols>
  <sheetData>
    <row r="1" spans="1:17" s="30" customFormat="1" x14ac:dyDescent="0.25"/>
    <row r="2" spans="1:17" s="30" customFormat="1" x14ac:dyDescent="0.25">
      <c r="A2" s="50" t="s">
        <v>101</v>
      </c>
    </row>
    <row r="3" spans="1:17" s="30" customFormat="1" ht="14.4" x14ac:dyDescent="0.3">
      <c r="A3" s="50" t="s">
        <v>102</v>
      </c>
      <c r="J3" s="107"/>
    </row>
    <row r="4" spans="1:17" s="30" customFormat="1" x14ac:dyDescent="0.25"/>
    <row r="5" spans="1:17" s="30" customFormat="1" ht="13.8" x14ac:dyDescent="0.3">
      <c r="B5" s="357" t="s">
        <v>80</v>
      </c>
      <c r="C5" s="357"/>
      <c r="D5" s="357"/>
      <c r="E5" s="357"/>
      <c r="F5" s="357"/>
      <c r="G5" s="357"/>
      <c r="H5" s="357"/>
      <c r="I5" s="357"/>
      <c r="J5" s="357"/>
      <c r="K5" s="357"/>
      <c r="M5" s="134" t="s">
        <v>572</v>
      </c>
      <c r="O5" s="108"/>
    </row>
    <row r="6" spans="1:17" s="30" customFormat="1" ht="13.8" x14ac:dyDescent="0.3">
      <c r="B6" s="373" t="str">
        <f>'Solicitudes Regiones'!$B$6:$R$6</f>
        <v>Acumuladas de julio de 2008 a mayo de 2020</v>
      </c>
      <c r="C6" s="373"/>
      <c r="D6" s="373"/>
      <c r="E6" s="373"/>
      <c r="F6" s="373"/>
      <c r="G6" s="373"/>
      <c r="H6" s="373"/>
      <c r="I6" s="373"/>
      <c r="J6" s="373"/>
      <c r="K6" s="373"/>
    </row>
    <row r="7" spans="1:17" s="33" customFormat="1" x14ac:dyDescent="0.25">
      <c r="B7" s="31"/>
      <c r="C7" s="32"/>
      <c r="D7" s="32"/>
      <c r="E7" s="32"/>
      <c r="F7" s="32"/>
      <c r="G7" s="32"/>
      <c r="H7" s="32"/>
      <c r="I7" s="32"/>
      <c r="J7" s="32"/>
      <c r="K7" s="32"/>
      <c r="L7" s="32"/>
    </row>
    <row r="8" spans="1:17" ht="15" customHeight="1" x14ac:dyDescent="0.25">
      <c r="B8" s="387" t="s">
        <v>55</v>
      </c>
      <c r="C8" s="387"/>
      <c r="D8" s="387"/>
      <c r="E8" s="387"/>
      <c r="F8" s="387"/>
      <c r="G8" s="387"/>
      <c r="H8" s="387"/>
      <c r="I8" s="387"/>
      <c r="J8" s="387"/>
      <c r="K8" s="387"/>
      <c r="L8" s="387"/>
      <c r="M8" s="387"/>
    </row>
    <row r="9" spans="1:17" ht="20.25" customHeight="1" x14ac:dyDescent="0.25">
      <c r="B9" s="387" t="s">
        <v>56</v>
      </c>
      <c r="C9" s="385" t="s">
        <v>2</v>
      </c>
      <c r="D9" s="388"/>
      <c r="E9" s="388"/>
      <c r="F9" s="388"/>
      <c r="G9" s="388"/>
      <c r="H9" s="388"/>
      <c r="I9" s="388"/>
      <c r="J9" s="388"/>
      <c r="K9" s="386"/>
      <c r="L9" s="385"/>
      <c r="M9" s="386"/>
    </row>
    <row r="10" spans="1:17" ht="24" x14ac:dyDescent="0.25">
      <c r="B10" s="387"/>
      <c r="C10" s="26" t="s">
        <v>57</v>
      </c>
      <c r="D10" s="26" t="s">
        <v>58</v>
      </c>
      <c r="E10" s="26" t="s">
        <v>59</v>
      </c>
      <c r="F10" s="26" t="s">
        <v>60</v>
      </c>
      <c r="G10" s="26" t="s">
        <v>8</v>
      </c>
      <c r="H10" s="26" t="s">
        <v>61</v>
      </c>
      <c r="I10" s="26" t="s">
        <v>62</v>
      </c>
      <c r="J10" s="26" t="s">
        <v>63</v>
      </c>
      <c r="K10" s="283" t="s">
        <v>31</v>
      </c>
      <c r="L10" s="283" t="s">
        <v>593</v>
      </c>
      <c r="M10" s="283" t="s">
        <v>596</v>
      </c>
    </row>
    <row r="11" spans="1:17" x14ac:dyDescent="0.25">
      <c r="B11" s="21" t="s">
        <v>36</v>
      </c>
      <c r="C11" s="21">
        <v>6880</v>
      </c>
      <c r="D11" s="21">
        <v>3377</v>
      </c>
      <c r="E11" s="21">
        <f>C11+D11</f>
        <v>10257</v>
      </c>
      <c r="F11" s="22">
        <f>E11/$E$20</f>
        <v>0.62178709990300673</v>
      </c>
      <c r="G11" s="21">
        <v>23067</v>
      </c>
      <c r="H11" s="21">
        <v>1236</v>
      </c>
      <c r="I11" s="21">
        <f>G11+H11</f>
        <v>24303</v>
      </c>
      <c r="J11" s="22">
        <f>I11/$I$20</f>
        <v>0.65522633522957052</v>
      </c>
      <c r="K11" s="21">
        <f t="shared" ref="K11:K19" si="0">E11+I11</f>
        <v>34560</v>
      </c>
      <c r="L11" s="21">
        <v>13</v>
      </c>
      <c r="M11" s="21">
        <f>K11+L11</f>
        <v>34573</v>
      </c>
      <c r="Q11" s="34"/>
    </row>
    <row r="12" spans="1:17" x14ac:dyDescent="0.25">
      <c r="B12" s="21" t="s">
        <v>132</v>
      </c>
      <c r="C12" s="21">
        <v>205</v>
      </c>
      <c r="D12" s="21">
        <v>80</v>
      </c>
      <c r="E12" s="21">
        <f t="shared" ref="E12:E19" si="1">C12+D12</f>
        <v>285</v>
      </c>
      <c r="F12" s="22">
        <f t="shared" ref="F12:F19" si="2">E12/$E$20</f>
        <v>1.7276915615906885E-2</v>
      </c>
      <c r="G12" s="21">
        <v>650</v>
      </c>
      <c r="H12" s="21">
        <v>26</v>
      </c>
      <c r="I12" s="21">
        <f t="shared" ref="I12:I19" si="3">G12+H12</f>
        <v>676</v>
      </c>
      <c r="J12" s="22">
        <f t="shared" ref="J12:J19" si="4">I12/$I$20</f>
        <v>1.822544552586881E-2</v>
      </c>
      <c r="K12" s="21">
        <f t="shared" si="0"/>
        <v>961</v>
      </c>
      <c r="L12" s="21">
        <v>0</v>
      </c>
      <c r="M12" s="21">
        <f t="shared" ref="M12:M20" si="5">K12+L12</f>
        <v>961</v>
      </c>
      <c r="Q12" s="34"/>
    </row>
    <row r="13" spans="1:17" x14ac:dyDescent="0.25">
      <c r="B13" s="21" t="s">
        <v>133</v>
      </c>
      <c r="C13" s="21">
        <v>22</v>
      </c>
      <c r="D13" s="21">
        <v>7</v>
      </c>
      <c r="E13" s="21">
        <f t="shared" si="1"/>
        <v>29</v>
      </c>
      <c r="F13" s="22">
        <f t="shared" si="2"/>
        <v>1.7580019398642096E-3</v>
      </c>
      <c r="G13" s="21">
        <v>44</v>
      </c>
      <c r="H13" s="21">
        <v>4</v>
      </c>
      <c r="I13" s="21">
        <f t="shared" si="3"/>
        <v>48</v>
      </c>
      <c r="J13" s="22">
        <f t="shared" si="4"/>
        <v>1.2941144752096196E-3</v>
      </c>
      <c r="K13" s="21">
        <f t="shared" si="0"/>
        <v>77</v>
      </c>
      <c r="L13" s="21">
        <v>0</v>
      </c>
      <c r="M13" s="21">
        <f t="shared" si="5"/>
        <v>77</v>
      </c>
      <c r="Q13" s="34"/>
    </row>
    <row r="14" spans="1:17" x14ac:dyDescent="0.25">
      <c r="B14" s="21" t="s">
        <v>134</v>
      </c>
      <c r="C14" s="21">
        <v>327</v>
      </c>
      <c r="D14" s="21">
        <v>260</v>
      </c>
      <c r="E14" s="21">
        <f t="shared" si="1"/>
        <v>587</v>
      </c>
      <c r="F14" s="22">
        <f t="shared" si="2"/>
        <v>3.5584384093113479E-2</v>
      </c>
      <c r="G14" s="21">
        <v>1136</v>
      </c>
      <c r="H14" s="21">
        <v>55</v>
      </c>
      <c r="I14" s="21">
        <f t="shared" si="3"/>
        <v>1191</v>
      </c>
      <c r="J14" s="22">
        <f t="shared" si="4"/>
        <v>3.2110215416138684E-2</v>
      </c>
      <c r="K14" s="21">
        <f t="shared" si="0"/>
        <v>1778</v>
      </c>
      <c r="L14" s="21">
        <v>1</v>
      </c>
      <c r="M14" s="21">
        <f t="shared" si="5"/>
        <v>1779</v>
      </c>
      <c r="Q14" s="34"/>
    </row>
    <row r="15" spans="1:17" x14ac:dyDescent="0.25">
      <c r="B15" s="21" t="s">
        <v>135</v>
      </c>
      <c r="C15" s="21">
        <v>2786</v>
      </c>
      <c r="D15" s="21">
        <v>1007</v>
      </c>
      <c r="E15" s="21">
        <f t="shared" si="1"/>
        <v>3793</v>
      </c>
      <c r="F15" s="22">
        <f t="shared" si="2"/>
        <v>0.2299345295829292</v>
      </c>
      <c r="G15" s="21">
        <v>7367</v>
      </c>
      <c r="H15" s="21">
        <v>335</v>
      </c>
      <c r="I15" s="21">
        <f t="shared" si="3"/>
        <v>7702</v>
      </c>
      <c r="J15" s="22">
        <f t="shared" si="4"/>
        <v>0.20765145183467687</v>
      </c>
      <c r="K15" s="21">
        <f t="shared" si="0"/>
        <v>11495</v>
      </c>
      <c r="L15" s="21">
        <v>1</v>
      </c>
      <c r="M15" s="21">
        <f t="shared" si="5"/>
        <v>11496</v>
      </c>
      <c r="Q15" s="34"/>
    </row>
    <row r="16" spans="1:17" x14ac:dyDescent="0.25">
      <c r="B16" s="21" t="s">
        <v>136</v>
      </c>
      <c r="C16" s="21">
        <v>16</v>
      </c>
      <c r="D16" s="21">
        <v>1</v>
      </c>
      <c r="E16" s="21">
        <f t="shared" si="1"/>
        <v>17</v>
      </c>
      <c r="F16" s="22">
        <f t="shared" si="2"/>
        <v>1.030552861299709E-3</v>
      </c>
      <c r="G16" s="21">
        <v>14</v>
      </c>
      <c r="H16" s="21">
        <v>0</v>
      </c>
      <c r="I16" s="21">
        <f t="shared" si="3"/>
        <v>14</v>
      </c>
      <c r="J16" s="22">
        <f t="shared" si="4"/>
        <v>3.7745005526947236E-4</v>
      </c>
      <c r="K16" s="21">
        <f t="shared" si="0"/>
        <v>31</v>
      </c>
      <c r="L16" s="21">
        <v>0</v>
      </c>
      <c r="M16" s="21">
        <f t="shared" si="5"/>
        <v>31</v>
      </c>
      <c r="Q16" s="34"/>
    </row>
    <row r="17" spans="2:17" ht="24" x14ac:dyDescent="0.25">
      <c r="B17" s="21" t="s">
        <v>137</v>
      </c>
      <c r="C17" s="21">
        <v>156</v>
      </c>
      <c r="D17" s="21">
        <v>43</v>
      </c>
      <c r="E17" s="21">
        <f t="shared" si="1"/>
        <v>199</v>
      </c>
      <c r="F17" s="22">
        <f t="shared" si="2"/>
        <v>1.20635305528613E-2</v>
      </c>
      <c r="G17" s="21">
        <v>315</v>
      </c>
      <c r="H17" s="21">
        <v>10</v>
      </c>
      <c r="I17" s="21">
        <f t="shared" si="3"/>
        <v>325</v>
      </c>
      <c r="J17" s="22">
        <f t="shared" si="4"/>
        <v>8.7622334258984653E-3</v>
      </c>
      <c r="K17" s="21">
        <f t="shared" si="0"/>
        <v>524</v>
      </c>
      <c r="L17" s="21">
        <v>0</v>
      </c>
      <c r="M17" s="21">
        <f t="shared" si="5"/>
        <v>524</v>
      </c>
      <c r="Q17" s="34"/>
    </row>
    <row r="18" spans="2:17" x14ac:dyDescent="0.25">
      <c r="B18" s="21" t="s">
        <v>138</v>
      </c>
      <c r="C18" s="21">
        <v>761</v>
      </c>
      <c r="D18" s="21">
        <v>470</v>
      </c>
      <c r="E18" s="21">
        <f t="shared" si="1"/>
        <v>1231</v>
      </c>
      <c r="F18" s="22">
        <f t="shared" si="2"/>
        <v>7.4624151309408346E-2</v>
      </c>
      <c r="G18" s="21">
        <v>2504</v>
      </c>
      <c r="H18" s="21">
        <v>118</v>
      </c>
      <c r="I18" s="21">
        <f t="shared" si="3"/>
        <v>2622</v>
      </c>
      <c r="J18" s="22">
        <f t="shared" si="4"/>
        <v>7.069100320832547E-2</v>
      </c>
      <c r="K18" s="21">
        <f t="shared" si="0"/>
        <v>3853</v>
      </c>
      <c r="L18" s="21">
        <v>0</v>
      </c>
      <c r="M18" s="21">
        <f t="shared" si="5"/>
        <v>3853</v>
      </c>
      <c r="Q18" s="34"/>
    </row>
    <row r="19" spans="2:17" x14ac:dyDescent="0.25">
      <c r="B19" s="21" t="s">
        <v>139</v>
      </c>
      <c r="C19" s="21">
        <v>78</v>
      </c>
      <c r="D19" s="21">
        <v>20</v>
      </c>
      <c r="E19" s="21">
        <f t="shared" si="1"/>
        <v>98</v>
      </c>
      <c r="F19" s="22">
        <f t="shared" si="2"/>
        <v>5.9408341416100872E-3</v>
      </c>
      <c r="G19" s="21">
        <v>203</v>
      </c>
      <c r="H19" s="21">
        <v>7</v>
      </c>
      <c r="I19" s="21">
        <f t="shared" si="3"/>
        <v>210</v>
      </c>
      <c r="J19" s="22">
        <f t="shared" si="4"/>
        <v>5.661750829042086E-3</v>
      </c>
      <c r="K19" s="21">
        <f t="shared" si="0"/>
        <v>308</v>
      </c>
      <c r="L19" s="21">
        <v>0</v>
      </c>
      <c r="M19" s="21">
        <f t="shared" si="5"/>
        <v>308</v>
      </c>
      <c r="Q19" s="34"/>
    </row>
    <row r="20" spans="2:17" x14ac:dyDescent="0.25">
      <c r="B20" s="23" t="s">
        <v>49</v>
      </c>
      <c r="C20" s="21">
        <f>SUM(C11:C19)</f>
        <v>11231</v>
      </c>
      <c r="D20" s="21">
        <f>SUM(D11:D19)</f>
        <v>5265</v>
      </c>
      <c r="E20" s="23">
        <f t="shared" ref="E20" si="6">C20+D20</f>
        <v>16496</v>
      </c>
      <c r="F20" s="25">
        <f t="shared" ref="F20" si="7">E20/$E$20</f>
        <v>1</v>
      </c>
      <c r="G20" s="21">
        <f t="shared" ref="G20:H20" si="8">SUM(G11:G19)</f>
        <v>35300</v>
      </c>
      <c r="H20" s="21">
        <f t="shared" si="8"/>
        <v>1791</v>
      </c>
      <c r="I20" s="23">
        <f t="shared" ref="I20" si="9">G20+H20</f>
        <v>37091</v>
      </c>
      <c r="J20" s="25">
        <f t="shared" ref="J20" si="10">I20/$I$20</f>
        <v>1</v>
      </c>
      <c r="K20" s="23">
        <f t="shared" ref="K20" si="11">E20+I20</f>
        <v>53587</v>
      </c>
      <c r="L20" s="21">
        <f t="shared" ref="L20" si="12">SUM(L11:L19)</f>
        <v>15</v>
      </c>
      <c r="M20" s="21">
        <f t="shared" si="5"/>
        <v>53602</v>
      </c>
      <c r="Q20" s="34"/>
    </row>
    <row r="21" spans="2:17" ht="25.5" customHeight="1" x14ac:dyDescent="0.25">
      <c r="B21" s="35" t="s">
        <v>64</v>
      </c>
      <c r="C21" s="36">
        <f>+C20/M20</f>
        <v>0.20952576396403119</v>
      </c>
      <c r="D21" s="36">
        <f>+D20/M20</f>
        <v>9.8223946867654191E-2</v>
      </c>
      <c r="E21" s="37">
        <f>+E20/M20</f>
        <v>0.3077497108316854</v>
      </c>
      <c r="F21" s="37"/>
      <c r="G21" s="36">
        <f>+G20/M20</f>
        <v>0.65855751651057792</v>
      </c>
      <c r="H21" s="36">
        <f>+H20/M20</f>
        <v>3.3412932353270398E-2</v>
      </c>
      <c r="I21" s="37">
        <f>+I20/M20</f>
        <v>0.6919704488638484</v>
      </c>
      <c r="J21" s="37"/>
      <c r="K21" s="37">
        <f>+K20/M20</f>
        <v>0.99972015969553374</v>
      </c>
      <c r="L21" s="37">
        <f>+L20/M20</f>
        <v>2.7984030446625126E-4</v>
      </c>
      <c r="M21" s="37">
        <f>K21+L21</f>
        <v>1</v>
      </c>
    </row>
    <row r="22" spans="2:17" ht="15.75" customHeight="1" x14ac:dyDescent="0.25">
      <c r="B22" s="38"/>
      <c r="C22" s="39"/>
      <c r="D22" s="39"/>
      <c r="E22" s="40"/>
      <c r="F22" s="40"/>
      <c r="G22" s="39"/>
      <c r="H22" s="39"/>
      <c r="I22" s="40"/>
      <c r="J22" s="40"/>
      <c r="K22" s="40"/>
      <c r="L22" s="40"/>
    </row>
    <row r="23" spans="2:17" ht="15.75" customHeight="1" x14ac:dyDescent="0.3">
      <c r="B23" s="357" t="s">
        <v>81</v>
      </c>
      <c r="C23" s="357"/>
      <c r="D23" s="357"/>
      <c r="E23" s="357"/>
      <c r="F23" s="357"/>
      <c r="G23" s="357"/>
      <c r="H23" s="357"/>
      <c r="I23" s="357"/>
      <c r="J23" s="357"/>
      <c r="K23" s="357"/>
      <c r="L23" s="40"/>
    </row>
    <row r="24" spans="2:17" ht="15.75" customHeight="1" x14ac:dyDescent="0.3">
      <c r="B24" s="373" t="str">
        <f>'Solicitudes Regiones'!$B$6:$R$6</f>
        <v>Acumuladas de julio de 2008 a mayo de 2020</v>
      </c>
      <c r="C24" s="373"/>
      <c r="D24" s="373"/>
      <c r="E24" s="373"/>
      <c r="F24" s="373"/>
      <c r="G24" s="373"/>
      <c r="H24" s="373"/>
      <c r="I24" s="373"/>
      <c r="J24" s="373"/>
      <c r="K24" s="373"/>
      <c r="L24" s="40"/>
    </row>
    <row r="25" spans="2:17" x14ac:dyDescent="0.25">
      <c r="B25" s="41"/>
      <c r="C25" s="41"/>
      <c r="D25" s="41"/>
      <c r="E25" s="41"/>
      <c r="F25" s="41"/>
      <c r="G25" s="41"/>
      <c r="H25" s="41"/>
      <c r="I25" s="41"/>
      <c r="J25" s="41"/>
      <c r="K25" s="41"/>
    </row>
    <row r="26" spans="2:17" ht="12.75" customHeight="1" x14ac:dyDescent="0.25">
      <c r="B26" s="387" t="s">
        <v>65</v>
      </c>
      <c r="C26" s="387"/>
      <c r="D26" s="387"/>
      <c r="E26" s="387"/>
      <c r="F26" s="387"/>
      <c r="G26" s="387"/>
      <c r="H26" s="387"/>
      <c r="I26" s="387"/>
      <c r="J26" s="387"/>
      <c r="K26" s="387"/>
      <c r="L26" s="387"/>
      <c r="M26" s="387"/>
    </row>
    <row r="27" spans="2:17" ht="20.25" customHeight="1" x14ac:dyDescent="0.25">
      <c r="B27" s="387" t="s">
        <v>56</v>
      </c>
      <c r="C27" s="387" t="s">
        <v>2</v>
      </c>
      <c r="D27" s="387"/>
      <c r="E27" s="387"/>
      <c r="F27" s="387"/>
      <c r="G27" s="387"/>
      <c r="H27" s="387"/>
      <c r="I27" s="387"/>
      <c r="J27" s="387"/>
      <c r="K27" s="387"/>
      <c r="L27" s="385"/>
      <c r="M27" s="386"/>
    </row>
    <row r="28" spans="2:17" ht="24" customHeight="1" x14ac:dyDescent="0.25">
      <c r="B28" s="387"/>
      <c r="C28" s="26" t="s">
        <v>57</v>
      </c>
      <c r="D28" s="26" t="s">
        <v>58</v>
      </c>
      <c r="E28" s="26" t="s">
        <v>59</v>
      </c>
      <c r="F28" s="26" t="s">
        <v>60</v>
      </c>
      <c r="G28" s="26" t="s">
        <v>8</v>
      </c>
      <c r="H28" s="26" t="s">
        <v>61</v>
      </c>
      <c r="I28" s="26" t="s">
        <v>62</v>
      </c>
      <c r="J28" s="26" t="s">
        <v>63</v>
      </c>
      <c r="K28" s="27" t="s">
        <v>31</v>
      </c>
      <c r="L28" s="283" t="s">
        <v>593</v>
      </c>
      <c r="M28" s="283" t="s">
        <v>596</v>
      </c>
    </row>
    <row r="29" spans="2:17" ht="15.75" customHeight="1" x14ac:dyDescent="0.25">
      <c r="B29" s="21" t="s">
        <v>36</v>
      </c>
      <c r="C29" s="21">
        <v>5631</v>
      </c>
      <c r="D29" s="21">
        <v>2163</v>
      </c>
      <c r="E29" s="21">
        <f>D29+C29</f>
        <v>7794</v>
      </c>
      <c r="F29" s="22">
        <f>E29/$E$38</f>
        <v>0.62133290816326525</v>
      </c>
      <c r="G29" s="21">
        <v>18440</v>
      </c>
      <c r="H29" s="21">
        <v>990</v>
      </c>
      <c r="I29" s="21">
        <f>G29+H29</f>
        <v>19430</v>
      </c>
      <c r="J29" s="22">
        <f>I29/$I$38</f>
        <v>0.6546937125143204</v>
      </c>
      <c r="K29" s="21">
        <f t="shared" ref="K29:K37" si="13">E29+I29</f>
        <v>27224</v>
      </c>
      <c r="L29" s="21">
        <v>0</v>
      </c>
      <c r="M29" s="21">
        <f>K29+L29</f>
        <v>27224</v>
      </c>
    </row>
    <row r="30" spans="2:17" x14ac:dyDescent="0.25">
      <c r="B30" s="21" t="s">
        <v>132</v>
      </c>
      <c r="C30" s="21">
        <v>153</v>
      </c>
      <c r="D30" s="21">
        <v>48</v>
      </c>
      <c r="E30" s="21">
        <f t="shared" ref="E30:E37" si="14">D30+C30</f>
        <v>201</v>
      </c>
      <c r="F30" s="22">
        <f t="shared" ref="F30:F37" si="15">E30/$E$38</f>
        <v>1.602359693877551E-2</v>
      </c>
      <c r="G30" s="21">
        <v>507</v>
      </c>
      <c r="H30" s="21">
        <v>21</v>
      </c>
      <c r="I30" s="21">
        <f t="shared" ref="I30:I37" si="16">G30+H30</f>
        <v>528</v>
      </c>
      <c r="J30" s="22">
        <f t="shared" ref="J30:J37" si="17">I30/$I$38</f>
        <v>1.7790956263899184E-2</v>
      </c>
      <c r="K30" s="21">
        <f t="shared" si="13"/>
        <v>729</v>
      </c>
      <c r="L30" s="21">
        <v>0</v>
      </c>
      <c r="M30" s="21">
        <f t="shared" ref="M30:M38" si="18">K30+L30</f>
        <v>729</v>
      </c>
    </row>
    <row r="31" spans="2:17" x14ac:dyDescent="0.25">
      <c r="B31" s="21" t="s">
        <v>133</v>
      </c>
      <c r="C31" s="21">
        <v>19</v>
      </c>
      <c r="D31" s="21">
        <v>3</v>
      </c>
      <c r="E31" s="21">
        <f t="shared" si="14"/>
        <v>22</v>
      </c>
      <c r="F31" s="22">
        <f t="shared" si="15"/>
        <v>1.7538265306122449E-3</v>
      </c>
      <c r="G31" s="21">
        <v>34</v>
      </c>
      <c r="H31" s="21">
        <v>3</v>
      </c>
      <c r="I31" s="21">
        <f t="shared" si="16"/>
        <v>37</v>
      </c>
      <c r="J31" s="22">
        <f t="shared" si="17"/>
        <v>1.2467147381899049E-3</v>
      </c>
      <c r="K31" s="21">
        <f t="shared" si="13"/>
        <v>59</v>
      </c>
      <c r="L31" s="21">
        <v>0</v>
      </c>
      <c r="M31" s="21">
        <f t="shared" si="18"/>
        <v>59</v>
      </c>
    </row>
    <row r="32" spans="2:17" x14ac:dyDescent="0.25">
      <c r="B32" s="21" t="s">
        <v>134</v>
      </c>
      <c r="C32" s="21">
        <v>257</v>
      </c>
      <c r="D32" s="21">
        <v>134</v>
      </c>
      <c r="E32" s="21">
        <f t="shared" si="14"/>
        <v>391</v>
      </c>
      <c r="F32" s="22">
        <f t="shared" si="15"/>
        <v>3.1170280612244899E-2</v>
      </c>
      <c r="G32" s="21">
        <v>888</v>
      </c>
      <c r="H32" s="21">
        <v>39</v>
      </c>
      <c r="I32" s="21">
        <f t="shared" si="16"/>
        <v>927</v>
      </c>
      <c r="J32" s="22">
        <f t="shared" si="17"/>
        <v>3.1235258440595728E-2</v>
      </c>
      <c r="K32" s="21">
        <f t="shared" si="13"/>
        <v>1318</v>
      </c>
      <c r="L32" s="21">
        <v>0</v>
      </c>
      <c r="M32" s="21">
        <f t="shared" si="18"/>
        <v>1318</v>
      </c>
    </row>
    <row r="33" spans="2:13" x14ac:dyDescent="0.25">
      <c r="B33" s="21" t="s">
        <v>135</v>
      </c>
      <c r="C33" s="21">
        <v>2261</v>
      </c>
      <c r="D33" s="21">
        <v>719</v>
      </c>
      <c r="E33" s="21">
        <f t="shared" si="14"/>
        <v>2980</v>
      </c>
      <c r="F33" s="22">
        <f t="shared" si="15"/>
        <v>0.23756377551020408</v>
      </c>
      <c r="G33" s="21">
        <v>5893</v>
      </c>
      <c r="H33" s="21">
        <v>258</v>
      </c>
      <c r="I33" s="21">
        <f t="shared" si="16"/>
        <v>6151</v>
      </c>
      <c r="J33" s="22">
        <f t="shared" si="17"/>
        <v>0.20725790147584069</v>
      </c>
      <c r="K33" s="21">
        <f t="shared" si="13"/>
        <v>9131</v>
      </c>
      <c r="L33" s="21">
        <v>0</v>
      </c>
      <c r="M33" s="21">
        <f t="shared" si="18"/>
        <v>9131</v>
      </c>
    </row>
    <row r="34" spans="2:13" x14ac:dyDescent="0.25">
      <c r="B34" s="21" t="s">
        <v>136</v>
      </c>
      <c r="C34" s="21">
        <v>15</v>
      </c>
      <c r="D34" s="21">
        <v>1</v>
      </c>
      <c r="E34" s="21">
        <f t="shared" si="14"/>
        <v>16</v>
      </c>
      <c r="F34" s="22">
        <f t="shared" si="15"/>
        <v>1.2755102040816326E-3</v>
      </c>
      <c r="G34" s="21">
        <v>14</v>
      </c>
      <c r="H34" s="21">
        <v>0</v>
      </c>
      <c r="I34" s="21">
        <f t="shared" si="16"/>
        <v>14</v>
      </c>
      <c r="J34" s="22">
        <f t="shared" si="17"/>
        <v>4.7172990093672078E-4</v>
      </c>
      <c r="K34" s="21">
        <f t="shared" si="13"/>
        <v>30</v>
      </c>
      <c r="L34" s="21">
        <v>0</v>
      </c>
      <c r="M34" s="21">
        <f t="shared" si="18"/>
        <v>30</v>
      </c>
    </row>
    <row r="35" spans="2:13" ht="24" x14ac:dyDescent="0.25">
      <c r="B35" s="21" t="s">
        <v>137</v>
      </c>
      <c r="C35" s="21">
        <v>138</v>
      </c>
      <c r="D35" s="21">
        <v>29</v>
      </c>
      <c r="E35" s="21">
        <f t="shared" si="14"/>
        <v>167</v>
      </c>
      <c r="F35" s="22">
        <f t="shared" si="15"/>
        <v>1.3313137755102041E-2</v>
      </c>
      <c r="G35" s="21">
        <v>262</v>
      </c>
      <c r="H35" s="21">
        <v>7</v>
      </c>
      <c r="I35" s="21">
        <f t="shared" si="16"/>
        <v>269</v>
      </c>
      <c r="J35" s="22">
        <f t="shared" si="17"/>
        <v>9.0639530965698489E-3</v>
      </c>
      <c r="K35" s="21">
        <f t="shared" si="13"/>
        <v>436</v>
      </c>
      <c r="L35" s="21">
        <v>0</v>
      </c>
      <c r="M35" s="21">
        <f t="shared" si="18"/>
        <v>436</v>
      </c>
    </row>
    <row r="36" spans="2:13" x14ac:dyDescent="0.25">
      <c r="B36" s="21" t="s">
        <v>138</v>
      </c>
      <c r="C36" s="21">
        <v>638</v>
      </c>
      <c r="D36" s="21">
        <v>264</v>
      </c>
      <c r="E36" s="21">
        <f t="shared" si="14"/>
        <v>902</v>
      </c>
      <c r="F36" s="22">
        <f t="shared" si="15"/>
        <v>7.1906887755102039E-2</v>
      </c>
      <c r="G36" s="21">
        <v>2067</v>
      </c>
      <c r="H36" s="21">
        <v>91</v>
      </c>
      <c r="I36" s="21">
        <f t="shared" si="16"/>
        <v>2158</v>
      </c>
      <c r="J36" s="22">
        <f t="shared" si="17"/>
        <v>7.2713794730103101E-2</v>
      </c>
      <c r="K36" s="21">
        <f t="shared" si="13"/>
        <v>3060</v>
      </c>
      <c r="L36" s="21">
        <v>0</v>
      </c>
      <c r="M36" s="21">
        <f t="shared" si="18"/>
        <v>3060</v>
      </c>
    </row>
    <row r="37" spans="2:13" x14ac:dyDescent="0.25">
      <c r="B37" s="21" t="s">
        <v>139</v>
      </c>
      <c r="C37" s="21">
        <v>58</v>
      </c>
      <c r="D37" s="21">
        <v>13</v>
      </c>
      <c r="E37" s="21">
        <f t="shared" si="14"/>
        <v>71</v>
      </c>
      <c r="F37" s="22">
        <f t="shared" si="15"/>
        <v>5.6600765306122451E-3</v>
      </c>
      <c r="G37" s="21">
        <v>159</v>
      </c>
      <c r="H37" s="21">
        <v>5</v>
      </c>
      <c r="I37" s="21">
        <f t="shared" si="16"/>
        <v>164</v>
      </c>
      <c r="J37" s="22">
        <f t="shared" si="17"/>
        <v>5.5259788395444435E-3</v>
      </c>
      <c r="K37" s="21">
        <f t="shared" si="13"/>
        <v>235</v>
      </c>
      <c r="L37" s="21">
        <v>0</v>
      </c>
      <c r="M37" s="21">
        <f t="shared" si="18"/>
        <v>235</v>
      </c>
    </row>
    <row r="38" spans="2:13" x14ac:dyDescent="0.25">
      <c r="B38" s="23" t="s">
        <v>49</v>
      </c>
      <c r="C38" s="21">
        <f t="shared" ref="C38:H38" si="19">SUM(C29:C37)</f>
        <v>9170</v>
      </c>
      <c r="D38" s="21">
        <f t="shared" si="19"/>
        <v>3374</v>
      </c>
      <c r="E38" s="23">
        <f t="shared" ref="E38" si="20">D38+C38</f>
        <v>12544</v>
      </c>
      <c r="F38" s="25">
        <f t="shared" ref="F38" si="21">E38/$E$38</f>
        <v>1</v>
      </c>
      <c r="G38" s="21">
        <f t="shared" si="19"/>
        <v>28264</v>
      </c>
      <c r="H38" s="21">
        <f t="shared" si="19"/>
        <v>1414</v>
      </c>
      <c r="I38" s="23">
        <f t="shared" ref="I38" si="22">G38+H38</f>
        <v>29678</v>
      </c>
      <c r="J38" s="25">
        <f t="shared" ref="J38" si="23">I38/$I$38</f>
        <v>1</v>
      </c>
      <c r="K38" s="23">
        <f>SUM(K29:K37)</f>
        <v>42222</v>
      </c>
      <c r="L38" s="21">
        <f t="shared" ref="L38" si="24">SUM(L29:L37)</f>
        <v>0</v>
      </c>
      <c r="M38" s="23">
        <f t="shared" si="18"/>
        <v>42222</v>
      </c>
    </row>
    <row r="39" spans="2:13" ht="24" x14ac:dyDescent="0.25">
      <c r="B39" s="35" t="s">
        <v>66</v>
      </c>
      <c r="C39" s="36">
        <f>+C38/M38</f>
        <v>0.21718535360712424</v>
      </c>
      <c r="D39" s="36">
        <f>+D38/M38</f>
        <v>7.9910946899720531E-2</v>
      </c>
      <c r="E39" s="37">
        <f>+E38/M38</f>
        <v>0.29709630050684477</v>
      </c>
      <c r="F39" s="37"/>
      <c r="G39" s="36">
        <f>+G38/M38</f>
        <v>0.66941404954762918</v>
      </c>
      <c r="H39" s="36">
        <f>+H38/M38</f>
        <v>3.3489649945526029E-2</v>
      </c>
      <c r="I39" s="37">
        <f>+I38/M38</f>
        <v>0.70290369949315523</v>
      </c>
      <c r="J39" s="37"/>
      <c r="K39" s="37">
        <f>+K38/M38</f>
        <v>1</v>
      </c>
      <c r="L39" s="37">
        <f>+L38/M38</f>
        <v>0</v>
      </c>
      <c r="M39" s="37">
        <f>K39+L39</f>
        <v>1</v>
      </c>
    </row>
    <row r="40" spans="2:13" x14ac:dyDescent="0.25">
      <c r="B40" s="28" t="s">
        <v>129</v>
      </c>
    </row>
    <row r="41" spans="2:13" x14ac:dyDescent="0.25">
      <c r="B41" s="28" t="s">
        <v>130</v>
      </c>
    </row>
    <row r="131" spans="2:2" x14ac:dyDescent="0.25">
      <c r="B131" s="29" t="s">
        <v>78</v>
      </c>
    </row>
  </sheetData>
  <mergeCells count="12">
    <mergeCell ref="B6:K6"/>
    <mergeCell ref="B5:K5"/>
    <mergeCell ref="B23:K23"/>
    <mergeCell ref="B24:K24"/>
    <mergeCell ref="B27:B28"/>
    <mergeCell ref="C27:K27"/>
    <mergeCell ref="B9:B10"/>
    <mergeCell ref="C9:K9"/>
    <mergeCell ref="B8:M8"/>
    <mergeCell ref="L9:M9"/>
    <mergeCell ref="L27:M27"/>
    <mergeCell ref="B26:M26"/>
  </mergeCells>
  <hyperlinks>
    <hyperlink ref="M5" location="'Índice Pensiones Solidarias'!A1" display="Volver Sistema de Pensiones Solidadias" xr:uid="{00000000-0004-0000-0900-000000000000}"/>
  </hyperlinks>
  <pageMargins left="0.74803149606299213" right="0.74803149606299213" top="0.98425196850393704" bottom="0.98425196850393704" header="0" footer="0"/>
  <pageSetup scale="78" orientation="portrait" r:id="rId1"/>
  <headerFooter alignWithMargins="0"/>
  <ignoredErrors>
    <ignoredError sqref="K3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1">
    <pageSetUpPr fitToPage="1"/>
  </sheetPr>
  <dimension ref="A1:Q131"/>
  <sheetViews>
    <sheetView showGridLines="0" topLeftCell="A28" zoomScaleNormal="100" workbookViewId="0">
      <selection activeCell="B21" sqref="B21:M21"/>
    </sheetView>
  </sheetViews>
  <sheetFormatPr baseColWidth="10" defaultRowHeight="12" x14ac:dyDescent="0.25"/>
  <cols>
    <col min="1" max="1" width="6" style="29" customWidth="1"/>
    <col min="2" max="2" width="18.109375" style="29" customWidth="1"/>
    <col min="3" max="3" width="8.44140625" style="29" bestFit="1" customWidth="1"/>
    <col min="4" max="4" width="8.33203125" style="29" bestFit="1" customWidth="1"/>
    <col min="5" max="6" width="8.33203125" style="29" customWidth="1"/>
    <col min="7" max="7" width="8.44140625" style="29" bestFit="1" customWidth="1"/>
    <col min="8" max="8" width="7.44140625" style="29" bestFit="1" customWidth="1"/>
    <col min="9" max="11" width="7.44140625" style="29" customWidth="1"/>
    <col min="12" max="12" width="10.109375" style="29" customWidth="1"/>
    <col min="13" max="14" width="11.44140625" style="29"/>
    <col min="15" max="15" width="12.44140625" style="29" bestFit="1" customWidth="1"/>
    <col min="16" max="251" width="11.44140625" style="29"/>
    <col min="252" max="252" width="18.109375" style="29" customWidth="1"/>
    <col min="253" max="253" width="8.44140625" style="29" bestFit="1" customWidth="1"/>
    <col min="254" max="254" width="8.33203125" style="29" bestFit="1" customWidth="1"/>
    <col min="255" max="256" width="8.33203125" style="29" customWidth="1"/>
    <col min="257" max="257" width="8.44140625" style="29" bestFit="1" customWidth="1"/>
    <col min="258" max="258" width="7.44140625" style="29" bestFit="1" customWidth="1"/>
    <col min="259" max="261" width="7.44140625" style="29" customWidth="1"/>
    <col min="262" max="267" width="0" style="29" hidden="1" customWidth="1"/>
    <col min="268" max="268" width="10.109375" style="29" customWidth="1"/>
    <col min="269" max="270" width="11.44140625" style="29"/>
    <col min="271" max="271" width="12.44140625" style="29" bestFit="1" customWidth="1"/>
    <col min="272" max="507" width="11.44140625" style="29"/>
    <col min="508" max="508" width="18.109375" style="29" customWidth="1"/>
    <col min="509" max="509" width="8.44140625" style="29" bestFit="1" customWidth="1"/>
    <col min="510" max="510" width="8.33203125" style="29" bestFit="1" customWidth="1"/>
    <col min="511" max="512" width="8.33203125" style="29" customWidth="1"/>
    <col min="513" max="513" width="8.44140625" style="29" bestFit="1" customWidth="1"/>
    <col min="514" max="514" width="7.44140625" style="29" bestFit="1" customWidth="1"/>
    <col min="515" max="517" width="7.44140625" style="29" customWidth="1"/>
    <col min="518" max="523" width="0" style="29" hidden="1" customWidth="1"/>
    <col min="524" max="524" width="10.109375" style="29" customWidth="1"/>
    <col min="525" max="526" width="11.44140625" style="29"/>
    <col min="527" max="527" width="12.44140625" style="29" bestFit="1" customWidth="1"/>
    <col min="528" max="763" width="11.44140625" style="29"/>
    <col min="764" max="764" width="18.109375" style="29" customWidth="1"/>
    <col min="765" max="765" width="8.44140625" style="29" bestFit="1" customWidth="1"/>
    <col min="766" max="766" width="8.33203125" style="29" bestFit="1" customWidth="1"/>
    <col min="767" max="768" width="8.33203125" style="29" customWidth="1"/>
    <col min="769" max="769" width="8.44140625" style="29" bestFit="1" customWidth="1"/>
    <col min="770" max="770" width="7.44140625" style="29" bestFit="1" customWidth="1"/>
    <col min="771" max="773" width="7.44140625" style="29" customWidth="1"/>
    <col min="774" max="779" width="0" style="29" hidden="1" customWidth="1"/>
    <col min="780" max="780" width="10.109375" style="29" customWidth="1"/>
    <col min="781" max="782" width="11.44140625" style="29"/>
    <col min="783" max="783" width="12.44140625" style="29" bestFit="1" customWidth="1"/>
    <col min="784" max="1019" width="11.44140625" style="29"/>
    <col min="1020" max="1020" width="18.109375" style="29" customWidth="1"/>
    <col min="1021" max="1021" width="8.44140625" style="29" bestFit="1" customWidth="1"/>
    <col min="1022" max="1022" width="8.33203125" style="29" bestFit="1" customWidth="1"/>
    <col min="1023" max="1024" width="8.33203125" style="29" customWidth="1"/>
    <col min="1025" max="1025" width="8.44140625" style="29" bestFit="1" customWidth="1"/>
    <col min="1026" max="1026" width="7.44140625" style="29" bestFit="1" customWidth="1"/>
    <col min="1027" max="1029" width="7.44140625" style="29" customWidth="1"/>
    <col min="1030" max="1035" width="0" style="29" hidden="1" customWidth="1"/>
    <col min="1036" max="1036" width="10.109375" style="29" customWidth="1"/>
    <col min="1037" max="1038" width="11.44140625" style="29"/>
    <col min="1039" max="1039" width="12.44140625" style="29" bestFit="1" customWidth="1"/>
    <col min="1040" max="1275" width="11.44140625" style="29"/>
    <col min="1276" max="1276" width="18.109375" style="29" customWidth="1"/>
    <col min="1277" max="1277" width="8.44140625" style="29" bestFit="1" customWidth="1"/>
    <col min="1278" max="1278" width="8.33203125" style="29" bestFit="1" customWidth="1"/>
    <col min="1279" max="1280" width="8.33203125" style="29" customWidth="1"/>
    <col min="1281" max="1281" width="8.44140625" style="29" bestFit="1" customWidth="1"/>
    <col min="1282" max="1282" width="7.44140625" style="29" bestFit="1" customWidth="1"/>
    <col min="1283" max="1285" width="7.44140625" style="29" customWidth="1"/>
    <col min="1286" max="1291" width="0" style="29" hidden="1" customWidth="1"/>
    <col min="1292" max="1292" width="10.109375" style="29" customWidth="1"/>
    <col min="1293" max="1294" width="11.44140625" style="29"/>
    <col min="1295" max="1295" width="12.44140625" style="29" bestFit="1" customWidth="1"/>
    <col min="1296" max="1531" width="11.44140625" style="29"/>
    <col min="1532" max="1532" width="18.109375" style="29" customWidth="1"/>
    <col min="1533" max="1533" width="8.44140625" style="29" bestFit="1" customWidth="1"/>
    <col min="1534" max="1534" width="8.33203125" style="29" bestFit="1" customWidth="1"/>
    <col min="1535" max="1536" width="8.33203125" style="29" customWidth="1"/>
    <col min="1537" max="1537" width="8.44140625" style="29" bestFit="1" customWidth="1"/>
    <col min="1538" max="1538" width="7.44140625" style="29" bestFit="1" customWidth="1"/>
    <col min="1539" max="1541" width="7.44140625" style="29" customWidth="1"/>
    <col min="1542" max="1547" width="0" style="29" hidden="1" customWidth="1"/>
    <col min="1548" max="1548" width="10.109375" style="29" customWidth="1"/>
    <col min="1549" max="1550" width="11.44140625" style="29"/>
    <col min="1551" max="1551" width="12.44140625" style="29" bestFit="1" customWidth="1"/>
    <col min="1552" max="1787" width="11.44140625" style="29"/>
    <col min="1788" max="1788" width="18.109375" style="29" customWidth="1"/>
    <col min="1789" max="1789" width="8.44140625" style="29" bestFit="1" customWidth="1"/>
    <col min="1790" max="1790" width="8.33203125" style="29" bestFit="1" customWidth="1"/>
    <col min="1791" max="1792" width="8.33203125" style="29" customWidth="1"/>
    <col min="1793" max="1793" width="8.44140625" style="29" bestFit="1" customWidth="1"/>
    <col min="1794" max="1794" width="7.44140625" style="29" bestFit="1" customWidth="1"/>
    <col min="1795" max="1797" width="7.44140625" style="29" customWidth="1"/>
    <col min="1798" max="1803" width="0" style="29" hidden="1" customWidth="1"/>
    <col min="1804" max="1804" width="10.109375" style="29" customWidth="1"/>
    <col min="1805" max="1806" width="11.44140625" style="29"/>
    <col min="1807" max="1807" width="12.44140625" style="29" bestFit="1" customWidth="1"/>
    <col min="1808" max="2043" width="11.44140625" style="29"/>
    <col min="2044" max="2044" width="18.109375" style="29" customWidth="1"/>
    <col min="2045" max="2045" width="8.44140625" style="29" bestFit="1" customWidth="1"/>
    <col min="2046" max="2046" width="8.33203125" style="29" bestFit="1" customWidth="1"/>
    <col min="2047" max="2048" width="8.33203125" style="29" customWidth="1"/>
    <col min="2049" max="2049" width="8.44140625" style="29" bestFit="1" customWidth="1"/>
    <col min="2050" max="2050" width="7.44140625" style="29" bestFit="1" customWidth="1"/>
    <col min="2051" max="2053" width="7.44140625" style="29" customWidth="1"/>
    <col min="2054" max="2059" width="0" style="29" hidden="1" customWidth="1"/>
    <col min="2060" max="2060" width="10.109375" style="29" customWidth="1"/>
    <col min="2061" max="2062" width="11.44140625" style="29"/>
    <col min="2063" max="2063" width="12.44140625" style="29" bestFit="1" customWidth="1"/>
    <col min="2064" max="2299" width="11.44140625" style="29"/>
    <col min="2300" max="2300" width="18.109375" style="29" customWidth="1"/>
    <col min="2301" max="2301" width="8.44140625" style="29" bestFit="1" customWidth="1"/>
    <col min="2302" max="2302" width="8.33203125" style="29" bestFit="1" customWidth="1"/>
    <col min="2303" max="2304" width="8.33203125" style="29" customWidth="1"/>
    <col min="2305" max="2305" width="8.44140625" style="29" bestFit="1" customWidth="1"/>
    <col min="2306" max="2306" width="7.44140625" style="29" bestFit="1" customWidth="1"/>
    <col min="2307" max="2309" width="7.44140625" style="29" customWidth="1"/>
    <col min="2310" max="2315" width="0" style="29" hidden="1" customWidth="1"/>
    <col min="2316" max="2316" width="10.109375" style="29" customWidth="1"/>
    <col min="2317" max="2318" width="11.44140625" style="29"/>
    <col min="2319" max="2319" width="12.44140625" style="29" bestFit="1" customWidth="1"/>
    <col min="2320" max="2555" width="11.44140625" style="29"/>
    <col min="2556" max="2556" width="18.109375" style="29" customWidth="1"/>
    <col min="2557" max="2557" width="8.44140625" style="29" bestFit="1" customWidth="1"/>
    <col min="2558" max="2558" width="8.33203125" style="29" bestFit="1" customWidth="1"/>
    <col min="2559" max="2560" width="8.33203125" style="29" customWidth="1"/>
    <col min="2561" max="2561" width="8.44140625" style="29" bestFit="1" customWidth="1"/>
    <col min="2562" max="2562" width="7.44140625" style="29" bestFit="1" customWidth="1"/>
    <col min="2563" max="2565" width="7.44140625" style="29" customWidth="1"/>
    <col min="2566" max="2571" width="0" style="29" hidden="1" customWidth="1"/>
    <col min="2572" max="2572" width="10.109375" style="29" customWidth="1"/>
    <col min="2573" max="2574" width="11.44140625" style="29"/>
    <col min="2575" max="2575" width="12.44140625" style="29" bestFit="1" customWidth="1"/>
    <col min="2576" max="2811" width="11.44140625" style="29"/>
    <col min="2812" max="2812" width="18.109375" style="29" customWidth="1"/>
    <col min="2813" max="2813" width="8.44140625" style="29" bestFit="1" customWidth="1"/>
    <col min="2814" max="2814" width="8.33203125" style="29" bestFit="1" customWidth="1"/>
    <col min="2815" max="2816" width="8.33203125" style="29" customWidth="1"/>
    <col min="2817" max="2817" width="8.44140625" style="29" bestFit="1" customWidth="1"/>
    <col min="2818" max="2818" width="7.44140625" style="29" bestFit="1" customWidth="1"/>
    <col min="2819" max="2821" width="7.44140625" style="29" customWidth="1"/>
    <col min="2822" max="2827" width="0" style="29" hidden="1" customWidth="1"/>
    <col min="2828" max="2828" width="10.109375" style="29" customWidth="1"/>
    <col min="2829" max="2830" width="11.44140625" style="29"/>
    <col min="2831" max="2831" width="12.44140625" style="29" bestFit="1" customWidth="1"/>
    <col min="2832" max="3067" width="11.44140625" style="29"/>
    <col min="3068" max="3068" width="18.109375" style="29" customWidth="1"/>
    <col min="3069" max="3069" width="8.44140625" style="29" bestFit="1" customWidth="1"/>
    <col min="3070" max="3070" width="8.33203125" style="29" bestFit="1" customWidth="1"/>
    <col min="3071" max="3072" width="8.33203125" style="29" customWidth="1"/>
    <col min="3073" max="3073" width="8.44140625" style="29" bestFit="1" customWidth="1"/>
    <col min="3074" max="3074" width="7.44140625" style="29" bestFit="1" customWidth="1"/>
    <col min="3075" max="3077" width="7.44140625" style="29" customWidth="1"/>
    <col min="3078" max="3083" width="0" style="29" hidden="1" customWidth="1"/>
    <col min="3084" max="3084" width="10.109375" style="29" customWidth="1"/>
    <col min="3085" max="3086" width="11.44140625" style="29"/>
    <col min="3087" max="3087" width="12.44140625" style="29" bestFit="1" customWidth="1"/>
    <col min="3088" max="3323" width="11.44140625" style="29"/>
    <col min="3324" max="3324" width="18.109375" style="29" customWidth="1"/>
    <col min="3325" max="3325" width="8.44140625" style="29" bestFit="1" customWidth="1"/>
    <col min="3326" max="3326" width="8.33203125" style="29" bestFit="1" customWidth="1"/>
    <col min="3327" max="3328" width="8.33203125" style="29" customWidth="1"/>
    <col min="3329" max="3329" width="8.44140625" style="29" bestFit="1" customWidth="1"/>
    <col min="3330" max="3330" width="7.44140625" style="29" bestFit="1" customWidth="1"/>
    <col min="3331" max="3333" width="7.44140625" style="29" customWidth="1"/>
    <col min="3334" max="3339" width="0" style="29" hidden="1" customWidth="1"/>
    <col min="3340" max="3340" width="10.109375" style="29" customWidth="1"/>
    <col min="3341" max="3342" width="11.44140625" style="29"/>
    <col min="3343" max="3343" width="12.44140625" style="29" bestFit="1" customWidth="1"/>
    <col min="3344" max="3579" width="11.44140625" style="29"/>
    <col min="3580" max="3580" width="18.109375" style="29" customWidth="1"/>
    <col min="3581" max="3581" width="8.44140625" style="29" bestFit="1" customWidth="1"/>
    <col min="3582" max="3582" width="8.33203125" style="29" bestFit="1" customWidth="1"/>
    <col min="3583" max="3584" width="8.33203125" style="29" customWidth="1"/>
    <col min="3585" max="3585" width="8.44140625" style="29" bestFit="1" customWidth="1"/>
    <col min="3586" max="3586" width="7.44140625" style="29" bestFit="1" customWidth="1"/>
    <col min="3587" max="3589" width="7.44140625" style="29" customWidth="1"/>
    <col min="3590" max="3595" width="0" style="29" hidden="1" customWidth="1"/>
    <col min="3596" max="3596" width="10.109375" style="29" customWidth="1"/>
    <col min="3597" max="3598" width="11.44140625" style="29"/>
    <col min="3599" max="3599" width="12.44140625" style="29" bestFit="1" customWidth="1"/>
    <col min="3600" max="3835" width="11.44140625" style="29"/>
    <col min="3836" max="3836" width="18.109375" style="29" customWidth="1"/>
    <col min="3837" max="3837" width="8.44140625" style="29" bestFit="1" customWidth="1"/>
    <col min="3838" max="3838" width="8.33203125" style="29" bestFit="1" customWidth="1"/>
    <col min="3839" max="3840" width="8.33203125" style="29" customWidth="1"/>
    <col min="3841" max="3841" width="8.44140625" style="29" bestFit="1" customWidth="1"/>
    <col min="3842" max="3842" width="7.44140625" style="29" bestFit="1" customWidth="1"/>
    <col min="3843" max="3845" width="7.44140625" style="29" customWidth="1"/>
    <col min="3846" max="3851" width="0" style="29" hidden="1" customWidth="1"/>
    <col min="3852" max="3852" width="10.109375" style="29" customWidth="1"/>
    <col min="3853" max="3854" width="11.44140625" style="29"/>
    <col min="3855" max="3855" width="12.44140625" style="29" bestFit="1" customWidth="1"/>
    <col min="3856" max="4091" width="11.44140625" style="29"/>
    <col min="4092" max="4092" width="18.109375" style="29" customWidth="1"/>
    <col min="4093" max="4093" width="8.44140625" style="29" bestFit="1" customWidth="1"/>
    <col min="4094" max="4094" width="8.33203125" style="29" bestFit="1" customWidth="1"/>
    <col min="4095" max="4096" width="8.33203125" style="29" customWidth="1"/>
    <col min="4097" max="4097" width="8.44140625" style="29" bestFit="1" customWidth="1"/>
    <col min="4098" max="4098" width="7.44140625" style="29" bestFit="1" customWidth="1"/>
    <col min="4099" max="4101" width="7.44140625" style="29" customWidth="1"/>
    <col min="4102" max="4107" width="0" style="29" hidden="1" customWidth="1"/>
    <col min="4108" max="4108" width="10.109375" style="29" customWidth="1"/>
    <col min="4109" max="4110" width="11.44140625" style="29"/>
    <col min="4111" max="4111" width="12.44140625" style="29" bestFit="1" customWidth="1"/>
    <col min="4112" max="4347" width="11.44140625" style="29"/>
    <col min="4348" max="4348" width="18.109375" style="29" customWidth="1"/>
    <col min="4349" max="4349" width="8.44140625" style="29" bestFit="1" customWidth="1"/>
    <col min="4350" max="4350" width="8.33203125" style="29" bestFit="1" customWidth="1"/>
    <col min="4351" max="4352" width="8.33203125" style="29" customWidth="1"/>
    <col min="4353" max="4353" width="8.44140625" style="29" bestFit="1" customWidth="1"/>
    <col min="4354" max="4354" width="7.44140625" style="29" bestFit="1" customWidth="1"/>
    <col min="4355" max="4357" width="7.44140625" style="29" customWidth="1"/>
    <col min="4358" max="4363" width="0" style="29" hidden="1" customWidth="1"/>
    <col min="4364" max="4364" width="10.109375" style="29" customWidth="1"/>
    <col min="4365" max="4366" width="11.44140625" style="29"/>
    <col min="4367" max="4367" width="12.44140625" style="29" bestFit="1" customWidth="1"/>
    <col min="4368" max="4603" width="11.44140625" style="29"/>
    <col min="4604" max="4604" width="18.109375" style="29" customWidth="1"/>
    <col min="4605" max="4605" width="8.44140625" style="29" bestFit="1" customWidth="1"/>
    <col min="4606" max="4606" width="8.33203125" style="29" bestFit="1" customWidth="1"/>
    <col min="4607" max="4608" width="8.33203125" style="29" customWidth="1"/>
    <col min="4609" max="4609" width="8.44140625" style="29" bestFit="1" customWidth="1"/>
    <col min="4610" max="4610" width="7.44140625" style="29" bestFit="1" customWidth="1"/>
    <col min="4611" max="4613" width="7.44140625" style="29" customWidth="1"/>
    <col min="4614" max="4619" width="0" style="29" hidden="1" customWidth="1"/>
    <col min="4620" max="4620" width="10.109375" style="29" customWidth="1"/>
    <col min="4621" max="4622" width="11.44140625" style="29"/>
    <col min="4623" max="4623" width="12.44140625" style="29" bestFit="1" customWidth="1"/>
    <col min="4624" max="4859" width="11.44140625" style="29"/>
    <col min="4860" max="4860" width="18.109375" style="29" customWidth="1"/>
    <col min="4861" max="4861" width="8.44140625" style="29" bestFit="1" customWidth="1"/>
    <col min="4862" max="4862" width="8.33203125" style="29" bestFit="1" customWidth="1"/>
    <col min="4863" max="4864" width="8.33203125" style="29" customWidth="1"/>
    <col min="4865" max="4865" width="8.44140625" style="29" bestFit="1" customWidth="1"/>
    <col min="4866" max="4866" width="7.44140625" style="29" bestFit="1" customWidth="1"/>
    <col min="4867" max="4869" width="7.44140625" style="29" customWidth="1"/>
    <col min="4870" max="4875" width="0" style="29" hidden="1" customWidth="1"/>
    <col min="4876" max="4876" width="10.109375" style="29" customWidth="1"/>
    <col min="4877" max="4878" width="11.44140625" style="29"/>
    <col min="4879" max="4879" width="12.44140625" style="29" bestFit="1" customWidth="1"/>
    <col min="4880" max="5115" width="11.44140625" style="29"/>
    <col min="5116" max="5116" width="18.109375" style="29" customWidth="1"/>
    <col min="5117" max="5117" width="8.44140625" style="29" bestFit="1" customWidth="1"/>
    <col min="5118" max="5118" width="8.33203125" style="29" bestFit="1" customWidth="1"/>
    <col min="5119" max="5120" width="8.33203125" style="29" customWidth="1"/>
    <col min="5121" max="5121" width="8.44140625" style="29" bestFit="1" customWidth="1"/>
    <col min="5122" max="5122" width="7.44140625" style="29" bestFit="1" customWidth="1"/>
    <col min="5123" max="5125" width="7.44140625" style="29" customWidth="1"/>
    <col min="5126" max="5131" width="0" style="29" hidden="1" customWidth="1"/>
    <col min="5132" max="5132" width="10.109375" style="29" customWidth="1"/>
    <col min="5133" max="5134" width="11.44140625" style="29"/>
    <col min="5135" max="5135" width="12.44140625" style="29" bestFit="1" customWidth="1"/>
    <col min="5136" max="5371" width="11.44140625" style="29"/>
    <col min="5372" max="5372" width="18.109375" style="29" customWidth="1"/>
    <col min="5373" max="5373" width="8.44140625" style="29" bestFit="1" customWidth="1"/>
    <col min="5374" max="5374" width="8.33203125" style="29" bestFit="1" customWidth="1"/>
    <col min="5375" max="5376" width="8.33203125" style="29" customWidth="1"/>
    <col min="5377" max="5377" width="8.44140625" style="29" bestFit="1" customWidth="1"/>
    <col min="5378" max="5378" width="7.44140625" style="29" bestFit="1" customWidth="1"/>
    <col min="5379" max="5381" width="7.44140625" style="29" customWidth="1"/>
    <col min="5382" max="5387" width="0" style="29" hidden="1" customWidth="1"/>
    <col min="5388" max="5388" width="10.109375" style="29" customWidth="1"/>
    <col min="5389" max="5390" width="11.44140625" style="29"/>
    <col min="5391" max="5391" width="12.44140625" style="29" bestFit="1" customWidth="1"/>
    <col min="5392" max="5627" width="11.44140625" style="29"/>
    <col min="5628" max="5628" width="18.109375" style="29" customWidth="1"/>
    <col min="5629" max="5629" width="8.44140625" style="29" bestFit="1" customWidth="1"/>
    <col min="5630" max="5630" width="8.33203125" style="29" bestFit="1" customWidth="1"/>
    <col min="5631" max="5632" width="8.33203125" style="29" customWidth="1"/>
    <col min="5633" max="5633" width="8.44140625" style="29" bestFit="1" customWidth="1"/>
    <col min="5634" max="5634" width="7.44140625" style="29" bestFit="1" customWidth="1"/>
    <col min="5635" max="5637" width="7.44140625" style="29" customWidth="1"/>
    <col min="5638" max="5643" width="0" style="29" hidden="1" customWidth="1"/>
    <col min="5644" max="5644" width="10.109375" style="29" customWidth="1"/>
    <col min="5645" max="5646" width="11.44140625" style="29"/>
    <col min="5647" max="5647" width="12.44140625" style="29" bestFit="1" customWidth="1"/>
    <col min="5648" max="5883" width="11.44140625" style="29"/>
    <col min="5884" max="5884" width="18.109375" style="29" customWidth="1"/>
    <col min="5885" max="5885" width="8.44140625" style="29" bestFit="1" customWidth="1"/>
    <col min="5886" max="5886" width="8.33203125" style="29" bestFit="1" customWidth="1"/>
    <col min="5887" max="5888" width="8.33203125" style="29" customWidth="1"/>
    <col min="5889" max="5889" width="8.44140625" style="29" bestFit="1" customWidth="1"/>
    <col min="5890" max="5890" width="7.44140625" style="29" bestFit="1" customWidth="1"/>
    <col min="5891" max="5893" width="7.44140625" style="29" customWidth="1"/>
    <col min="5894" max="5899" width="0" style="29" hidden="1" customWidth="1"/>
    <col min="5900" max="5900" width="10.109375" style="29" customWidth="1"/>
    <col min="5901" max="5902" width="11.44140625" style="29"/>
    <col min="5903" max="5903" width="12.44140625" style="29" bestFit="1" customWidth="1"/>
    <col min="5904" max="6139" width="11.44140625" style="29"/>
    <col min="6140" max="6140" width="18.109375" style="29" customWidth="1"/>
    <col min="6141" max="6141" width="8.44140625" style="29" bestFit="1" customWidth="1"/>
    <col min="6142" max="6142" width="8.33203125" style="29" bestFit="1" customWidth="1"/>
    <col min="6143" max="6144" width="8.33203125" style="29" customWidth="1"/>
    <col min="6145" max="6145" width="8.44140625" style="29" bestFit="1" customWidth="1"/>
    <col min="6146" max="6146" width="7.44140625" style="29" bestFit="1" customWidth="1"/>
    <col min="6147" max="6149" width="7.44140625" style="29" customWidth="1"/>
    <col min="6150" max="6155" width="0" style="29" hidden="1" customWidth="1"/>
    <col min="6156" max="6156" width="10.109375" style="29" customWidth="1"/>
    <col min="6157" max="6158" width="11.44140625" style="29"/>
    <col min="6159" max="6159" width="12.44140625" style="29" bestFit="1" customWidth="1"/>
    <col min="6160" max="6395" width="11.44140625" style="29"/>
    <col min="6396" max="6396" width="18.109375" style="29" customWidth="1"/>
    <col min="6397" max="6397" width="8.44140625" style="29" bestFit="1" customWidth="1"/>
    <col min="6398" max="6398" width="8.33203125" style="29" bestFit="1" customWidth="1"/>
    <col min="6399" max="6400" width="8.33203125" style="29" customWidth="1"/>
    <col min="6401" max="6401" width="8.44140625" style="29" bestFit="1" customWidth="1"/>
    <col min="6402" max="6402" width="7.44140625" style="29" bestFit="1" customWidth="1"/>
    <col min="6403" max="6405" width="7.44140625" style="29" customWidth="1"/>
    <col min="6406" max="6411" width="0" style="29" hidden="1" customWidth="1"/>
    <col min="6412" max="6412" width="10.109375" style="29" customWidth="1"/>
    <col min="6413" max="6414" width="11.44140625" style="29"/>
    <col min="6415" max="6415" width="12.44140625" style="29" bestFit="1" customWidth="1"/>
    <col min="6416" max="6651" width="11.44140625" style="29"/>
    <col min="6652" max="6652" width="18.109375" style="29" customWidth="1"/>
    <col min="6653" max="6653" width="8.44140625" style="29" bestFit="1" customWidth="1"/>
    <col min="6654" max="6654" width="8.33203125" style="29" bestFit="1" customWidth="1"/>
    <col min="6655" max="6656" width="8.33203125" style="29" customWidth="1"/>
    <col min="6657" max="6657" width="8.44140625" style="29" bestFit="1" customWidth="1"/>
    <col min="6658" max="6658" width="7.44140625" style="29" bestFit="1" customWidth="1"/>
    <col min="6659" max="6661" width="7.44140625" style="29" customWidth="1"/>
    <col min="6662" max="6667" width="0" style="29" hidden="1" customWidth="1"/>
    <col min="6668" max="6668" width="10.109375" style="29" customWidth="1"/>
    <col min="6669" max="6670" width="11.44140625" style="29"/>
    <col min="6671" max="6671" width="12.44140625" style="29" bestFit="1" customWidth="1"/>
    <col min="6672" max="6907" width="11.44140625" style="29"/>
    <col min="6908" max="6908" width="18.109375" style="29" customWidth="1"/>
    <col min="6909" max="6909" width="8.44140625" style="29" bestFit="1" customWidth="1"/>
    <col min="6910" max="6910" width="8.33203125" style="29" bestFit="1" customWidth="1"/>
    <col min="6911" max="6912" width="8.33203125" style="29" customWidth="1"/>
    <col min="6913" max="6913" width="8.44140625" style="29" bestFit="1" customWidth="1"/>
    <col min="6914" max="6914" width="7.44140625" style="29" bestFit="1" customWidth="1"/>
    <col min="6915" max="6917" width="7.44140625" style="29" customWidth="1"/>
    <col min="6918" max="6923" width="0" style="29" hidden="1" customWidth="1"/>
    <col min="6924" max="6924" width="10.109375" style="29" customWidth="1"/>
    <col min="6925" max="6926" width="11.44140625" style="29"/>
    <col min="6927" max="6927" width="12.44140625" style="29" bestFit="1" customWidth="1"/>
    <col min="6928" max="7163" width="11.44140625" style="29"/>
    <col min="7164" max="7164" width="18.109375" style="29" customWidth="1"/>
    <col min="7165" max="7165" width="8.44140625" style="29" bestFit="1" customWidth="1"/>
    <col min="7166" max="7166" width="8.33203125" style="29" bestFit="1" customWidth="1"/>
    <col min="7167" max="7168" width="8.33203125" style="29" customWidth="1"/>
    <col min="7169" max="7169" width="8.44140625" style="29" bestFit="1" customWidth="1"/>
    <col min="7170" max="7170" width="7.44140625" style="29" bestFit="1" customWidth="1"/>
    <col min="7171" max="7173" width="7.44140625" style="29" customWidth="1"/>
    <col min="7174" max="7179" width="0" style="29" hidden="1" customWidth="1"/>
    <col min="7180" max="7180" width="10.109375" style="29" customWidth="1"/>
    <col min="7181" max="7182" width="11.44140625" style="29"/>
    <col min="7183" max="7183" width="12.44140625" style="29" bestFit="1" customWidth="1"/>
    <col min="7184" max="7419" width="11.44140625" style="29"/>
    <col min="7420" max="7420" width="18.109375" style="29" customWidth="1"/>
    <col min="7421" max="7421" width="8.44140625" style="29" bestFit="1" customWidth="1"/>
    <col min="7422" max="7422" width="8.33203125" style="29" bestFit="1" customWidth="1"/>
    <col min="7423" max="7424" width="8.33203125" style="29" customWidth="1"/>
    <col min="7425" max="7425" width="8.44140625" style="29" bestFit="1" customWidth="1"/>
    <col min="7426" max="7426" width="7.44140625" style="29" bestFit="1" customWidth="1"/>
    <col min="7427" max="7429" width="7.44140625" style="29" customWidth="1"/>
    <col min="7430" max="7435" width="0" style="29" hidden="1" customWidth="1"/>
    <col min="7436" max="7436" width="10.109375" style="29" customWidth="1"/>
    <col min="7437" max="7438" width="11.44140625" style="29"/>
    <col min="7439" max="7439" width="12.44140625" style="29" bestFit="1" customWidth="1"/>
    <col min="7440" max="7675" width="11.44140625" style="29"/>
    <col min="7676" max="7676" width="18.109375" style="29" customWidth="1"/>
    <col min="7677" max="7677" width="8.44140625" style="29" bestFit="1" customWidth="1"/>
    <col min="7678" max="7678" width="8.33203125" style="29" bestFit="1" customWidth="1"/>
    <col min="7679" max="7680" width="8.33203125" style="29" customWidth="1"/>
    <col min="7681" max="7681" width="8.44140625" style="29" bestFit="1" customWidth="1"/>
    <col min="7682" max="7682" width="7.44140625" style="29" bestFit="1" customWidth="1"/>
    <col min="7683" max="7685" width="7.44140625" style="29" customWidth="1"/>
    <col min="7686" max="7691" width="0" style="29" hidden="1" customWidth="1"/>
    <col min="7692" max="7692" width="10.109375" style="29" customWidth="1"/>
    <col min="7693" max="7694" width="11.44140625" style="29"/>
    <col min="7695" max="7695" width="12.44140625" style="29" bestFit="1" customWidth="1"/>
    <col min="7696" max="7931" width="11.44140625" style="29"/>
    <col min="7932" max="7932" width="18.109375" style="29" customWidth="1"/>
    <col min="7933" max="7933" width="8.44140625" style="29" bestFit="1" customWidth="1"/>
    <col min="7934" max="7934" width="8.33203125" style="29" bestFit="1" customWidth="1"/>
    <col min="7935" max="7936" width="8.33203125" style="29" customWidth="1"/>
    <col min="7937" max="7937" width="8.44140625" style="29" bestFit="1" customWidth="1"/>
    <col min="7938" max="7938" width="7.44140625" style="29" bestFit="1" customWidth="1"/>
    <col min="7939" max="7941" width="7.44140625" style="29" customWidth="1"/>
    <col min="7942" max="7947" width="0" style="29" hidden="1" customWidth="1"/>
    <col min="7948" max="7948" width="10.109375" style="29" customWidth="1"/>
    <col min="7949" max="7950" width="11.44140625" style="29"/>
    <col min="7951" max="7951" width="12.44140625" style="29" bestFit="1" customWidth="1"/>
    <col min="7952" max="8187" width="11.44140625" style="29"/>
    <col min="8188" max="8188" width="18.109375" style="29" customWidth="1"/>
    <col min="8189" max="8189" width="8.44140625" style="29" bestFit="1" customWidth="1"/>
    <col min="8190" max="8190" width="8.33203125" style="29" bestFit="1" customWidth="1"/>
    <col min="8191" max="8192" width="8.33203125" style="29" customWidth="1"/>
    <col min="8193" max="8193" width="8.44140625" style="29" bestFit="1" customWidth="1"/>
    <col min="8194" max="8194" width="7.44140625" style="29" bestFit="1" customWidth="1"/>
    <col min="8195" max="8197" width="7.44140625" style="29" customWidth="1"/>
    <col min="8198" max="8203" width="0" style="29" hidden="1" customWidth="1"/>
    <col min="8204" max="8204" width="10.109375" style="29" customWidth="1"/>
    <col min="8205" max="8206" width="11.44140625" style="29"/>
    <col min="8207" max="8207" width="12.44140625" style="29" bestFit="1" customWidth="1"/>
    <col min="8208" max="8443" width="11.44140625" style="29"/>
    <col min="8444" max="8444" width="18.109375" style="29" customWidth="1"/>
    <col min="8445" max="8445" width="8.44140625" style="29" bestFit="1" customWidth="1"/>
    <col min="8446" max="8446" width="8.33203125" style="29" bestFit="1" customWidth="1"/>
    <col min="8447" max="8448" width="8.33203125" style="29" customWidth="1"/>
    <col min="8449" max="8449" width="8.44140625" style="29" bestFit="1" customWidth="1"/>
    <col min="8450" max="8450" width="7.44140625" style="29" bestFit="1" customWidth="1"/>
    <col min="8451" max="8453" width="7.44140625" style="29" customWidth="1"/>
    <col min="8454" max="8459" width="0" style="29" hidden="1" customWidth="1"/>
    <col min="8460" max="8460" width="10.109375" style="29" customWidth="1"/>
    <col min="8461" max="8462" width="11.44140625" style="29"/>
    <col min="8463" max="8463" width="12.44140625" style="29" bestFit="1" customWidth="1"/>
    <col min="8464" max="8699" width="11.44140625" style="29"/>
    <col min="8700" max="8700" width="18.109375" style="29" customWidth="1"/>
    <col min="8701" max="8701" width="8.44140625" style="29" bestFit="1" customWidth="1"/>
    <col min="8702" max="8702" width="8.33203125" style="29" bestFit="1" customWidth="1"/>
    <col min="8703" max="8704" width="8.33203125" style="29" customWidth="1"/>
    <col min="8705" max="8705" width="8.44140625" style="29" bestFit="1" customWidth="1"/>
    <col min="8706" max="8706" width="7.44140625" style="29" bestFit="1" customWidth="1"/>
    <col min="8707" max="8709" width="7.44140625" style="29" customWidth="1"/>
    <col min="8710" max="8715" width="0" style="29" hidden="1" customWidth="1"/>
    <col min="8716" max="8716" width="10.109375" style="29" customWidth="1"/>
    <col min="8717" max="8718" width="11.44140625" style="29"/>
    <col min="8719" max="8719" width="12.44140625" style="29" bestFit="1" customWidth="1"/>
    <col min="8720" max="8955" width="11.44140625" style="29"/>
    <col min="8956" max="8956" width="18.109375" style="29" customWidth="1"/>
    <col min="8957" max="8957" width="8.44140625" style="29" bestFit="1" customWidth="1"/>
    <col min="8958" max="8958" width="8.33203125" style="29" bestFit="1" customWidth="1"/>
    <col min="8959" max="8960" width="8.33203125" style="29" customWidth="1"/>
    <col min="8961" max="8961" width="8.44140625" style="29" bestFit="1" customWidth="1"/>
    <col min="8962" max="8962" width="7.44140625" style="29" bestFit="1" customWidth="1"/>
    <col min="8963" max="8965" width="7.44140625" style="29" customWidth="1"/>
    <col min="8966" max="8971" width="0" style="29" hidden="1" customWidth="1"/>
    <col min="8972" max="8972" width="10.109375" style="29" customWidth="1"/>
    <col min="8973" max="8974" width="11.44140625" style="29"/>
    <col min="8975" max="8975" width="12.44140625" style="29" bestFit="1" customWidth="1"/>
    <col min="8976" max="9211" width="11.44140625" style="29"/>
    <col min="9212" max="9212" width="18.109375" style="29" customWidth="1"/>
    <col min="9213" max="9213" width="8.44140625" style="29" bestFit="1" customWidth="1"/>
    <col min="9214" max="9214" width="8.33203125" style="29" bestFit="1" customWidth="1"/>
    <col min="9215" max="9216" width="8.33203125" style="29" customWidth="1"/>
    <col min="9217" max="9217" width="8.44140625" style="29" bestFit="1" customWidth="1"/>
    <col min="9218" max="9218" width="7.44140625" style="29" bestFit="1" customWidth="1"/>
    <col min="9219" max="9221" width="7.44140625" style="29" customWidth="1"/>
    <col min="9222" max="9227" width="0" style="29" hidden="1" customWidth="1"/>
    <col min="9228" max="9228" width="10.109375" style="29" customWidth="1"/>
    <col min="9229" max="9230" width="11.44140625" style="29"/>
    <col min="9231" max="9231" width="12.44140625" style="29" bestFit="1" customWidth="1"/>
    <col min="9232" max="9467" width="11.44140625" style="29"/>
    <col min="9468" max="9468" width="18.109375" style="29" customWidth="1"/>
    <col min="9469" max="9469" width="8.44140625" style="29" bestFit="1" customWidth="1"/>
    <col min="9470" max="9470" width="8.33203125" style="29" bestFit="1" customWidth="1"/>
    <col min="9471" max="9472" width="8.33203125" style="29" customWidth="1"/>
    <col min="9473" max="9473" width="8.44140625" style="29" bestFit="1" customWidth="1"/>
    <col min="9474" max="9474" width="7.44140625" style="29" bestFit="1" customWidth="1"/>
    <col min="9475" max="9477" width="7.44140625" style="29" customWidth="1"/>
    <col min="9478" max="9483" width="0" style="29" hidden="1" customWidth="1"/>
    <col min="9484" max="9484" width="10.109375" style="29" customWidth="1"/>
    <col min="9485" max="9486" width="11.44140625" style="29"/>
    <col min="9487" max="9487" width="12.44140625" style="29" bestFit="1" customWidth="1"/>
    <col min="9488" max="9723" width="11.44140625" style="29"/>
    <col min="9724" max="9724" width="18.109375" style="29" customWidth="1"/>
    <col min="9725" max="9725" width="8.44140625" style="29" bestFit="1" customWidth="1"/>
    <col min="9726" max="9726" width="8.33203125" style="29" bestFit="1" customWidth="1"/>
    <col min="9727" max="9728" width="8.33203125" style="29" customWidth="1"/>
    <col min="9729" max="9729" width="8.44140625" style="29" bestFit="1" customWidth="1"/>
    <col min="9730" max="9730" width="7.44140625" style="29" bestFit="1" customWidth="1"/>
    <col min="9731" max="9733" width="7.44140625" style="29" customWidth="1"/>
    <col min="9734" max="9739" width="0" style="29" hidden="1" customWidth="1"/>
    <col min="9740" max="9740" width="10.109375" style="29" customWidth="1"/>
    <col min="9741" max="9742" width="11.44140625" style="29"/>
    <col min="9743" max="9743" width="12.44140625" style="29" bestFit="1" customWidth="1"/>
    <col min="9744" max="9979" width="11.44140625" style="29"/>
    <col min="9980" max="9980" width="18.109375" style="29" customWidth="1"/>
    <col min="9981" max="9981" width="8.44140625" style="29" bestFit="1" customWidth="1"/>
    <col min="9982" max="9982" width="8.33203125" style="29" bestFit="1" customWidth="1"/>
    <col min="9983" max="9984" width="8.33203125" style="29" customWidth="1"/>
    <col min="9985" max="9985" width="8.44140625" style="29" bestFit="1" customWidth="1"/>
    <col min="9986" max="9986" width="7.44140625" style="29" bestFit="1" customWidth="1"/>
    <col min="9987" max="9989" width="7.44140625" style="29" customWidth="1"/>
    <col min="9990" max="9995" width="0" style="29" hidden="1" customWidth="1"/>
    <col min="9996" max="9996" width="10.109375" style="29" customWidth="1"/>
    <col min="9997" max="9998" width="11.44140625" style="29"/>
    <col min="9999" max="9999" width="12.44140625" style="29" bestFit="1" customWidth="1"/>
    <col min="10000" max="10235" width="11.44140625" style="29"/>
    <col min="10236" max="10236" width="18.109375" style="29" customWidth="1"/>
    <col min="10237" max="10237" width="8.44140625" style="29" bestFit="1" customWidth="1"/>
    <col min="10238" max="10238" width="8.33203125" style="29" bestFit="1" customWidth="1"/>
    <col min="10239" max="10240" width="8.33203125" style="29" customWidth="1"/>
    <col min="10241" max="10241" width="8.44140625" style="29" bestFit="1" customWidth="1"/>
    <col min="10242" max="10242" width="7.44140625" style="29" bestFit="1" customWidth="1"/>
    <col min="10243" max="10245" width="7.44140625" style="29" customWidth="1"/>
    <col min="10246" max="10251" width="0" style="29" hidden="1" customWidth="1"/>
    <col min="10252" max="10252" width="10.109375" style="29" customWidth="1"/>
    <col min="10253" max="10254" width="11.44140625" style="29"/>
    <col min="10255" max="10255" width="12.44140625" style="29" bestFit="1" customWidth="1"/>
    <col min="10256" max="10491" width="11.44140625" style="29"/>
    <col min="10492" max="10492" width="18.109375" style="29" customWidth="1"/>
    <col min="10493" max="10493" width="8.44140625" style="29" bestFit="1" customWidth="1"/>
    <col min="10494" max="10494" width="8.33203125" style="29" bestFit="1" customWidth="1"/>
    <col min="10495" max="10496" width="8.33203125" style="29" customWidth="1"/>
    <col min="10497" max="10497" width="8.44140625" style="29" bestFit="1" customWidth="1"/>
    <col min="10498" max="10498" width="7.44140625" style="29" bestFit="1" customWidth="1"/>
    <col min="10499" max="10501" width="7.44140625" style="29" customWidth="1"/>
    <col min="10502" max="10507" width="0" style="29" hidden="1" customWidth="1"/>
    <col min="10508" max="10508" width="10.109375" style="29" customWidth="1"/>
    <col min="10509" max="10510" width="11.44140625" style="29"/>
    <col min="10511" max="10511" width="12.44140625" style="29" bestFit="1" customWidth="1"/>
    <col min="10512" max="10747" width="11.44140625" style="29"/>
    <col min="10748" max="10748" width="18.109375" style="29" customWidth="1"/>
    <col min="10749" max="10749" width="8.44140625" style="29" bestFit="1" customWidth="1"/>
    <col min="10750" max="10750" width="8.33203125" style="29" bestFit="1" customWidth="1"/>
    <col min="10751" max="10752" width="8.33203125" style="29" customWidth="1"/>
    <col min="10753" max="10753" width="8.44140625" style="29" bestFit="1" customWidth="1"/>
    <col min="10754" max="10754" width="7.44140625" style="29" bestFit="1" customWidth="1"/>
    <col min="10755" max="10757" width="7.44140625" style="29" customWidth="1"/>
    <col min="10758" max="10763" width="0" style="29" hidden="1" customWidth="1"/>
    <col min="10764" max="10764" width="10.109375" style="29" customWidth="1"/>
    <col min="10765" max="10766" width="11.44140625" style="29"/>
    <col min="10767" max="10767" width="12.44140625" style="29" bestFit="1" customWidth="1"/>
    <col min="10768" max="11003" width="11.44140625" style="29"/>
    <col min="11004" max="11004" width="18.109375" style="29" customWidth="1"/>
    <col min="11005" max="11005" width="8.44140625" style="29" bestFit="1" customWidth="1"/>
    <col min="11006" max="11006" width="8.33203125" style="29" bestFit="1" customWidth="1"/>
    <col min="11007" max="11008" width="8.33203125" style="29" customWidth="1"/>
    <col min="11009" max="11009" width="8.44140625" style="29" bestFit="1" customWidth="1"/>
    <col min="11010" max="11010" width="7.44140625" style="29" bestFit="1" customWidth="1"/>
    <col min="11011" max="11013" width="7.44140625" style="29" customWidth="1"/>
    <col min="11014" max="11019" width="0" style="29" hidden="1" customWidth="1"/>
    <col min="11020" max="11020" width="10.109375" style="29" customWidth="1"/>
    <col min="11021" max="11022" width="11.44140625" style="29"/>
    <col min="11023" max="11023" width="12.44140625" style="29" bestFit="1" customWidth="1"/>
    <col min="11024" max="11259" width="11.44140625" style="29"/>
    <col min="11260" max="11260" width="18.109375" style="29" customWidth="1"/>
    <col min="11261" max="11261" width="8.44140625" style="29" bestFit="1" customWidth="1"/>
    <col min="11262" max="11262" width="8.33203125" style="29" bestFit="1" customWidth="1"/>
    <col min="11263" max="11264" width="8.33203125" style="29" customWidth="1"/>
    <col min="11265" max="11265" width="8.44140625" style="29" bestFit="1" customWidth="1"/>
    <col min="11266" max="11266" width="7.44140625" style="29" bestFit="1" customWidth="1"/>
    <col min="11267" max="11269" width="7.44140625" style="29" customWidth="1"/>
    <col min="11270" max="11275" width="0" style="29" hidden="1" customWidth="1"/>
    <col min="11276" max="11276" width="10.109375" style="29" customWidth="1"/>
    <col min="11277" max="11278" width="11.44140625" style="29"/>
    <col min="11279" max="11279" width="12.44140625" style="29" bestFit="1" customWidth="1"/>
    <col min="11280" max="11515" width="11.44140625" style="29"/>
    <col min="11516" max="11516" width="18.109375" style="29" customWidth="1"/>
    <col min="11517" max="11517" width="8.44140625" style="29" bestFit="1" customWidth="1"/>
    <col min="11518" max="11518" width="8.33203125" style="29" bestFit="1" customWidth="1"/>
    <col min="11519" max="11520" width="8.33203125" style="29" customWidth="1"/>
    <col min="11521" max="11521" width="8.44140625" style="29" bestFit="1" customWidth="1"/>
    <col min="11522" max="11522" width="7.44140625" style="29" bestFit="1" customWidth="1"/>
    <col min="11523" max="11525" width="7.44140625" style="29" customWidth="1"/>
    <col min="11526" max="11531" width="0" style="29" hidden="1" customWidth="1"/>
    <col min="11532" max="11532" width="10.109375" style="29" customWidth="1"/>
    <col min="11533" max="11534" width="11.44140625" style="29"/>
    <col min="11535" max="11535" width="12.44140625" style="29" bestFit="1" customWidth="1"/>
    <col min="11536" max="11771" width="11.44140625" style="29"/>
    <col min="11772" max="11772" width="18.109375" style="29" customWidth="1"/>
    <col min="11773" max="11773" width="8.44140625" style="29" bestFit="1" customWidth="1"/>
    <col min="11774" max="11774" width="8.33203125" style="29" bestFit="1" customWidth="1"/>
    <col min="11775" max="11776" width="8.33203125" style="29" customWidth="1"/>
    <col min="11777" max="11777" width="8.44140625" style="29" bestFit="1" customWidth="1"/>
    <col min="11778" max="11778" width="7.44140625" style="29" bestFit="1" customWidth="1"/>
    <col min="11779" max="11781" width="7.44140625" style="29" customWidth="1"/>
    <col min="11782" max="11787" width="0" style="29" hidden="1" customWidth="1"/>
    <col min="11788" max="11788" width="10.109375" style="29" customWidth="1"/>
    <col min="11789" max="11790" width="11.44140625" style="29"/>
    <col min="11791" max="11791" width="12.44140625" style="29" bestFit="1" customWidth="1"/>
    <col min="11792" max="12027" width="11.44140625" style="29"/>
    <col min="12028" max="12028" width="18.109375" style="29" customWidth="1"/>
    <col min="12029" max="12029" width="8.44140625" style="29" bestFit="1" customWidth="1"/>
    <col min="12030" max="12030" width="8.33203125" style="29" bestFit="1" customWidth="1"/>
    <col min="12031" max="12032" width="8.33203125" style="29" customWidth="1"/>
    <col min="12033" max="12033" width="8.44140625" style="29" bestFit="1" customWidth="1"/>
    <col min="12034" max="12034" width="7.44140625" style="29" bestFit="1" customWidth="1"/>
    <col min="12035" max="12037" width="7.44140625" style="29" customWidth="1"/>
    <col min="12038" max="12043" width="0" style="29" hidden="1" customWidth="1"/>
    <col min="12044" max="12044" width="10.109375" style="29" customWidth="1"/>
    <col min="12045" max="12046" width="11.44140625" style="29"/>
    <col min="12047" max="12047" width="12.44140625" style="29" bestFit="1" customWidth="1"/>
    <col min="12048" max="12283" width="11.44140625" style="29"/>
    <col min="12284" max="12284" width="18.109375" style="29" customWidth="1"/>
    <col min="12285" max="12285" width="8.44140625" style="29" bestFit="1" customWidth="1"/>
    <col min="12286" max="12286" width="8.33203125" style="29" bestFit="1" customWidth="1"/>
    <col min="12287" max="12288" width="8.33203125" style="29" customWidth="1"/>
    <col min="12289" max="12289" width="8.44140625" style="29" bestFit="1" customWidth="1"/>
    <col min="12290" max="12290" width="7.44140625" style="29" bestFit="1" customWidth="1"/>
    <col min="12291" max="12293" width="7.44140625" style="29" customWidth="1"/>
    <col min="12294" max="12299" width="0" style="29" hidden="1" customWidth="1"/>
    <col min="12300" max="12300" width="10.109375" style="29" customWidth="1"/>
    <col min="12301" max="12302" width="11.44140625" style="29"/>
    <col min="12303" max="12303" width="12.44140625" style="29" bestFit="1" customWidth="1"/>
    <col min="12304" max="12539" width="11.44140625" style="29"/>
    <col min="12540" max="12540" width="18.109375" style="29" customWidth="1"/>
    <col min="12541" max="12541" width="8.44140625" style="29" bestFit="1" customWidth="1"/>
    <col min="12542" max="12542" width="8.33203125" style="29" bestFit="1" customWidth="1"/>
    <col min="12543" max="12544" width="8.33203125" style="29" customWidth="1"/>
    <col min="12545" max="12545" width="8.44140625" style="29" bestFit="1" customWidth="1"/>
    <col min="12546" max="12546" width="7.44140625" style="29" bestFit="1" customWidth="1"/>
    <col min="12547" max="12549" width="7.44140625" style="29" customWidth="1"/>
    <col min="12550" max="12555" width="0" style="29" hidden="1" customWidth="1"/>
    <col min="12556" max="12556" width="10.109375" style="29" customWidth="1"/>
    <col min="12557" max="12558" width="11.44140625" style="29"/>
    <col min="12559" max="12559" width="12.44140625" style="29" bestFit="1" customWidth="1"/>
    <col min="12560" max="12795" width="11.44140625" style="29"/>
    <col min="12796" max="12796" width="18.109375" style="29" customWidth="1"/>
    <col min="12797" max="12797" width="8.44140625" style="29" bestFit="1" customWidth="1"/>
    <col min="12798" max="12798" width="8.33203125" style="29" bestFit="1" customWidth="1"/>
    <col min="12799" max="12800" width="8.33203125" style="29" customWidth="1"/>
    <col min="12801" max="12801" width="8.44140625" style="29" bestFit="1" customWidth="1"/>
    <col min="12802" max="12802" width="7.44140625" style="29" bestFit="1" customWidth="1"/>
    <col min="12803" max="12805" width="7.44140625" style="29" customWidth="1"/>
    <col min="12806" max="12811" width="0" style="29" hidden="1" customWidth="1"/>
    <col min="12812" max="12812" width="10.109375" style="29" customWidth="1"/>
    <col min="12813" max="12814" width="11.44140625" style="29"/>
    <col min="12815" max="12815" width="12.44140625" style="29" bestFit="1" customWidth="1"/>
    <col min="12816" max="13051" width="11.44140625" style="29"/>
    <col min="13052" max="13052" width="18.109375" style="29" customWidth="1"/>
    <col min="13053" max="13053" width="8.44140625" style="29" bestFit="1" customWidth="1"/>
    <col min="13054" max="13054" width="8.33203125" style="29" bestFit="1" customWidth="1"/>
    <col min="13055" max="13056" width="8.33203125" style="29" customWidth="1"/>
    <col min="13057" max="13057" width="8.44140625" style="29" bestFit="1" customWidth="1"/>
    <col min="13058" max="13058" width="7.44140625" style="29" bestFit="1" customWidth="1"/>
    <col min="13059" max="13061" width="7.44140625" style="29" customWidth="1"/>
    <col min="13062" max="13067" width="0" style="29" hidden="1" customWidth="1"/>
    <col min="13068" max="13068" width="10.109375" style="29" customWidth="1"/>
    <col min="13069" max="13070" width="11.44140625" style="29"/>
    <col min="13071" max="13071" width="12.44140625" style="29" bestFit="1" customWidth="1"/>
    <col min="13072" max="13307" width="11.44140625" style="29"/>
    <col min="13308" max="13308" width="18.109375" style="29" customWidth="1"/>
    <col min="13309" max="13309" width="8.44140625" style="29" bestFit="1" customWidth="1"/>
    <col min="13310" max="13310" width="8.33203125" style="29" bestFit="1" customWidth="1"/>
    <col min="13311" max="13312" width="8.33203125" style="29" customWidth="1"/>
    <col min="13313" max="13313" width="8.44140625" style="29" bestFit="1" customWidth="1"/>
    <col min="13314" max="13314" width="7.44140625" style="29" bestFit="1" customWidth="1"/>
    <col min="13315" max="13317" width="7.44140625" style="29" customWidth="1"/>
    <col min="13318" max="13323" width="0" style="29" hidden="1" customWidth="1"/>
    <col min="13324" max="13324" width="10.109375" style="29" customWidth="1"/>
    <col min="13325" max="13326" width="11.44140625" style="29"/>
    <col min="13327" max="13327" width="12.44140625" style="29" bestFit="1" customWidth="1"/>
    <col min="13328" max="13563" width="11.44140625" style="29"/>
    <col min="13564" max="13564" width="18.109375" style="29" customWidth="1"/>
    <col min="13565" max="13565" width="8.44140625" style="29" bestFit="1" customWidth="1"/>
    <col min="13566" max="13566" width="8.33203125" style="29" bestFit="1" customWidth="1"/>
    <col min="13567" max="13568" width="8.33203125" style="29" customWidth="1"/>
    <col min="13569" max="13569" width="8.44140625" style="29" bestFit="1" customWidth="1"/>
    <col min="13570" max="13570" width="7.44140625" style="29" bestFit="1" customWidth="1"/>
    <col min="13571" max="13573" width="7.44140625" style="29" customWidth="1"/>
    <col min="13574" max="13579" width="0" style="29" hidden="1" customWidth="1"/>
    <col min="13580" max="13580" width="10.109375" style="29" customWidth="1"/>
    <col min="13581" max="13582" width="11.44140625" style="29"/>
    <col min="13583" max="13583" width="12.44140625" style="29" bestFit="1" customWidth="1"/>
    <col min="13584" max="13819" width="11.44140625" style="29"/>
    <col min="13820" max="13820" width="18.109375" style="29" customWidth="1"/>
    <col min="13821" max="13821" width="8.44140625" style="29" bestFit="1" customWidth="1"/>
    <col min="13822" max="13822" width="8.33203125" style="29" bestFit="1" customWidth="1"/>
    <col min="13823" max="13824" width="8.33203125" style="29" customWidth="1"/>
    <col min="13825" max="13825" width="8.44140625" style="29" bestFit="1" customWidth="1"/>
    <col min="13826" max="13826" width="7.44140625" style="29" bestFit="1" customWidth="1"/>
    <col min="13827" max="13829" width="7.44140625" style="29" customWidth="1"/>
    <col min="13830" max="13835" width="0" style="29" hidden="1" customWidth="1"/>
    <col min="13836" max="13836" width="10.109375" style="29" customWidth="1"/>
    <col min="13837" max="13838" width="11.44140625" style="29"/>
    <col min="13839" max="13839" width="12.44140625" style="29" bestFit="1" customWidth="1"/>
    <col min="13840" max="14075" width="11.44140625" style="29"/>
    <col min="14076" max="14076" width="18.109375" style="29" customWidth="1"/>
    <col min="14077" max="14077" width="8.44140625" style="29" bestFit="1" customWidth="1"/>
    <col min="14078" max="14078" width="8.33203125" style="29" bestFit="1" customWidth="1"/>
    <col min="14079" max="14080" width="8.33203125" style="29" customWidth="1"/>
    <col min="14081" max="14081" width="8.44140625" style="29" bestFit="1" customWidth="1"/>
    <col min="14082" max="14082" width="7.44140625" style="29" bestFit="1" customWidth="1"/>
    <col min="14083" max="14085" width="7.44140625" style="29" customWidth="1"/>
    <col min="14086" max="14091" width="0" style="29" hidden="1" customWidth="1"/>
    <col min="14092" max="14092" width="10.109375" style="29" customWidth="1"/>
    <col min="14093" max="14094" width="11.44140625" style="29"/>
    <col min="14095" max="14095" width="12.44140625" style="29" bestFit="1" customWidth="1"/>
    <col min="14096" max="14331" width="11.44140625" style="29"/>
    <col min="14332" max="14332" width="18.109375" style="29" customWidth="1"/>
    <col min="14333" max="14333" width="8.44140625" style="29" bestFit="1" customWidth="1"/>
    <col min="14334" max="14334" width="8.33203125" style="29" bestFit="1" customWidth="1"/>
    <col min="14335" max="14336" width="8.33203125" style="29" customWidth="1"/>
    <col min="14337" max="14337" width="8.44140625" style="29" bestFit="1" customWidth="1"/>
    <col min="14338" max="14338" width="7.44140625" style="29" bestFit="1" customWidth="1"/>
    <col min="14339" max="14341" width="7.44140625" style="29" customWidth="1"/>
    <col min="14342" max="14347" width="0" style="29" hidden="1" customWidth="1"/>
    <col min="14348" max="14348" width="10.109375" style="29" customWidth="1"/>
    <col min="14349" max="14350" width="11.44140625" style="29"/>
    <col min="14351" max="14351" width="12.44140625" style="29" bestFit="1" customWidth="1"/>
    <col min="14352" max="14587" width="11.44140625" style="29"/>
    <col min="14588" max="14588" width="18.109375" style="29" customWidth="1"/>
    <col min="14589" max="14589" width="8.44140625" style="29" bestFit="1" customWidth="1"/>
    <col min="14590" max="14590" width="8.33203125" style="29" bestFit="1" customWidth="1"/>
    <col min="14591" max="14592" width="8.33203125" style="29" customWidth="1"/>
    <col min="14593" max="14593" width="8.44140625" style="29" bestFit="1" customWidth="1"/>
    <col min="14594" max="14594" width="7.44140625" style="29" bestFit="1" customWidth="1"/>
    <col min="14595" max="14597" width="7.44140625" style="29" customWidth="1"/>
    <col min="14598" max="14603" width="0" style="29" hidden="1" customWidth="1"/>
    <col min="14604" max="14604" width="10.109375" style="29" customWidth="1"/>
    <col min="14605" max="14606" width="11.44140625" style="29"/>
    <col min="14607" max="14607" width="12.44140625" style="29" bestFit="1" customWidth="1"/>
    <col min="14608" max="14843" width="11.44140625" style="29"/>
    <col min="14844" max="14844" width="18.109375" style="29" customWidth="1"/>
    <col min="14845" max="14845" width="8.44140625" style="29" bestFit="1" customWidth="1"/>
    <col min="14846" max="14846" width="8.33203125" style="29" bestFit="1" customWidth="1"/>
    <col min="14847" max="14848" width="8.33203125" style="29" customWidth="1"/>
    <col min="14849" max="14849" width="8.44140625" style="29" bestFit="1" customWidth="1"/>
    <col min="14850" max="14850" width="7.44140625" style="29" bestFit="1" customWidth="1"/>
    <col min="14851" max="14853" width="7.44140625" style="29" customWidth="1"/>
    <col min="14854" max="14859" width="0" style="29" hidden="1" customWidth="1"/>
    <col min="14860" max="14860" width="10.109375" style="29" customWidth="1"/>
    <col min="14861" max="14862" width="11.44140625" style="29"/>
    <col min="14863" max="14863" width="12.44140625" style="29" bestFit="1" customWidth="1"/>
    <col min="14864" max="15099" width="11.44140625" style="29"/>
    <col min="15100" max="15100" width="18.109375" style="29" customWidth="1"/>
    <col min="15101" max="15101" width="8.44140625" style="29" bestFit="1" customWidth="1"/>
    <col min="15102" max="15102" width="8.33203125" style="29" bestFit="1" customWidth="1"/>
    <col min="15103" max="15104" width="8.33203125" style="29" customWidth="1"/>
    <col min="15105" max="15105" width="8.44140625" style="29" bestFit="1" customWidth="1"/>
    <col min="15106" max="15106" width="7.44140625" style="29" bestFit="1" customWidth="1"/>
    <col min="15107" max="15109" width="7.44140625" style="29" customWidth="1"/>
    <col min="15110" max="15115" width="0" style="29" hidden="1" customWidth="1"/>
    <col min="15116" max="15116" width="10.109375" style="29" customWidth="1"/>
    <col min="15117" max="15118" width="11.44140625" style="29"/>
    <col min="15119" max="15119" width="12.44140625" style="29" bestFit="1" customWidth="1"/>
    <col min="15120" max="15355" width="11.44140625" style="29"/>
    <col min="15356" max="15356" width="18.109375" style="29" customWidth="1"/>
    <col min="15357" max="15357" width="8.44140625" style="29" bestFit="1" customWidth="1"/>
    <col min="15358" max="15358" width="8.33203125" style="29" bestFit="1" customWidth="1"/>
    <col min="15359" max="15360" width="8.33203125" style="29" customWidth="1"/>
    <col min="15361" max="15361" width="8.44140625" style="29" bestFit="1" customWidth="1"/>
    <col min="15362" max="15362" width="7.44140625" style="29" bestFit="1" customWidth="1"/>
    <col min="15363" max="15365" width="7.44140625" style="29" customWidth="1"/>
    <col min="15366" max="15371" width="0" style="29" hidden="1" customWidth="1"/>
    <col min="15372" max="15372" width="10.109375" style="29" customWidth="1"/>
    <col min="15373" max="15374" width="11.44140625" style="29"/>
    <col min="15375" max="15375" width="12.44140625" style="29" bestFit="1" customWidth="1"/>
    <col min="15376" max="15611" width="11.44140625" style="29"/>
    <col min="15612" max="15612" width="18.109375" style="29" customWidth="1"/>
    <col min="15613" max="15613" width="8.44140625" style="29" bestFit="1" customWidth="1"/>
    <col min="15614" max="15614" width="8.33203125" style="29" bestFit="1" customWidth="1"/>
    <col min="15615" max="15616" width="8.33203125" style="29" customWidth="1"/>
    <col min="15617" max="15617" width="8.44140625" style="29" bestFit="1" customWidth="1"/>
    <col min="15618" max="15618" width="7.44140625" style="29" bestFit="1" customWidth="1"/>
    <col min="15619" max="15621" width="7.44140625" style="29" customWidth="1"/>
    <col min="15622" max="15627" width="0" style="29" hidden="1" customWidth="1"/>
    <col min="15628" max="15628" width="10.109375" style="29" customWidth="1"/>
    <col min="15629" max="15630" width="11.44140625" style="29"/>
    <col min="15631" max="15631" width="12.44140625" style="29" bestFit="1" customWidth="1"/>
    <col min="15632" max="15867" width="11.44140625" style="29"/>
    <col min="15868" max="15868" width="18.109375" style="29" customWidth="1"/>
    <col min="15869" max="15869" width="8.44140625" style="29" bestFit="1" customWidth="1"/>
    <col min="15870" max="15870" width="8.33203125" style="29" bestFit="1" customWidth="1"/>
    <col min="15871" max="15872" width="8.33203125" style="29" customWidth="1"/>
    <col min="15873" max="15873" width="8.44140625" style="29" bestFit="1" customWidth="1"/>
    <col min="15874" max="15874" width="7.44140625" style="29" bestFit="1" customWidth="1"/>
    <col min="15875" max="15877" width="7.44140625" style="29" customWidth="1"/>
    <col min="15878" max="15883" width="0" style="29" hidden="1" customWidth="1"/>
    <col min="15884" max="15884" width="10.109375" style="29" customWidth="1"/>
    <col min="15885" max="15886" width="11.44140625" style="29"/>
    <col min="15887" max="15887" width="12.44140625" style="29" bestFit="1" customWidth="1"/>
    <col min="15888" max="16123" width="11.44140625" style="29"/>
    <col min="16124" max="16124" width="18.109375" style="29" customWidth="1"/>
    <col min="16125" max="16125" width="8.44140625" style="29" bestFit="1" customWidth="1"/>
    <col min="16126" max="16126" width="8.33203125" style="29" bestFit="1" customWidth="1"/>
    <col min="16127" max="16128" width="8.33203125" style="29" customWidth="1"/>
    <col min="16129" max="16129" width="8.44140625" style="29" bestFit="1" customWidth="1"/>
    <col min="16130" max="16130" width="7.44140625" style="29" bestFit="1" customWidth="1"/>
    <col min="16131" max="16133" width="7.44140625" style="29" customWidth="1"/>
    <col min="16134" max="16139" width="0" style="29" hidden="1" customWidth="1"/>
    <col min="16140" max="16140" width="10.109375" style="29" customWidth="1"/>
    <col min="16141" max="16142" width="11.44140625" style="29"/>
    <col min="16143" max="16143" width="12.44140625" style="29" bestFit="1" customWidth="1"/>
    <col min="16144" max="16384" width="11.44140625" style="29"/>
  </cols>
  <sheetData>
    <row r="1" spans="1:17" s="30" customFormat="1" x14ac:dyDescent="0.25">
      <c r="B1" s="42"/>
      <c r="C1" s="42"/>
      <c r="D1" s="42"/>
      <c r="E1" s="42"/>
      <c r="F1" s="42"/>
      <c r="G1" s="42"/>
      <c r="H1" s="42"/>
      <c r="I1" s="42"/>
      <c r="J1" s="42"/>
      <c r="K1" s="42"/>
      <c r="L1" s="42"/>
    </row>
    <row r="2" spans="1:17" s="30" customFormat="1" x14ac:dyDescent="0.25">
      <c r="A2" s="50" t="s">
        <v>101</v>
      </c>
      <c r="B2" s="42"/>
      <c r="C2" s="42"/>
      <c r="D2" s="42"/>
      <c r="E2" s="42"/>
      <c r="F2" s="42"/>
      <c r="G2" s="42"/>
      <c r="H2" s="42"/>
      <c r="I2" s="42"/>
      <c r="K2" s="42"/>
      <c r="L2" s="42"/>
    </row>
    <row r="3" spans="1:17" s="30" customFormat="1" ht="14.4" x14ac:dyDescent="0.3">
      <c r="A3" s="50" t="s">
        <v>102</v>
      </c>
      <c r="B3" s="42"/>
      <c r="C3" s="42"/>
      <c r="D3" s="42"/>
      <c r="E3" s="42"/>
      <c r="F3" s="42"/>
      <c r="G3" s="42"/>
      <c r="H3" s="42"/>
      <c r="I3" s="42"/>
      <c r="J3" s="107"/>
      <c r="K3" s="42"/>
      <c r="L3" s="42"/>
    </row>
    <row r="4" spans="1:17" s="30" customFormat="1" x14ac:dyDescent="0.25">
      <c r="B4" s="42"/>
      <c r="C4" s="42"/>
      <c r="D4" s="42"/>
      <c r="E4" s="42"/>
      <c r="F4" s="42"/>
      <c r="G4" s="42"/>
      <c r="H4" s="42"/>
      <c r="I4" s="42"/>
      <c r="J4" s="42"/>
      <c r="K4" s="42"/>
      <c r="L4" s="42"/>
    </row>
    <row r="5" spans="1:17" s="30" customFormat="1" ht="13.8" x14ac:dyDescent="0.3">
      <c r="B5" s="357" t="s">
        <v>119</v>
      </c>
      <c r="C5" s="357"/>
      <c r="D5" s="357"/>
      <c r="E5" s="357"/>
      <c r="F5" s="357"/>
      <c r="G5" s="357"/>
      <c r="H5" s="357"/>
      <c r="I5" s="357"/>
      <c r="J5" s="357"/>
      <c r="K5" s="357"/>
      <c r="L5" s="42"/>
      <c r="M5" s="134" t="s">
        <v>572</v>
      </c>
      <c r="O5" s="108"/>
    </row>
    <row r="6" spans="1:17" s="30" customFormat="1" ht="13.8" x14ac:dyDescent="0.3">
      <c r="B6" s="373" t="str">
        <f>'Solicitudes Regiones'!$B$6:$R$6</f>
        <v>Acumuladas de julio de 2008 a mayo de 2020</v>
      </c>
      <c r="C6" s="373"/>
      <c r="D6" s="373"/>
      <c r="E6" s="373"/>
      <c r="F6" s="373"/>
      <c r="G6" s="373"/>
      <c r="H6" s="373"/>
      <c r="I6" s="373"/>
      <c r="J6" s="373"/>
      <c r="K6" s="373"/>
    </row>
    <row r="7" spans="1:17" s="33" customFormat="1" x14ac:dyDescent="0.25">
      <c r="B7" s="31"/>
      <c r="C7" s="32"/>
      <c r="D7" s="32"/>
      <c r="E7" s="32"/>
      <c r="F7" s="32"/>
      <c r="G7" s="32"/>
      <c r="H7" s="32"/>
      <c r="I7" s="32"/>
      <c r="J7" s="32"/>
      <c r="K7" s="32"/>
      <c r="L7" s="32"/>
    </row>
    <row r="8" spans="1:17" ht="15" customHeight="1" x14ac:dyDescent="0.25">
      <c r="B8" s="387" t="s">
        <v>55</v>
      </c>
      <c r="C8" s="387"/>
      <c r="D8" s="387"/>
      <c r="E8" s="387"/>
      <c r="F8" s="387"/>
      <c r="G8" s="387"/>
      <c r="H8" s="387"/>
      <c r="I8" s="387"/>
      <c r="J8" s="387"/>
      <c r="K8" s="387"/>
      <c r="L8" s="387"/>
      <c r="M8" s="387"/>
    </row>
    <row r="9" spans="1:17" ht="20.25" customHeight="1" x14ac:dyDescent="0.25">
      <c r="B9" s="387" t="s">
        <v>56</v>
      </c>
      <c r="C9" s="385" t="s">
        <v>2</v>
      </c>
      <c r="D9" s="388"/>
      <c r="E9" s="388"/>
      <c r="F9" s="388"/>
      <c r="G9" s="388"/>
      <c r="H9" s="388"/>
      <c r="I9" s="388"/>
      <c r="J9" s="388"/>
      <c r="K9" s="386"/>
      <c r="L9" s="385"/>
      <c r="M9" s="386"/>
    </row>
    <row r="10" spans="1:17" ht="24" x14ac:dyDescent="0.25">
      <c r="B10" s="387"/>
      <c r="C10" s="26" t="s">
        <v>57</v>
      </c>
      <c r="D10" s="26" t="s">
        <v>58</v>
      </c>
      <c r="E10" s="26" t="s">
        <v>59</v>
      </c>
      <c r="F10" s="26" t="s">
        <v>60</v>
      </c>
      <c r="G10" s="26" t="s">
        <v>8</v>
      </c>
      <c r="H10" s="26" t="s">
        <v>61</v>
      </c>
      <c r="I10" s="26" t="s">
        <v>62</v>
      </c>
      <c r="J10" s="26" t="s">
        <v>63</v>
      </c>
      <c r="K10" s="283" t="s">
        <v>31</v>
      </c>
      <c r="L10" s="283" t="s">
        <v>593</v>
      </c>
      <c r="M10" s="283" t="s">
        <v>596</v>
      </c>
    </row>
    <row r="11" spans="1:17" x14ac:dyDescent="0.25">
      <c r="B11" s="23" t="s">
        <v>140</v>
      </c>
      <c r="C11" s="21">
        <v>3417</v>
      </c>
      <c r="D11" s="21">
        <v>1682</v>
      </c>
      <c r="E11" s="21">
        <f>C11+D11</f>
        <v>5099</v>
      </c>
      <c r="F11" s="22">
        <f>E11/$E$20</f>
        <v>0.46685588720014648</v>
      </c>
      <c r="G11" s="21">
        <v>11257</v>
      </c>
      <c r="H11" s="21">
        <v>639</v>
      </c>
      <c r="I11" s="21">
        <f>G11+H11</f>
        <v>11896</v>
      </c>
      <c r="J11" s="43">
        <f>I11/$I$20</f>
        <v>0.49065786760156732</v>
      </c>
      <c r="K11" s="21">
        <f t="shared" ref="K11:K19" si="0">E11+I11</f>
        <v>16995</v>
      </c>
      <c r="L11" s="21">
        <v>6</v>
      </c>
      <c r="M11" s="21">
        <f>K11+L11</f>
        <v>17001</v>
      </c>
      <c r="Q11" s="34"/>
    </row>
    <row r="12" spans="1:17" x14ac:dyDescent="0.25">
      <c r="B12" s="23" t="s">
        <v>141</v>
      </c>
      <c r="C12" s="21">
        <v>390</v>
      </c>
      <c r="D12" s="21">
        <v>207</v>
      </c>
      <c r="E12" s="21">
        <f t="shared" ref="E12:E19" si="1">C12+D12</f>
        <v>597</v>
      </c>
      <c r="F12" s="22">
        <f t="shared" ref="F12:F19" si="2">E12/$E$20</f>
        <v>5.4660318622962827E-2</v>
      </c>
      <c r="G12" s="21">
        <v>1293</v>
      </c>
      <c r="H12" s="21">
        <v>79</v>
      </c>
      <c r="I12" s="21">
        <f t="shared" ref="I12:I19" si="3">G12+H12</f>
        <v>1372</v>
      </c>
      <c r="J12" s="43">
        <f t="shared" ref="J12:J19" si="4">I12/$I$20</f>
        <v>5.6588987420086619E-2</v>
      </c>
      <c r="K12" s="21">
        <f t="shared" si="0"/>
        <v>1969</v>
      </c>
      <c r="L12" s="21">
        <v>3</v>
      </c>
      <c r="M12" s="21">
        <f t="shared" ref="M12:M20" si="5">K12+L12</f>
        <v>1972</v>
      </c>
      <c r="Q12" s="34"/>
    </row>
    <row r="13" spans="1:17" x14ac:dyDescent="0.25">
      <c r="B13" s="23" t="s">
        <v>142</v>
      </c>
      <c r="C13" s="21">
        <v>253</v>
      </c>
      <c r="D13" s="21">
        <v>185</v>
      </c>
      <c r="E13" s="21">
        <f t="shared" si="1"/>
        <v>438</v>
      </c>
      <c r="F13" s="22">
        <f t="shared" si="2"/>
        <v>4.0102545321369712E-2</v>
      </c>
      <c r="G13" s="21">
        <v>860</v>
      </c>
      <c r="H13" s="21">
        <v>56</v>
      </c>
      <c r="I13" s="21">
        <f t="shared" si="3"/>
        <v>916</v>
      </c>
      <c r="J13" s="43">
        <f t="shared" si="4"/>
        <v>3.7780985770261913E-2</v>
      </c>
      <c r="K13" s="21">
        <f t="shared" si="0"/>
        <v>1354</v>
      </c>
      <c r="L13" s="21">
        <v>1</v>
      </c>
      <c r="M13" s="21">
        <f t="shared" si="5"/>
        <v>1355</v>
      </c>
      <c r="Q13" s="34"/>
    </row>
    <row r="14" spans="1:17" x14ac:dyDescent="0.25">
      <c r="B14" s="23" t="s">
        <v>143</v>
      </c>
      <c r="C14" s="21">
        <v>466</v>
      </c>
      <c r="D14" s="21">
        <v>204</v>
      </c>
      <c r="E14" s="21">
        <f t="shared" si="1"/>
        <v>670</v>
      </c>
      <c r="F14" s="22">
        <f t="shared" si="2"/>
        <v>6.1344076176524445E-2</v>
      </c>
      <c r="G14" s="21">
        <v>1279</v>
      </c>
      <c r="H14" s="21">
        <v>75</v>
      </c>
      <c r="I14" s="21">
        <f t="shared" si="3"/>
        <v>1354</v>
      </c>
      <c r="J14" s="43">
        <f t="shared" si="4"/>
        <v>5.5846566302330376E-2</v>
      </c>
      <c r="K14" s="21">
        <f t="shared" si="0"/>
        <v>2024</v>
      </c>
      <c r="L14" s="21">
        <v>0</v>
      </c>
      <c r="M14" s="21">
        <f t="shared" si="5"/>
        <v>2024</v>
      </c>
      <c r="Q14" s="34"/>
    </row>
    <row r="15" spans="1:17" x14ac:dyDescent="0.25">
      <c r="B15" s="23" t="s">
        <v>144</v>
      </c>
      <c r="C15" s="21">
        <v>289</v>
      </c>
      <c r="D15" s="21">
        <v>205</v>
      </c>
      <c r="E15" s="21">
        <f t="shared" si="1"/>
        <v>494</v>
      </c>
      <c r="F15" s="22">
        <f t="shared" si="2"/>
        <v>4.5229811389855337E-2</v>
      </c>
      <c r="G15" s="21">
        <v>760</v>
      </c>
      <c r="H15" s="21">
        <v>42</v>
      </c>
      <c r="I15" s="21">
        <f t="shared" si="3"/>
        <v>802</v>
      </c>
      <c r="J15" s="43">
        <f t="shared" si="4"/>
        <v>3.3078985357805735E-2</v>
      </c>
      <c r="K15" s="21">
        <f t="shared" si="0"/>
        <v>1296</v>
      </c>
      <c r="L15" s="21">
        <v>0</v>
      </c>
      <c r="M15" s="21">
        <f t="shared" si="5"/>
        <v>1296</v>
      </c>
      <c r="Q15" s="34"/>
    </row>
    <row r="16" spans="1:17" x14ac:dyDescent="0.25">
      <c r="B16" s="23" t="s">
        <v>145</v>
      </c>
      <c r="C16" s="21">
        <v>1762</v>
      </c>
      <c r="D16" s="21">
        <v>831</v>
      </c>
      <c r="E16" s="21">
        <f t="shared" si="1"/>
        <v>2593</v>
      </c>
      <c r="F16" s="22">
        <f t="shared" si="2"/>
        <v>0.23741073063541476</v>
      </c>
      <c r="G16" s="21">
        <v>5575</v>
      </c>
      <c r="H16" s="21">
        <v>230</v>
      </c>
      <c r="I16" s="21">
        <f t="shared" si="3"/>
        <v>5805</v>
      </c>
      <c r="J16" s="43">
        <f t="shared" si="4"/>
        <v>0.2394308104763869</v>
      </c>
      <c r="K16" s="21">
        <f t="shared" si="0"/>
        <v>8398</v>
      </c>
      <c r="L16" s="21">
        <v>1</v>
      </c>
      <c r="M16" s="21">
        <f t="shared" si="5"/>
        <v>8399</v>
      </c>
      <c r="Q16" s="34"/>
    </row>
    <row r="17" spans="2:17" x14ac:dyDescent="0.25">
      <c r="B17" s="23" t="s">
        <v>146</v>
      </c>
      <c r="C17" s="21">
        <v>194</v>
      </c>
      <c r="D17" s="21">
        <v>103</v>
      </c>
      <c r="E17" s="21">
        <f t="shared" si="1"/>
        <v>297</v>
      </c>
      <c r="F17" s="22">
        <f t="shared" si="2"/>
        <v>2.719282182750412E-2</v>
      </c>
      <c r="G17" s="21">
        <v>530</v>
      </c>
      <c r="H17" s="21">
        <v>20</v>
      </c>
      <c r="I17" s="21">
        <f t="shared" si="3"/>
        <v>550</v>
      </c>
      <c r="J17" s="43">
        <f t="shared" si="4"/>
        <v>2.2685089709218394E-2</v>
      </c>
      <c r="K17" s="21">
        <f t="shared" si="0"/>
        <v>847</v>
      </c>
      <c r="L17" s="21">
        <v>0</v>
      </c>
      <c r="M17" s="21">
        <f t="shared" si="5"/>
        <v>847</v>
      </c>
      <c r="Q17" s="34"/>
    </row>
    <row r="18" spans="2:17" x14ac:dyDescent="0.25">
      <c r="B18" s="23" t="s">
        <v>147</v>
      </c>
      <c r="C18" s="21">
        <v>214</v>
      </c>
      <c r="D18" s="21">
        <v>97</v>
      </c>
      <c r="E18" s="21">
        <f t="shared" si="1"/>
        <v>311</v>
      </c>
      <c r="F18" s="22">
        <f t="shared" si="2"/>
        <v>2.8474638344625526E-2</v>
      </c>
      <c r="G18" s="21">
        <v>622</v>
      </c>
      <c r="H18" s="21">
        <v>27</v>
      </c>
      <c r="I18" s="21">
        <f t="shared" si="3"/>
        <v>649</v>
      </c>
      <c r="J18" s="43">
        <f t="shared" si="4"/>
        <v>2.6768405856877706E-2</v>
      </c>
      <c r="K18" s="21">
        <f t="shared" si="0"/>
        <v>960</v>
      </c>
      <c r="L18" s="21">
        <v>0</v>
      </c>
      <c r="M18" s="21">
        <f t="shared" si="5"/>
        <v>960</v>
      </c>
      <c r="Q18" s="34"/>
    </row>
    <row r="19" spans="2:17" x14ac:dyDescent="0.25">
      <c r="B19" s="23" t="s">
        <v>148</v>
      </c>
      <c r="C19" s="21">
        <v>306</v>
      </c>
      <c r="D19" s="21">
        <v>117</v>
      </c>
      <c r="E19" s="21">
        <f t="shared" si="1"/>
        <v>423</v>
      </c>
      <c r="F19" s="22">
        <f t="shared" si="2"/>
        <v>3.8729170481596777E-2</v>
      </c>
      <c r="G19" s="21">
        <v>863</v>
      </c>
      <c r="H19" s="21">
        <v>38</v>
      </c>
      <c r="I19" s="21">
        <f t="shared" si="3"/>
        <v>901</v>
      </c>
      <c r="J19" s="43">
        <f t="shared" si="4"/>
        <v>3.7162301505465047E-2</v>
      </c>
      <c r="K19" s="21">
        <f t="shared" si="0"/>
        <v>1324</v>
      </c>
      <c r="L19" s="21">
        <v>0</v>
      </c>
      <c r="M19" s="21">
        <f t="shared" si="5"/>
        <v>1324</v>
      </c>
      <c r="Q19" s="34"/>
    </row>
    <row r="20" spans="2:17" x14ac:dyDescent="0.25">
      <c r="B20" s="23" t="s">
        <v>49</v>
      </c>
      <c r="C20" s="21">
        <f>SUM(C11:C19)</f>
        <v>7291</v>
      </c>
      <c r="D20" s="21">
        <f>SUM(D11:D19)</f>
        <v>3631</v>
      </c>
      <c r="E20" s="23">
        <f t="shared" ref="E20" si="6">C20+D20</f>
        <v>10922</v>
      </c>
      <c r="F20" s="25">
        <f t="shared" ref="F20" si="7">E20/$E$20</f>
        <v>1</v>
      </c>
      <c r="G20" s="21">
        <f t="shared" ref="G20:H20" si="8">SUM(G11:G19)</f>
        <v>23039</v>
      </c>
      <c r="H20" s="21">
        <f t="shared" si="8"/>
        <v>1206</v>
      </c>
      <c r="I20" s="23">
        <f t="shared" ref="I20" si="9">G20+H20</f>
        <v>24245</v>
      </c>
      <c r="J20" s="44">
        <f t="shared" ref="J20" si="10">I20/$I$20</f>
        <v>1</v>
      </c>
      <c r="K20" s="23">
        <f t="shared" ref="K20" si="11">E20+I20</f>
        <v>35167</v>
      </c>
      <c r="L20" s="21">
        <f t="shared" ref="L20" si="12">SUM(L11:L19)</f>
        <v>11</v>
      </c>
      <c r="M20" s="21">
        <f t="shared" si="5"/>
        <v>35178</v>
      </c>
      <c r="Q20" s="34"/>
    </row>
    <row r="21" spans="2:17" ht="25.5" customHeight="1" x14ac:dyDescent="0.25">
      <c r="B21" s="35" t="s">
        <v>64</v>
      </c>
      <c r="C21" s="36">
        <f>+C20/M20</f>
        <v>0.2072602194553414</v>
      </c>
      <c r="D21" s="36">
        <f>+D20/M20</f>
        <v>0.10321792029109102</v>
      </c>
      <c r="E21" s="37">
        <f>+E20/M20</f>
        <v>0.3104781397464324</v>
      </c>
      <c r="F21" s="37"/>
      <c r="G21" s="36">
        <f>+G20/M20</f>
        <v>0.6549263744385696</v>
      </c>
      <c r="H21" s="36">
        <f>+H20/M20</f>
        <v>3.4282790380351355E-2</v>
      </c>
      <c r="I21" s="37">
        <f>+I20/M20</f>
        <v>0.68920916481892092</v>
      </c>
      <c r="J21" s="37"/>
      <c r="K21" s="37">
        <f>+K20/M20</f>
        <v>0.99968730456535337</v>
      </c>
      <c r="L21" s="37">
        <f>+L20/M20</f>
        <v>3.1269543464665416E-4</v>
      </c>
      <c r="M21" s="37">
        <f>K21+L21</f>
        <v>1</v>
      </c>
    </row>
    <row r="22" spans="2:17" x14ac:dyDescent="0.25">
      <c r="B22" s="38"/>
      <c r="C22" s="39"/>
      <c r="D22" s="39"/>
      <c r="E22" s="40"/>
      <c r="F22" s="40"/>
      <c r="G22" s="39"/>
      <c r="H22" s="39"/>
      <c r="I22" s="40"/>
      <c r="J22" s="40"/>
      <c r="K22" s="40"/>
      <c r="L22" s="56"/>
    </row>
    <row r="23" spans="2:17" ht="13.8" x14ac:dyDescent="0.25">
      <c r="B23" s="389" t="s">
        <v>118</v>
      </c>
      <c r="C23" s="389"/>
      <c r="D23" s="389"/>
      <c r="E23" s="389"/>
      <c r="F23" s="389"/>
      <c r="G23" s="389"/>
      <c r="H23" s="389"/>
      <c r="I23" s="389"/>
      <c r="J23" s="389"/>
      <c r="K23" s="389"/>
      <c r="L23" s="56"/>
    </row>
    <row r="24" spans="2:17" ht="13.8" x14ac:dyDescent="0.3">
      <c r="B24" s="373" t="str">
        <f>'Solicitudes Regiones'!$B$6:$R$6</f>
        <v>Acumuladas de julio de 2008 a mayo de 2020</v>
      </c>
      <c r="C24" s="373"/>
      <c r="D24" s="373"/>
      <c r="E24" s="373"/>
      <c r="F24" s="373"/>
      <c r="G24" s="373"/>
      <c r="H24" s="373"/>
      <c r="I24" s="373"/>
      <c r="J24" s="373"/>
      <c r="K24" s="373"/>
      <c r="L24" s="56"/>
    </row>
    <row r="25" spans="2:17" x14ac:dyDescent="0.25">
      <c r="B25" s="38"/>
      <c r="C25" s="40"/>
      <c r="D25" s="40"/>
      <c r="E25" s="40"/>
      <c r="F25" s="40"/>
      <c r="G25" s="40"/>
      <c r="H25" s="40"/>
      <c r="I25" s="40"/>
      <c r="J25" s="40"/>
      <c r="K25" s="40"/>
      <c r="L25" s="40"/>
      <c r="M25" s="56"/>
    </row>
    <row r="26" spans="2:17" ht="12.75" customHeight="1" x14ac:dyDescent="0.25">
      <c r="B26" s="387" t="s">
        <v>65</v>
      </c>
      <c r="C26" s="387"/>
      <c r="D26" s="387"/>
      <c r="E26" s="387"/>
      <c r="F26" s="387"/>
      <c r="G26" s="387"/>
      <c r="H26" s="387"/>
      <c r="I26" s="387"/>
      <c r="J26" s="387"/>
      <c r="K26" s="387"/>
      <c r="L26" s="387"/>
      <c r="M26" s="387"/>
    </row>
    <row r="27" spans="2:17" ht="20.25" customHeight="1" x14ac:dyDescent="0.25">
      <c r="B27" s="387" t="s">
        <v>56</v>
      </c>
      <c r="C27" s="387" t="s">
        <v>2</v>
      </c>
      <c r="D27" s="387"/>
      <c r="E27" s="387"/>
      <c r="F27" s="387"/>
      <c r="G27" s="387"/>
      <c r="H27" s="387"/>
      <c r="I27" s="387"/>
      <c r="J27" s="387"/>
      <c r="K27" s="387"/>
      <c r="L27" s="385"/>
      <c r="M27" s="386"/>
    </row>
    <row r="28" spans="2:17" ht="24" customHeight="1" x14ac:dyDescent="0.25">
      <c r="B28" s="387"/>
      <c r="C28" s="26" t="s">
        <v>57</v>
      </c>
      <c r="D28" s="26" t="s">
        <v>58</v>
      </c>
      <c r="E28" s="26" t="s">
        <v>59</v>
      </c>
      <c r="F28" s="26" t="s">
        <v>60</v>
      </c>
      <c r="G28" s="26" t="s">
        <v>8</v>
      </c>
      <c r="H28" s="26" t="s">
        <v>61</v>
      </c>
      <c r="I28" s="26" t="s">
        <v>62</v>
      </c>
      <c r="J28" s="26" t="s">
        <v>63</v>
      </c>
      <c r="K28" s="27" t="s">
        <v>31</v>
      </c>
      <c r="L28" s="283" t="s">
        <v>593</v>
      </c>
      <c r="M28" s="283" t="s">
        <v>596</v>
      </c>
    </row>
    <row r="29" spans="2:17" ht="15.75" customHeight="1" x14ac:dyDescent="0.25">
      <c r="B29" s="23" t="s">
        <v>140</v>
      </c>
      <c r="C29" s="21">
        <v>2964</v>
      </c>
      <c r="D29" s="21">
        <v>1135</v>
      </c>
      <c r="E29" s="21">
        <f>C29+D29</f>
        <v>4099</v>
      </c>
      <c r="F29" s="22">
        <f>E29/$E$38</f>
        <v>0.47071658245291687</v>
      </c>
      <c r="G29" s="21">
        <v>9368</v>
      </c>
      <c r="H29" s="21">
        <v>519</v>
      </c>
      <c r="I29" s="21">
        <f>G29+H29</f>
        <v>9887</v>
      </c>
      <c r="J29" s="22">
        <f>I29/$I$38</f>
        <v>0.48544213678990522</v>
      </c>
      <c r="K29" s="21">
        <f t="shared" ref="K29:K37" si="13">E29+I29</f>
        <v>13986</v>
      </c>
      <c r="L29" s="21">
        <v>0</v>
      </c>
      <c r="M29" s="21">
        <f>K29+L29</f>
        <v>13986</v>
      </c>
    </row>
    <row r="30" spans="2:17" x14ac:dyDescent="0.25">
      <c r="B30" s="23" t="s">
        <v>141</v>
      </c>
      <c r="C30" s="21">
        <v>341</v>
      </c>
      <c r="D30" s="21">
        <v>136</v>
      </c>
      <c r="E30" s="21">
        <f t="shared" ref="E30:E37" si="14">C30+D30</f>
        <v>477</v>
      </c>
      <c r="F30" s="22">
        <f t="shared" ref="F30:F37" si="15">E30/$E$38</f>
        <v>5.4777216352779053E-2</v>
      </c>
      <c r="G30" s="21">
        <v>1073</v>
      </c>
      <c r="H30" s="21">
        <v>63</v>
      </c>
      <c r="I30" s="21">
        <f t="shared" ref="I30:I37" si="16">G30+H30</f>
        <v>1136</v>
      </c>
      <c r="J30" s="22">
        <f t="shared" ref="J30:J37" si="17">I30/$I$38</f>
        <v>5.57765012029263E-2</v>
      </c>
      <c r="K30" s="21">
        <f t="shared" si="13"/>
        <v>1613</v>
      </c>
      <c r="L30" s="21">
        <v>0</v>
      </c>
      <c r="M30" s="21">
        <f t="shared" ref="M30:M38" si="18">K30+L30</f>
        <v>1613</v>
      </c>
    </row>
    <row r="31" spans="2:17" x14ac:dyDescent="0.25">
      <c r="B31" s="23" t="s">
        <v>142</v>
      </c>
      <c r="C31" s="21">
        <v>223</v>
      </c>
      <c r="D31" s="21">
        <v>117</v>
      </c>
      <c r="E31" s="21">
        <f t="shared" si="14"/>
        <v>340</v>
      </c>
      <c r="F31" s="22">
        <f t="shared" si="15"/>
        <v>3.9044556729444187E-2</v>
      </c>
      <c r="G31" s="21">
        <v>748</v>
      </c>
      <c r="H31" s="21">
        <v>44</v>
      </c>
      <c r="I31" s="21">
        <f t="shared" si="16"/>
        <v>792</v>
      </c>
      <c r="J31" s="22">
        <f t="shared" si="17"/>
        <v>3.8886433937251434E-2</v>
      </c>
      <c r="K31" s="21">
        <f t="shared" si="13"/>
        <v>1132</v>
      </c>
      <c r="L31" s="21">
        <v>0</v>
      </c>
      <c r="M31" s="21">
        <f t="shared" si="18"/>
        <v>1132</v>
      </c>
    </row>
    <row r="32" spans="2:17" x14ac:dyDescent="0.25">
      <c r="B32" s="23" t="s">
        <v>143</v>
      </c>
      <c r="C32" s="21">
        <v>393</v>
      </c>
      <c r="D32" s="21">
        <v>134</v>
      </c>
      <c r="E32" s="21">
        <f t="shared" si="14"/>
        <v>527</v>
      </c>
      <c r="F32" s="22">
        <f t="shared" si="15"/>
        <v>6.0519062930638495E-2</v>
      </c>
      <c r="G32" s="21">
        <v>1074</v>
      </c>
      <c r="H32" s="21">
        <v>42</v>
      </c>
      <c r="I32" s="21">
        <f t="shared" si="16"/>
        <v>1116</v>
      </c>
      <c r="J32" s="22">
        <f t="shared" si="17"/>
        <v>5.4794520547945202E-2</v>
      </c>
      <c r="K32" s="21">
        <f t="shared" si="13"/>
        <v>1643</v>
      </c>
      <c r="L32" s="21">
        <v>0</v>
      </c>
      <c r="M32" s="21">
        <f t="shared" si="18"/>
        <v>1643</v>
      </c>
    </row>
    <row r="33" spans="2:13" x14ac:dyDescent="0.25">
      <c r="B33" s="23" t="s">
        <v>144</v>
      </c>
      <c r="C33" s="21">
        <v>221</v>
      </c>
      <c r="D33" s="21">
        <v>115</v>
      </c>
      <c r="E33" s="21">
        <f t="shared" si="14"/>
        <v>336</v>
      </c>
      <c r="F33" s="22">
        <f t="shared" si="15"/>
        <v>3.8585209003215437E-2</v>
      </c>
      <c r="G33" s="21">
        <v>636</v>
      </c>
      <c r="H33" s="21">
        <v>25</v>
      </c>
      <c r="I33" s="21">
        <f t="shared" si="16"/>
        <v>661</v>
      </c>
      <c r="J33" s="22">
        <f t="shared" si="17"/>
        <v>3.2454460647125254E-2</v>
      </c>
      <c r="K33" s="21">
        <f t="shared" si="13"/>
        <v>997</v>
      </c>
      <c r="L33" s="21">
        <v>0</v>
      </c>
      <c r="M33" s="21">
        <f t="shared" si="18"/>
        <v>997</v>
      </c>
    </row>
    <row r="34" spans="2:13" x14ac:dyDescent="0.25">
      <c r="B34" s="23" t="s">
        <v>145</v>
      </c>
      <c r="C34" s="21">
        <v>1545</v>
      </c>
      <c r="D34" s="21">
        <v>551</v>
      </c>
      <c r="E34" s="21">
        <f t="shared" si="14"/>
        <v>2096</v>
      </c>
      <c r="F34" s="22">
        <f t="shared" si="15"/>
        <v>0.2406982085438677</v>
      </c>
      <c r="G34" s="21">
        <v>4760</v>
      </c>
      <c r="H34" s="21">
        <v>193</v>
      </c>
      <c r="I34" s="21">
        <f t="shared" si="16"/>
        <v>4953</v>
      </c>
      <c r="J34" s="22">
        <f t="shared" si="17"/>
        <v>0.24318750920606863</v>
      </c>
      <c r="K34" s="21">
        <f t="shared" si="13"/>
        <v>7049</v>
      </c>
      <c r="L34" s="21">
        <v>0</v>
      </c>
      <c r="M34" s="21">
        <f t="shared" si="18"/>
        <v>7049</v>
      </c>
    </row>
    <row r="35" spans="2:13" x14ac:dyDescent="0.25">
      <c r="B35" s="23" t="s">
        <v>146</v>
      </c>
      <c r="C35" s="21">
        <v>181</v>
      </c>
      <c r="D35" s="21">
        <v>63</v>
      </c>
      <c r="E35" s="21">
        <f t="shared" si="14"/>
        <v>244</v>
      </c>
      <c r="F35" s="22">
        <f t="shared" si="15"/>
        <v>2.8020211299954065E-2</v>
      </c>
      <c r="G35" s="21">
        <v>461</v>
      </c>
      <c r="H35" s="21">
        <v>19</v>
      </c>
      <c r="I35" s="21">
        <f t="shared" si="16"/>
        <v>480</v>
      </c>
      <c r="J35" s="22">
        <f t="shared" si="17"/>
        <v>2.3567535719546326E-2</v>
      </c>
      <c r="K35" s="21">
        <f t="shared" si="13"/>
        <v>724</v>
      </c>
      <c r="L35" s="21">
        <v>0</v>
      </c>
      <c r="M35" s="21">
        <f t="shared" si="18"/>
        <v>724</v>
      </c>
    </row>
    <row r="36" spans="2:13" x14ac:dyDescent="0.25">
      <c r="B36" s="23" t="s">
        <v>147</v>
      </c>
      <c r="C36" s="21">
        <v>179</v>
      </c>
      <c r="D36" s="21">
        <v>73</v>
      </c>
      <c r="E36" s="21">
        <f t="shared" si="14"/>
        <v>252</v>
      </c>
      <c r="F36" s="22">
        <f t="shared" si="15"/>
        <v>2.8938906752411574E-2</v>
      </c>
      <c r="G36" s="21">
        <v>542</v>
      </c>
      <c r="H36" s="21">
        <v>17</v>
      </c>
      <c r="I36" s="21">
        <f t="shared" si="16"/>
        <v>559</v>
      </c>
      <c r="J36" s="22">
        <f t="shared" si="17"/>
        <v>2.7446359306721659E-2</v>
      </c>
      <c r="K36" s="21">
        <f t="shared" si="13"/>
        <v>811</v>
      </c>
      <c r="L36" s="21">
        <v>0</v>
      </c>
      <c r="M36" s="21">
        <f t="shared" si="18"/>
        <v>811</v>
      </c>
    </row>
    <row r="37" spans="2:13" x14ac:dyDescent="0.25">
      <c r="B37" s="23" t="s">
        <v>148</v>
      </c>
      <c r="C37" s="21">
        <v>256</v>
      </c>
      <c r="D37" s="21">
        <v>81</v>
      </c>
      <c r="E37" s="21">
        <f t="shared" si="14"/>
        <v>337</v>
      </c>
      <c r="F37" s="22">
        <f t="shared" si="15"/>
        <v>3.8700045934772623E-2</v>
      </c>
      <c r="G37" s="21">
        <v>747</v>
      </c>
      <c r="H37" s="21">
        <v>36</v>
      </c>
      <c r="I37" s="21">
        <f t="shared" si="16"/>
        <v>783</v>
      </c>
      <c r="J37" s="22">
        <f t="shared" si="17"/>
        <v>3.8444542642509939E-2</v>
      </c>
      <c r="K37" s="21">
        <f t="shared" si="13"/>
        <v>1120</v>
      </c>
      <c r="L37" s="21">
        <v>0</v>
      </c>
      <c r="M37" s="21">
        <f t="shared" si="18"/>
        <v>1120</v>
      </c>
    </row>
    <row r="38" spans="2:13" x14ac:dyDescent="0.25">
      <c r="B38" s="23" t="s">
        <v>49</v>
      </c>
      <c r="C38" s="21">
        <f>SUM(C29:C37)</f>
        <v>6303</v>
      </c>
      <c r="D38" s="21">
        <f>SUM(D29:D37)</f>
        <v>2405</v>
      </c>
      <c r="E38" s="23">
        <f t="shared" ref="E38" si="19">C38+D38</f>
        <v>8708</v>
      </c>
      <c r="F38" s="25">
        <f t="shared" ref="F38" si="20">E38/$E$38</f>
        <v>1</v>
      </c>
      <c r="G38" s="21">
        <f t="shared" ref="G38:H38" si="21">SUM(G29:G37)</f>
        <v>19409</v>
      </c>
      <c r="H38" s="21">
        <f t="shared" si="21"/>
        <v>958</v>
      </c>
      <c r="I38" s="23">
        <f t="shared" ref="I38" si="22">G38+H38</f>
        <v>20367</v>
      </c>
      <c r="J38" s="25">
        <f t="shared" ref="J38" si="23">I38/$I$38</f>
        <v>1</v>
      </c>
      <c r="K38" s="23">
        <f t="shared" ref="K38" si="24">E38+I38</f>
        <v>29075</v>
      </c>
      <c r="L38" s="21">
        <f t="shared" ref="L38" si="25">SUM(L29:L37)</f>
        <v>0</v>
      </c>
      <c r="M38" s="21">
        <f t="shared" si="18"/>
        <v>29075</v>
      </c>
    </row>
    <row r="39" spans="2:13" ht="24" x14ac:dyDescent="0.25">
      <c r="B39" s="35" t="s">
        <v>66</v>
      </c>
      <c r="C39" s="36">
        <f>+C38/M38</f>
        <v>0.2167841788478074</v>
      </c>
      <c r="D39" s="36">
        <f>+D38/M38</f>
        <v>8.2717110920034392E-2</v>
      </c>
      <c r="E39" s="37">
        <f>+E38/M38</f>
        <v>0.29950128976784179</v>
      </c>
      <c r="F39" s="37"/>
      <c r="G39" s="36">
        <f>+G38/M38</f>
        <v>0.66754944110060188</v>
      </c>
      <c r="H39" s="36">
        <f>+H38/M38</f>
        <v>3.2949269131556318E-2</v>
      </c>
      <c r="I39" s="37">
        <f>+I38/M38</f>
        <v>0.70049871023215826</v>
      </c>
      <c r="J39" s="37"/>
      <c r="K39" s="37">
        <f>+K38/M38</f>
        <v>1</v>
      </c>
      <c r="L39" s="37">
        <f>+L38/M38</f>
        <v>0</v>
      </c>
      <c r="M39" s="37">
        <f>K39+L39</f>
        <v>1</v>
      </c>
    </row>
    <row r="40" spans="2:13" x14ac:dyDescent="0.25">
      <c r="B40" s="28" t="s">
        <v>129</v>
      </c>
    </row>
    <row r="41" spans="2:13" x14ac:dyDescent="0.25">
      <c r="B41" s="28" t="s">
        <v>130</v>
      </c>
    </row>
    <row r="131" spans="2:2" x14ac:dyDescent="0.25">
      <c r="B131" s="29" t="s">
        <v>78</v>
      </c>
    </row>
  </sheetData>
  <mergeCells count="12">
    <mergeCell ref="B6:K6"/>
    <mergeCell ref="B5:K5"/>
    <mergeCell ref="B23:K23"/>
    <mergeCell ref="B24:K24"/>
    <mergeCell ref="B27:B28"/>
    <mergeCell ref="C27:K27"/>
    <mergeCell ref="B9:B10"/>
    <mergeCell ref="C9:K9"/>
    <mergeCell ref="B8:M8"/>
    <mergeCell ref="L9:M9"/>
    <mergeCell ref="L27:M27"/>
    <mergeCell ref="B26:M26"/>
  </mergeCells>
  <hyperlinks>
    <hyperlink ref="M5" location="'Índice Pensiones Solidarias'!A1" display="Volver Sistema de Pensiones Solidadias" xr:uid="{00000000-0004-0000-0A00-000000000000}"/>
  </hyperlinks>
  <pageMargins left="0.74803149606299213" right="0.74803149606299213" top="0.98425196850393704" bottom="0.98425196850393704" header="0" footer="0"/>
  <pageSetup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2">
    <pageSetUpPr fitToPage="1"/>
  </sheetPr>
  <dimension ref="A1:Q143"/>
  <sheetViews>
    <sheetView showGridLines="0" topLeftCell="A40" zoomScaleNormal="100" workbookViewId="0">
      <selection activeCell="C51" sqref="C51:M51"/>
    </sheetView>
  </sheetViews>
  <sheetFormatPr baseColWidth="10" defaultRowHeight="12" x14ac:dyDescent="0.25"/>
  <cols>
    <col min="1" max="1" width="6" style="29" customWidth="1"/>
    <col min="2" max="2" width="18.109375" style="29" customWidth="1"/>
    <col min="3" max="4" width="8.44140625" style="29" bestFit="1" customWidth="1"/>
    <col min="5" max="6" width="8.44140625" style="29" customWidth="1"/>
    <col min="7" max="7" width="9.6640625" style="29" bestFit="1" customWidth="1"/>
    <col min="8" max="8" width="8.33203125" style="29" bestFit="1" customWidth="1"/>
    <col min="9" max="11" width="8.33203125" style="29" customWidth="1"/>
    <col min="12" max="12" width="9.109375" style="29" customWidth="1"/>
    <col min="13" max="13" width="11.44140625" style="29"/>
    <col min="14" max="14" width="11.33203125" style="29" customWidth="1"/>
    <col min="15" max="15" width="12.44140625" style="29" bestFit="1" customWidth="1"/>
    <col min="16" max="251" width="11.44140625" style="29"/>
    <col min="252" max="252" width="18.109375" style="29" customWidth="1"/>
    <col min="253" max="254" width="8.44140625" style="29" bestFit="1" customWidth="1"/>
    <col min="255" max="256" width="8.44140625" style="29" customWidth="1"/>
    <col min="257" max="257" width="9.6640625" style="29" bestFit="1" customWidth="1"/>
    <col min="258" max="258" width="8.33203125" style="29" bestFit="1" customWidth="1"/>
    <col min="259" max="261" width="8.33203125" style="29" customWidth="1"/>
    <col min="262" max="267" width="0" style="29" hidden="1" customWidth="1"/>
    <col min="268" max="268" width="9.109375" style="29" customWidth="1"/>
    <col min="269" max="270" width="11.44140625" style="29"/>
    <col min="271" max="271" width="12.44140625" style="29" bestFit="1" customWidth="1"/>
    <col min="272" max="507" width="11.44140625" style="29"/>
    <col min="508" max="508" width="18.109375" style="29" customWidth="1"/>
    <col min="509" max="510" width="8.44140625" style="29" bestFit="1" customWidth="1"/>
    <col min="511" max="512" width="8.44140625" style="29" customWidth="1"/>
    <col min="513" max="513" width="9.6640625" style="29" bestFit="1" customWidth="1"/>
    <col min="514" max="514" width="8.33203125" style="29" bestFit="1" customWidth="1"/>
    <col min="515" max="517" width="8.33203125" style="29" customWidth="1"/>
    <col min="518" max="523" width="0" style="29" hidden="1" customWidth="1"/>
    <col min="524" max="524" width="9.109375" style="29" customWidth="1"/>
    <col min="525" max="526" width="11.44140625" style="29"/>
    <col min="527" max="527" width="12.44140625" style="29" bestFit="1" customWidth="1"/>
    <col min="528" max="763" width="11.44140625" style="29"/>
    <col min="764" max="764" width="18.109375" style="29" customWidth="1"/>
    <col min="765" max="766" width="8.44140625" style="29" bestFit="1" customWidth="1"/>
    <col min="767" max="768" width="8.44140625" style="29" customWidth="1"/>
    <col min="769" max="769" width="9.6640625" style="29" bestFit="1" customWidth="1"/>
    <col min="770" max="770" width="8.33203125" style="29" bestFit="1" customWidth="1"/>
    <col min="771" max="773" width="8.33203125" style="29" customWidth="1"/>
    <col min="774" max="779" width="0" style="29" hidden="1" customWidth="1"/>
    <col min="780" max="780" width="9.109375" style="29" customWidth="1"/>
    <col min="781" max="782" width="11.44140625" style="29"/>
    <col min="783" max="783" width="12.44140625" style="29" bestFit="1" customWidth="1"/>
    <col min="784" max="1019" width="11.44140625" style="29"/>
    <col min="1020" max="1020" width="18.109375" style="29" customWidth="1"/>
    <col min="1021" max="1022" width="8.44140625" style="29" bestFit="1" customWidth="1"/>
    <col min="1023" max="1024" width="8.44140625" style="29" customWidth="1"/>
    <col min="1025" max="1025" width="9.6640625" style="29" bestFit="1" customWidth="1"/>
    <col min="1026" max="1026" width="8.33203125" style="29" bestFit="1" customWidth="1"/>
    <col min="1027" max="1029" width="8.33203125" style="29" customWidth="1"/>
    <col min="1030" max="1035" width="0" style="29" hidden="1" customWidth="1"/>
    <col min="1036" max="1036" width="9.109375" style="29" customWidth="1"/>
    <col min="1037" max="1038" width="11.44140625" style="29"/>
    <col min="1039" max="1039" width="12.44140625" style="29" bestFit="1" customWidth="1"/>
    <col min="1040" max="1275" width="11.44140625" style="29"/>
    <col min="1276" max="1276" width="18.109375" style="29" customWidth="1"/>
    <col min="1277" max="1278" width="8.44140625" style="29" bestFit="1" customWidth="1"/>
    <col min="1279" max="1280" width="8.44140625" style="29" customWidth="1"/>
    <col min="1281" max="1281" width="9.6640625" style="29" bestFit="1" customWidth="1"/>
    <col min="1282" max="1282" width="8.33203125" style="29" bestFit="1" customWidth="1"/>
    <col min="1283" max="1285" width="8.33203125" style="29" customWidth="1"/>
    <col min="1286" max="1291" width="0" style="29" hidden="1" customWidth="1"/>
    <col min="1292" max="1292" width="9.109375" style="29" customWidth="1"/>
    <col min="1293" max="1294" width="11.44140625" style="29"/>
    <col min="1295" max="1295" width="12.44140625" style="29" bestFit="1" customWidth="1"/>
    <col min="1296" max="1531" width="11.44140625" style="29"/>
    <col min="1532" max="1532" width="18.109375" style="29" customWidth="1"/>
    <col min="1533" max="1534" width="8.44140625" style="29" bestFit="1" customWidth="1"/>
    <col min="1535" max="1536" width="8.44140625" style="29" customWidth="1"/>
    <col min="1537" max="1537" width="9.6640625" style="29" bestFit="1" customWidth="1"/>
    <col min="1538" max="1538" width="8.33203125" style="29" bestFit="1" customWidth="1"/>
    <col min="1539" max="1541" width="8.33203125" style="29" customWidth="1"/>
    <col min="1542" max="1547" width="0" style="29" hidden="1" customWidth="1"/>
    <col min="1548" max="1548" width="9.109375" style="29" customWidth="1"/>
    <col min="1549" max="1550" width="11.44140625" style="29"/>
    <col min="1551" max="1551" width="12.44140625" style="29" bestFit="1" customWidth="1"/>
    <col min="1552" max="1787" width="11.44140625" style="29"/>
    <col min="1788" max="1788" width="18.109375" style="29" customWidth="1"/>
    <col min="1789" max="1790" width="8.44140625" style="29" bestFit="1" customWidth="1"/>
    <col min="1791" max="1792" width="8.44140625" style="29" customWidth="1"/>
    <col min="1793" max="1793" width="9.6640625" style="29" bestFit="1" customWidth="1"/>
    <col min="1794" max="1794" width="8.33203125" style="29" bestFit="1" customWidth="1"/>
    <col min="1795" max="1797" width="8.33203125" style="29" customWidth="1"/>
    <col min="1798" max="1803" width="0" style="29" hidden="1" customWidth="1"/>
    <col min="1804" max="1804" width="9.109375" style="29" customWidth="1"/>
    <col min="1805" max="1806" width="11.44140625" style="29"/>
    <col min="1807" max="1807" width="12.44140625" style="29" bestFit="1" customWidth="1"/>
    <col min="1808" max="2043" width="11.44140625" style="29"/>
    <col min="2044" max="2044" width="18.109375" style="29" customWidth="1"/>
    <col min="2045" max="2046" width="8.44140625" style="29" bestFit="1" customWidth="1"/>
    <col min="2047" max="2048" width="8.44140625" style="29" customWidth="1"/>
    <col min="2049" max="2049" width="9.6640625" style="29" bestFit="1" customWidth="1"/>
    <col min="2050" max="2050" width="8.33203125" style="29" bestFit="1" customWidth="1"/>
    <col min="2051" max="2053" width="8.33203125" style="29" customWidth="1"/>
    <col min="2054" max="2059" width="0" style="29" hidden="1" customWidth="1"/>
    <col min="2060" max="2060" width="9.109375" style="29" customWidth="1"/>
    <col min="2061" max="2062" width="11.44140625" style="29"/>
    <col min="2063" max="2063" width="12.44140625" style="29" bestFit="1" customWidth="1"/>
    <col min="2064" max="2299" width="11.44140625" style="29"/>
    <col min="2300" max="2300" width="18.109375" style="29" customWidth="1"/>
    <col min="2301" max="2302" width="8.44140625" style="29" bestFit="1" customWidth="1"/>
    <col min="2303" max="2304" width="8.44140625" style="29" customWidth="1"/>
    <col min="2305" max="2305" width="9.6640625" style="29" bestFit="1" customWidth="1"/>
    <col min="2306" max="2306" width="8.33203125" style="29" bestFit="1" customWidth="1"/>
    <col min="2307" max="2309" width="8.33203125" style="29" customWidth="1"/>
    <col min="2310" max="2315" width="0" style="29" hidden="1" customWidth="1"/>
    <col min="2316" max="2316" width="9.109375" style="29" customWidth="1"/>
    <col min="2317" max="2318" width="11.44140625" style="29"/>
    <col min="2319" max="2319" width="12.44140625" style="29" bestFit="1" customWidth="1"/>
    <col min="2320" max="2555" width="11.44140625" style="29"/>
    <col min="2556" max="2556" width="18.109375" style="29" customWidth="1"/>
    <col min="2557" max="2558" width="8.44140625" style="29" bestFit="1" customWidth="1"/>
    <col min="2559" max="2560" width="8.44140625" style="29" customWidth="1"/>
    <col min="2561" max="2561" width="9.6640625" style="29" bestFit="1" customWidth="1"/>
    <col min="2562" max="2562" width="8.33203125" style="29" bestFit="1" customWidth="1"/>
    <col min="2563" max="2565" width="8.33203125" style="29" customWidth="1"/>
    <col min="2566" max="2571" width="0" style="29" hidden="1" customWidth="1"/>
    <col min="2572" max="2572" width="9.109375" style="29" customWidth="1"/>
    <col min="2573" max="2574" width="11.44140625" style="29"/>
    <col min="2575" max="2575" width="12.44140625" style="29" bestFit="1" customWidth="1"/>
    <col min="2576" max="2811" width="11.44140625" style="29"/>
    <col min="2812" max="2812" width="18.109375" style="29" customWidth="1"/>
    <col min="2813" max="2814" width="8.44140625" style="29" bestFit="1" customWidth="1"/>
    <col min="2815" max="2816" width="8.44140625" style="29" customWidth="1"/>
    <col min="2817" max="2817" width="9.6640625" style="29" bestFit="1" customWidth="1"/>
    <col min="2818" max="2818" width="8.33203125" style="29" bestFit="1" customWidth="1"/>
    <col min="2819" max="2821" width="8.33203125" style="29" customWidth="1"/>
    <col min="2822" max="2827" width="0" style="29" hidden="1" customWidth="1"/>
    <col min="2828" max="2828" width="9.109375" style="29" customWidth="1"/>
    <col min="2829" max="2830" width="11.44140625" style="29"/>
    <col min="2831" max="2831" width="12.44140625" style="29" bestFit="1" customWidth="1"/>
    <col min="2832" max="3067" width="11.44140625" style="29"/>
    <col min="3068" max="3068" width="18.109375" style="29" customWidth="1"/>
    <col min="3069" max="3070" width="8.44140625" style="29" bestFit="1" customWidth="1"/>
    <col min="3071" max="3072" width="8.44140625" style="29" customWidth="1"/>
    <col min="3073" max="3073" width="9.6640625" style="29" bestFit="1" customWidth="1"/>
    <col min="3074" max="3074" width="8.33203125" style="29" bestFit="1" customWidth="1"/>
    <col min="3075" max="3077" width="8.33203125" style="29" customWidth="1"/>
    <col min="3078" max="3083" width="0" style="29" hidden="1" customWidth="1"/>
    <col min="3084" max="3084" width="9.109375" style="29" customWidth="1"/>
    <col min="3085" max="3086" width="11.44140625" style="29"/>
    <col min="3087" max="3087" width="12.44140625" style="29" bestFit="1" customWidth="1"/>
    <col min="3088" max="3323" width="11.44140625" style="29"/>
    <col min="3324" max="3324" width="18.109375" style="29" customWidth="1"/>
    <col min="3325" max="3326" width="8.44140625" style="29" bestFit="1" customWidth="1"/>
    <col min="3327" max="3328" width="8.44140625" style="29" customWidth="1"/>
    <col min="3329" max="3329" width="9.6640625" style="29" bestFit="1" customWidth="1"/>
    <col min="3330" max="3330" width="8.33203125" style="29" bestFit="1" customWidth="1"/>
    <col min="3331" max="3333" width="8.33203125" style="29" customWidth="1"/>
    <col min="3334" max="3339" width="0" style="29" hidden="1" customWidth="1"/>
    <col min="3340" max="3340" width="9.109375" style="29" customWidth="1"/>
    <col min="3341" max="3342" width="11.44140625" style="29"/>
    <col min="3343" max="3343" width="12.44140625" style="29" bestFit="1" customWidth="1"/>
    <col min="3344" max="3579" width="11.44140625" style="29"/>
    <col min="3580" max="3580" width="18.109375" style="29" customWidth="1"/>
    <col min="3581" max="3582" width="8.44140625" style="29" bestFit="1" customWidth="1"/>
    <col min="3583" max="3584" width="8.44140625" style="29" customWidth="1"/>
    <col min="3585" max="3585" width="9.6640625" style="29" bestFit="1" customWidth="1"/>
    <col min="3586" max="3586" width="8.33203125" style="29" bestFit="1" customWidth="1"/>
    <col min="3587" max="3589" width="8.33203125" style="29" customWidth="1"/>
    <col min="3590" max="3595" width="0" style="29" hidden="1" customWidth="1"/>
    <col min="3596" max="3596" width="9.109375" style="29" customWidth="1"/>
    <col min="3597" max="3598" width="11.44140625" style="29"/>
    <col min="3599" max="3599" width="12.44140625" style="29" bestFit="1" customWidth="1"/>
    <col min="3600" max="3835" width="11.44140625" style="29"/>
    <col min="3836" max="3836" width="18.109375" style="29" customWidth="1"/>
    <col min="3837" max="3838" width="8.44140625" style="29" bestFit="1" customWidth="1"/>
    <col min="3839" max="3840" width="8.44140625" style="29" customWidth="1"/>
    <col min="3841" max="3841" width="9.6640625" style="29" bestFit="1" customWidth="1"/>
    <col min="3842" max="3842" width="8.33203125" style="29" bestFit="1" customWidth="1"/>
    <col min="3843" max="3845" width="8.33203125" style="29" customWidth="1"/>
    <col min="3846" max="3851" width="0" style="29" hidden="1" customWidth="1"/>
    <col min="3852" max="3852" width="9.109375" style="29" customWidth="1"/>
    <col min="3853" max="3854" width="11.44140625" style="29"/>
    <col min="3855" max="3855" width="12.44140625" style="29" bestFit="1" customWidth="1"/>
    <col min="3856" max="4091" width="11.44140625" style="29"/>
    <col min="4092" max="4092" width="18.109375" style="29" customWidth="1"/>
    <col min="4093" max="4094" width="8.44140625" style="29" bestFit="1" customWidth="1"/>
    <col min="4095" max="4096" width="8.44140625" style="29" customWidth="1"/>
    <col min="4097" max="4097" width="9.6640625" style="29" bestFit="1" customWidth="1"/>
    <col min="4098" max="4098" width="8.33203125" style="29" bestFit="1" customWidth="1"/>
    <col min="4099" max="4101" width="8.33203125" style="29" customWidth="1"/>
    <col min="4102" max="4107" width="0" style="29" hidden="1" customWidth="1"/>
    <col min="4108" max="4108" width="9.109375" style="29" customWidth="1"/>
    <col min="4109" max="4110" width="11.44140625" style="29"/>
    <col min="4111" max="4111" width="12.44140625" style="29" bestFit="1" customWidth="1"/>
    <col min="4112" max="4347" width="11.44140625" style="29"/>
    <col min="4348" max="4348" width="18.109375" style="29" customWidth="1"/>
    <col min="4349" max="4350" width="8.44140625" style="29" bestFit="1" customWidth="1"/>
    <col min="4351" max="4352" width="8.44140625" style="29" customWidth="1"/>
    <col min="4353" max="4353" width="9.6640625" style="29" bestFit="1" customWidth="1"/>
    <col min="4354" max="4354" width="8.33203125" style="29" bestFit="1" customWidth="1"/>
    <col min="4355" max="4357" width="8.33203125" style="29" customWidth="1"/>
    <col min="4358" max="4363" width="0" style="29" hidden="1" customWidth="1"/>
    <col min="4364" max="4364" width="9.109375" style="29" customWidth="1"/>
    <col min="4365" max="4366" width="11.44140625" style="29"/>
    <col min="4367" max="4367" width="12.44140625" style="29" bestFit="1" customWidth="1"/>
    <col min="4368" max="4603" width="11.44140625" style="29"/>
    <col min="4604" max="4604" width="18.109375" style="29" customWidth="1"/>
    <col min="4605" max="4606" width="8.44140625" style="29" bestFit="1" customWidth="1"/>
    <col min="4607" max="4608" width="8.44140625" style="29" customWidth="1"/>
    <col min="4609" max="4609" width="9.6640625" style="29" bestFit="1" customWidth="1"/>
    <col min="4610" max="4610" width="8.33203125" style="29" bestFit="1" customWidth="1"/>
    <col min="4611" max="4613" width="8.33203125" style="29" customWidth="1"/>
    <col min="4614" max="4619" width="0" style="29" hidden="1" customWidth="1"/>
    <col min="4620" max="4620" width="9.109375" style="29" customWidth="1"/>
    <col min="4621" max="4622" width="11.44140625" style="29"/>
    <col min="4623" max="4623" width="12.44140625" style="29" bestFit="1" customWidth="1"/>
    <col min="4624" max="4859" width="11.44140625" style="29"/>
    <col min="4860" max="4860" width="18.109375" style="29" customWidth="1"/>
    <col min="4861" max="4862" width="8.44140625" style="29" bestFit="1" customWidth="1"/>
    <col min="4863" max="4864" width="8.44140625" style="29" customWidth="1"/>
    <col min="4865" max="4865" width="9.6640625" style="29" bestFit="1" customWidth="1"/>
    <col min="4866" max="4866" width="8.33203125" style="29" bestFit="1" customWidth="1"/>
    <col min="4867" max="4869" width="8.33203125" style="29" customWidth="1"/>
    <col min="4870" max="4875" width="0" style="29" hidden="1" customWidth="1"/>
    <col min="4876" max="4876" width="9.109375" style="29" customWidth="1"/>
    <col min="4877" max="4878" width="11.44140625" style="29"/>
    <col min="4879" max="4879" width="12.44140625" style="29" bestFit="1" customWidth="1"/>
    <col min="4880" max="5115" width="11.44140625" style="29"/>
    <col min="5116" max="5116" width="18.109375" style="29" customWidth="1"/>
    <col min="5117" max="5118" width="8.44140625" style="29" bestFit="1" customWidth="1"/>
    <col min="5119" max="5120" width="8.44140625" style="29" customWidth="1"/>
    <col min="5121" max="5121" width="9.6640625" style="29" bestFit="1" customWidth="1"/>
    <col min="5122" max="5122" width="8.33203125" style="29" bestFit="1" customWidth="1"/>
    <col min="5123" max="5125" width="8.33203125" style="29" customWidth="1"/>
    <col min="5126" max="5131" width="0" style="29" hidden="1" customWidth="1"/>
    <col min="5132" max="5132" width="9.109375" style="29" customWidth="1"/>
    <col min="5133" max="5134" width="11.44140625" style="29"/>
    <col min="5135" max="5135" width="12.44140625" style="29" bestFit="1" customWidth="1"/>
    <col min="5136" max="5371" width="11.44140625" style="29"/>
    <col min="5372" max="5372" width="18.109375" style="29" customWidth="1"/>
    <col min="5373" max="5374" width="8.44140625" style="29" bestFit="1" customWidth="1"/>
    <col min="5375" max="5376" width="8.44140625" style="29" customWidth="1"/>
    <col min="5377" max="5377" width="9.6640625" style="29" bestFit="1" customWidth="1"/>
    <col min="5378" max="5378" width="8.33203125" style="29" bestFit="1" customWidth="1"/>
    <col min="5379" max="5381" width="8.33203125" style="29" customWidth="1"/>
    <col min="5382" max="5387" width="0" style="29" hidden="1" customWidth="1"/>
    <col min="5388" max="5388" width="9.109375" style="29" customWidth="1"/>
    <col min="5389" max="5390" width="11.44140625" style="29"/>
    <col min="5391" max="5391" width="12.44140625" style="29" bestFit="1" customWidth="1"/>
    <col min="5392" max="5627" width="11.44140625" style="29"/>
    <col min="5628" max="5628" width="18.109375" style="29" customWidth="1"/>
    <col min="5629" max="5630" width="8.44140625" style="29" bestFit="1" customWidth="1"/>
    <col min="5631" max="5632" width="8.44140625" style="29" customWidth="1"/>
    <col min="5633" max="5633" width="9.6640625" style="29" bestFit="1" customWidth="1"/>
    <col min="5634" max="5634" width="8.33203125" style="29" bestFit="1" customWidth="1"/>
    <col min="5635" max="5637" width="8.33203125" style="29" customWidth="1"/>
    <col min="5638" max="5643" width="0" style="29" hidden="1" customWidth="1"/>
    <col min="5644" max="5644" width="9.109375" style="29" customWidth="1"/>
    <col min="5645" max="5646" width="11.44140625" style="29"/>
    <col min="5647" max="5647" width="12.44140625" style="29" bestFit="1" customWidth="1"/>
    <col min="5648" max="5883" width="11.44140625" style="29"/>
    <col min="5884" max="5884" width="18.109375" style="29" customWidth="1"/>
    <col min="5885" max="5886" width="8.44140625" style="29" bestFit="1" customWidth="1"/>
    <col min="5887" max="5888" width="8.44140625" style="29" customWidth="1"/>
    <col min="5889" max="5889" width="9.6640625" style="29" bestFit="1" customWidth="1"/>
    <col min="5890" max="5890" width="8.33203125" style="29" bestFit="1" customWidth="1"/>
    <col min="5891" max="5893" width="8.33203125" style="29" customWidth="1"/>
    <col min="5894" max="5899" width="0" style="29" hidden="1" customWidth="1"/>
    <col min="5900" max="5900" width="9.109375" style="29" customWidth="1"/>
    <col min="5901" max="5902" width="11.44140625" style="29"/>
    <col min="5903" max="5903" width="12.44140625" style="29" bestFit="1" customWidth="1"/>
    <col min="5904" max="6139" width="11.44140625" style="29"/>
    <col min="6140" max="6140" width="18.109375" style="29" customWidth="1"/>
    <col min="6141" max="6142" width="8.44140625" style="29" bestFit="1" customWidth="1"/>
    <col min="6143" max="6144" width="8.44140625" style="29" customWidth="1"/>
    <col min="6145" max="6145" width="9.6640625" style="29" bestFit="1" customWidth="1"/>
    <col min="6146" max="6146" width="8.33203125" style="29" bestFit="1" customWidth="1"/>
    <col min="6147" max="6149" width="8.33203125" style="29" customWidth="1"/>
    <col min="6150" max="6155" width="0" style="29" hidden="1" customWidth="1"/>
    <col min="6156" max="6156" width="9.109375" style="29" customWidth="1"/>
    <col min="6157" max="6158" width="11.44140625" style="29"/>
    <col min="6159" max="6159" width="12.44140625" style="29" bestFit="1" customWidth="1"/>
    <col min="6160" max="6395" width="11.44140625" style="29"/>
    <col min="6396" max="6396" width="18.109375" style="29" customWidth="1"/>
    <col min="6397" max="6398" width="8.44140625" style="29" bestFit="1" customWidth="1"/>
    <col min="6399" max="6400" width="8.44140625" style="29" customWidth="1"/>
    <col min="6401" max="6401" width="9.6640625" style="29" bestFit="1" customWidth="1"/>
    <col min="6402" max="6402" width="8.33203125" style="29" bestFit="1" customWidth="1"/>
    <col min="6403" max="6405" width="8.33203125" style="29" customWidth="1"/>
    <col min="6406" max="6411" width="0" style="29" hidden="1" customWidth="1"/>
    <col min="6412" max="6412" width="9.109375" style="29" customWidth="1"/>
    <col min="6413" max="6414" width="11.44140625" style="29"/>
    <col min="6415" max="6415" width="12.44140625" style="29" bestFit="1" customWidth="1"/>
    <col min="6416" max="6651" width="11.44140625" style="29"/>
    <col min="6652" max="6652" width="18.109375" style="29" customWidth="1"/>
    <col min="6653" max="6654" width="8.44140625" style="29" bestFit="1" customWidth="1"/>
    <col min="6655" max="6656" width="8.44140625" style="29" customWidth="1"/>
    <col min="6657" max="6657" width="9.6640625" style="29" bestFit="1" customWidth="1"/>
    <col min="6658" max="6658" width="8.33203125" style="29" bestFit="1" customWidth="1"/>
    <col min="6659" max="6661" width="8.33203125" style="29" customWidth="1"/>
    <col min="6662" max="6667" width="0" style="29" hidden="1" customWidth="1"/>
    <col min="6668" max="6668" width="9.109375" style="29" customWidth="1"/>
    <col min="6669" max="6670" width="11.44140625" style="29"/>
    <col min="6671" max="6671" width="12.44140625" style="29" bestFit="1" customWidth="1"/>
    <col min="6672" max="6907" width="11.44140625" style="29"/>
    <col min="6908" max="6908" width="18.109375" style="29" customWidth="1"/>
    <col min="6909" max="6910" width="8.44140625" style="29" bestFit="1" customWidth="1"/>
    <col min="6911" max="6912" width="8.44140625" style="29" customWidth="1"/>
    <col min="6913" max="6913" width="9.6640625" style="29" bestFit="1" customWidth="1"/>
    <col min="6914" max="6914" width="8.33203125" style="29" bestFit="1" customWidth="1"/>
    <col min="6915" max="6917" width="8.33203125" style="29" customWidth="1"/>
    <col min="6918" max="6923" width="0" style="29" hidden="1" customWidth="1"/>
    <col min="6924" max="6924" width="9.109375" style="29" customWidth="1"/>
    <col min="6925" max="6926" width="11.44140625" style="29"/>
    <col min="6927" max="6927" width="12.44140625" style="29" bestFit="1" customWidth="1"/>
    <col min="6928" max="7163" width="11.44140625" style="29"/>
    <col min="7164" max="7164" width="18.109375" style="29" customWidth="1"/>
    <col min="7165" max="7166" width="8.44140625" style="29" bestFit="1" customWidth="1"/>
    <col min="7167" max="7168" width="8.44140625" style="29" customWidth="1"/>
    <col min="7169" max="7169" width="9.6640625" style="29" bestFit="1" customWidth="1"/>
    <col min="7170" max="7170" width="8.33203125" style="29" bestFit="1" customWidth="1"/>
    <col min="7171" max="7173" width="8.33203125" style="29" customWidth="1"/>
    <col min="7174" max="7179" width="0" style="29" hidden="1" customWidth="1"/>
    <col min="7180" max="7180" width="9.109375" style="29" customWidth="1"/>
    <col min="7181" max="7182" width="11.44140625" style="29"/>
    <col min="7183" max="7183" width="12.44140625" style="29" bestFit="1" customWidth="1"/>
    <col min="7184" max="7419" width="11.44140625" style="29"/>
    <col min="7420" max="7420" width="18.109375" style="29" customWidth="1"/>
    <col min="7421" max="7422" width="8.44140625" style="29" bestFit="1" customWidth="1"/>
    <col min="7423" max="7424" width="8.44140625" style="29" customWidth="1"/>
    <col min="7425" max="7425" width="9.6640625" style="29" bestFit="1" customWidth="1"/>
    <col min="7426" max="7426" width="8.33203125" style="29" bestFit="1" customWidth="1"/>
    <col min="7427" max="7429" width="8.33203125" style="29" customWidth="1"/>
    <col min="7430" max="7435" width="0" style="29" hidden="1" customWidth="1"/>
    <col min="7436" max="7436" width="9.109375" style="29" customWidth="1"/>
    <col min="7437" max="7438" width="11.44140625" style="29"/>
    <col min="7439" max="7439" width="12.44140625" style="29" bestFit="1" customWidth="1"/>
    <col min="7440" max="7675" width="11.44140625" style="29"/>
    <col min="7676" max="7676" width="18.109375" style="29" customWidth="1"/>
    <col min="7677" max="7678" width="8.44140625" style="29" bestFit="1" customWidth="1"/>
    <col min="7679" max="7680" width="8.44140625" style="29" customWidth="1"/>
    <col min="7681" max="7681" width="9.6640625" style="29" bestFit="1" customWidth="1"/>
    <col min="7682" max="7682" width="8.33203125" style="29" bestFit="1" customWidth="1"/>
    <col min="7683" max="7685" width="8.33203125" style="29" customWidth="1"/>
    <col min="7686" max="7691" width="0" style="29" hidden="1" customWidth="1"/>
    <col min="7692" max="7692" width="9.109375" style="29" customWidth="1"/>
    <col min="7693" max="7694" width="11.44140625" style="29"/>
    <col min="7695" max="7695" width="12.44140625" style="29" bestFit="1" customWidth="1"/>
    <col min="7696" max="7931" width="11.44140625" style="29"/>
    <col min="7932" max="7932" width="18.109375" style="29" customWidth="1"/>
    <col min="7933" max="7934" width="8.44140625" style="29" bestFit="1" customWidth="1"/>
    <col min="7935" max="7936" width="8.44140625" style="29" customWidth="1"/>
    <col min="7937" max="7937" width="9.6640625" style="29" bestFit="1" customWidth="1"/>
    <col min="7938" max="7938" width="8.33203125" style="29" bestFit="1" customWidth="1"/>
    <col min="7939" max="7941" width="8.33203125" style="29" customWidth="1"/>
    <col min="7942" max="7947" width="0" style="29" hidden="1" customWidth="1"/>
    <col min="7948" max="7948" width="9.109375" style="29" customWidth="1"/>
    <col min="7949" max="7950" width="11.44140625" style="29"/>
    <col min="7951" max="7951" width="12.44140625" style="29" bestFit="1" customWidth="1"/>
    <col min="7952" max="8187" width="11.44140625" style="29"/>
    <col min="8188" max="8188" width="18.109375" style="29" customWidth="1"/>
    <col min="8189" max="8190" width="8.44140625" style="29" bestFit="1" customWidth="1"/>
    <col min="8191" max="8192" width="8.44140625" style="29" customWidth="1"/>
    <col min="8193" max="8193" width="9.6640625" style="29" bestFit="1" customWidth="1"/>
    <col min="8194" max="8194" width="8.33203125" style="29" bestFit="1" customWidth="1"/>
    <col min="8195" max="8197" width="8.33203125" style="29" customWidth="1"/>
    <col min="8198" max="8203" width="0" style="29" hidden="1" customWidth="1"/>
    <col min="8204" max="8204" width="9.109375" style="29" customWidth="1"/>
    <col min="8205" max="8206" width="11.44140625" style="29"/>
    <col min="8207" max="8207" width="12.44140625" style="29" bestFit="1" customWidth="1"/>
    <col min="8208" max="8443" width="11.44140625" style="29"/>
    <col min="8444" max="8444" width="18.109375" style="29" customWidth="1"/>
    <col min="8445" max="8446" width="8.44140625" style="29" bestFit="1" customWidth="1"/>
    <col min="8447" max="8448" width="8.44140625" style="29" customWidth="1"/>
    <col min="8449" max="8449" width="9.6640625" style="29" bestFit="1" customWidth="1"/>
    <col min="8450" max="8450" width="8.33203125" style="29" bestFit="1" customWidth="1"/>
    <col min="8451" max="8453" width="8.33203125" style="29" customWidth="1"/>
    <col min="8454" max="8459" width="0" style="29" hidden="1" customWidth="1"/>
    <col min="8460" max="8460" width="9.109375" style="29" customWidth="1"/>
    <col min="8461" max="8462" width="11.44140625" style="29"/>
    <col min="8463" max="8463" width="12.44140625" style="29" bestFit="1" customWidth="1"/>
    <col min="8464" max="8699" width="11.44140625" style="29"/>
    <col min="8700" max="8700" width="18.109375" style="29" customWidth="1"/>
    <col min="8701" max="8702" width="8.44140625" style="29" bestFit="1" customWidth="1"/>
    <col min="8703" max="8704" width="8.44140625" style="29" customWidth="1"/>
    <col min="8705" max="8705" width="9.6640625" style="29" bestFit="1" customWidth="1"/>
    <col min="8706" max="8706" width="8.33203125" style="29" bestFit="1" customWidth="1"/>
    <col min="8707" max="8709" width="8.33203125" style="29" customWidth="1"/>
    <col min="8710" max="8715" width="0" style="29" hidden="1" customWidth="1"/>
    <col min="8716" max="8716" width="9.109375" style="29" customWidth="1"/>
    <col min="8717" max="8718" width="11.44140625" style="29"/>
    <col min="8719" max="8719" width="12.44140625" style="29" bestFit="1" customWidth="1"/>
    <col min="8720" max="8955" width="11.44140625" style="29"/>
    <col min="8956" max="8956" width="18.109375" style="29" customWidth="1"/>
    <col min="8957" max="8958" width="8.44140625" style="29" bestFit="1" customWidth="1"/>
    <col min="8959" max="8960" width="8.44140625" style="29" customWidth="1"/>
    <col min="8961" max="8961" width="9.6640625" style="29" bestFit="1" customWidth="1"/>
    <col min="8962" max="8962" width="8.33203125" style="29" bestFit="1" customWidth="1"/>
    <col min="8963" max="8965" width="8.33203125" style="29" customWidth="1"/>
    <col min="8966" max="8971" width="0" style="29" hidden="1" customWidth="1"/>
    <col min="8972" max="8972" width="9.109375" style="29" customWidth="1"/>
    <col min="8973" max="8974" width="11.44140625" style="29"/>
    <col min="8975" max="8975" width="12.44140625" style="29" bestFit="1" customWidth="1"/>
    <col min="8976" max="9211" width="11.44140625" style="29"/>
    <col min="9212" max="9212" width="18.109375" style="29" customWidth="1"/>
    <col min="9213" max="9214" width="8.44140625" style="29" bestFit="1" customWidth="1"/>
    <col min="9215" max="9216" width="8.44140625" style="29" customWidth="1"/>
    <col min="9217" max="9217" width="9.6640625" style="29" bestFit="1" customWidth="1"/>
    <col min="9218" max="9218" width="8.33203125" style="29" bestFit="1" customWidth="1"/>
    <col min="9219" max="9221" width="8.33203125" style="29" customWidth="1"/>
    <col min="9222" max="9227" width="0" style="29" hidden="1" customWidth="1"/>
    <col min="9228" max="9228" width="9.109375" style="29" customWidth="1"/>
    <col min="9229" max="9230" width="11.44140625" style="29"/>
    <col min="9231" max="9231" width="12.44140625" style="29" bestFit="1" customWidth="1"/>
    <col min="9232" max="9467" width="11.44140625" style="29"/>
    <col min="9468" max="9468" width="18.109375" style="29" customWidth="1"/>
    <col min="9469" max="9470" width="8.44140625" style="29" bestFit="1" customWidth="1"/>
    <col min="9471" max="9472" width="8.44140625" style="29" customWidth="1"/>
    <col min="9473" max="9473" width="9.6640625" style="29" bestFit="1" customWidth="1"/>
    <col min="9474" max="9474" width="8.33203125" style="29" bestFit="1" customWidth="1"/>
    <col min="9475" max="9477" width="8.33203125" style="29" customWidth="1"/>
    <col min="9478" max="9483" width="0" style="29" hidden="1" customWidth="1"/>
    <col min="9484" max="9484" width="9.109375" style="29" customWidth="1"/>
    <col min="9485" max="9486" width="11.44140625" style="29"/>
    <col min="9487" max="9487" width="12.44140625" style="29" bestFit="1" customWidth="1"/>
    <col min="9488" max="9723" width="11.44140625" style="29"/>
    <col min="9724" max="9724" width="18.109375" style="29" customWidth="1"/>
    <col min="9725" max="9726" width="8.44140625" style="29" bestFit="1" customWidth="1"/>
    <col min="9727" max="9728" width="8.44140625" style="29" customWidth="1"/>
    <col min="9729" max="9729" width="9.6640625" style="29" bestFit="1" customWidth="1"/>
    <col min="9730" max="9730" width="8.33203125" style="29" bestFit="1" customWidth="1"/>
    <col min="9731" max="9733" width="8.33203125" style="29" customWidth="1"/>
    <col min="9734" max="9739" width="0" style="29" hidden="1" customWidth="1"/>
    <col min="9740" max="9740" width="9.109375" style="29" customWidth="1"/>
    <col min="9741" max="9742" width="11.44140625" style="29"/>
    <col min="9743" max="9743" width="12.44140625" style="29" bestFit="1" customWidth="1"/>
    <col min="9744" max="9979" width="11.44140625" style="29"/>
    <col min="9980" max="9980" width="18.109375" style="29" customWidth="1"/>
    <col min="9981" max="9982" width="8.44140625" style="29" bestFit="1" customWidth="1"/>
    <col min="9983" max="9984" width="8.44140625" style="29" customWidth="1"/>
    <col min="9985" max="9985" width="9.6640625" style="29" bestFit="1" customWidth="1"/>
    <col min="9986" max="9986" width="8.33203125" style="29" bestFit="1" customWidth="1"/>
    <col min="9987" max="9989" width="8.33203125" style="29" customWidth="1"/>
    <col min="9990" max="9995" width="0" style="29" hidden="1" customWidth="1"/>
    <col min="9996" max="9996" width="9.109375" style="29" customWidth="1"/>
    <col min="9997" max="9998" width="11.44140625" style="29"/>
    <col min="9999" max="9999" width="12.44140625" style="29" bestFit="1" customWidth="1"/>
    <col min="10000" max="10235" width="11.44140625" style="29"/>
    <col min="10236" max="10236" width="18.109375" style="29" customWidth="1"/>
    <col min="10237" max="10238" width="8.44140625" style="29" bestFit="1" customWidth="1"/>
    <col min="10239" max="10240" width="8.44140625" style="29" customWidth="1"/>
    <col min="10241" max="10241" width="9.6640625" style="29" bestFit="1" customWidth="1"/>
    <col min="10242" max="10242" width="8.33203125" style="29" bestFit="1" customWidth="1"/>
    <col min="10243" max="10245" width="8.33203125" style="29" customWidth="1"/>
    <col min="10246" max="10251" width="0" style="29" hidden="1" customWidth="1"/>
    <col min="10252" max="10252" width="9.109375" style="29" customWidth="1"/>
    <col min="10253" max="10254" width="11.44140625" style="29"/>
    <col min="10255" max="10255" width="12.44140625" style="29" bestFit="1" customWidth="1"/>
    <col min="10256" max="10491" width="11.44140625" style="29"/>
    <col min="10492" max="10492" width="18.109375" style="29" customWidth="1"/>
    <col min="10493" max="10494" width="8.44140625" style="29" bestFit="1" customWidth="1"/>
    <col min="10495" max="10496" width="8.44140625" style="29" customWidth="1"/>
    <col min="10497" max="10497" width="9.6640625" style="29" bestFit="1" customWidth="1"/>
    <col min="10498" max="10498" width="8.33203125" style="29" bestFit="1" customWidth="1"/>
    <col min="10499" max="10501" width="8.33203125" style="29" customWidth="1"/>
    <col min="10502" max="10507" width="0" style="29" hidden="1" customWidth="1"/>
    <col min="10508" max="10508" width="9.109375" style="29" customWidth="1"/>
    <col min="10509" max="10510" width="11.44140625" style="29"/>
    <col min="10511" max="10511" width="12.44140625" style="29" bestFit="1" customWidth="1"/>
    <col min="10512" max="10747" width="11.44140625" style="29"/>
    <col min="10748" max="10748" width="18.109375" style="29" customWidth="1"/>
    <col min="10749" max="10750" width="8.44140625" style="29" bestFit="1" customWidth="1"/>
    <col min="10751" max="10752" width="8.44140625" style="29" customWidth="1"/>
    <col min="10753" max="10753" width="9.6640625" style="29" bestFit="1" customWidth="1"/>
    <col min="10754" max="10754" width="8.33203125" style="29" bestFit="1" customWidth="1"/>
    <col min="10755" max="10757" width="8.33203125" style="29" customWidth="1"/>
    <col min="10758" max="10763" width="0" style="29" hidden="1" customWidth="1"/>
    <col min="10764" max="10764" width="9.109375" style="29" customWidth="1"/>
    <col min="10765" max="10766" width="11.44140625" style="29"/>
    <col min="10767" max="10767" width="12.44140625" style="29" bestFit="1" customWidth="1"/>
    <col min="10768" max="11003" width="11.44140625" style="29"/>
    <col min="11004" max="11004" width="18.109375" style="29" customWidth="1"/>
    <col min="11005" max="11006" width="8.44140625" style="29" bestFit="1" customWidth="1"/>
    <col min="11007" max="11008" width="8.44140625" style="29" customWidth="1"/>
    <col min="11009" max="11009" width="9.6640625" style="29" bestFit="1" customWidth="1"/>
    <col min="11010" max="11010" width="8.33203125" style="29" bestFit="1" customWidth="1"/>
    <col min="11011" max="11013" width="8.33203125" style="29" customWidth="1"/>
    <col min="11014" max="11019" width="0" style="29" hidden="1" customWidth="1"/>
    <col min="11020" max="11020" width="9.109375" style="29" customWidth="1"/>
    <col min="11021" max="11022" width="11.44140625" style="29"/>
    <col min="11023" max="11023" width="12.44140625" style="29" bestFit="1" customWidth="1"/>
    <col min="11024" max="11259" width="11.44140625" style="29"/>
    <col min="11260" max="11260" width="18.109375" style="29" customWidth="1"/>
    <col min="11261" max="11262" width="8.44140625" style="29" bestFit="1" customWidth="1"/>
    <col min="11263" max="11264" width="8.44140625" style="29" customWidth="1"/>
    <col min="11265" max="11265" width="9.6640625" style="29" bestFit="1" customWidth="1"/>
    <col min="11266" max="11266" width="8.33203125" style="29" bestFit="1" customWidth="1"/>
    <col min="11267" max="11269" width="8.33203125" style="29" customWidth="1"/>
    <col min="11270" max="11275" width="0" style="29" hidden="1" customWidth="1"/>
    <col min="11276" max="11276" width="9.109375" style="29" customWidth="1"/>
    <col min="11277" max="11278" width="11.44140625" style="29"/>
    <col min="11279" max="11279" width="12.44140625" style="29" bestFit="1" customWidth="1"/>
    <col min="11280" max="11515" width="11.44140625" style="29"/>
    <col min="11516" max="11516" width="18.109375" style="29" customWidth="1"/>
    <col min="11517" max="11518" width="8.44140625" style="29" bestFit="1" customWidth="1"/>
    <col min="11519" max="11520" width="8.44140625" style="29" customWidth="1"/>
    <col min="11521" max="11521" width="9.6640625" style="29" bestFit="1" customWidth="1"/>
    <col min="11522" max="11522" width="8.33203125" style="29" bestFit="1" customWidth="1"/>
    <col min="11523" max="11525" width="8.33203125" style="29" customWidth="1"/>
    <col min="11526" max="11531" width="0" style="29" hidden="1" customWidth="1"/>
    <col min="11532" max="11532" width="9.109375" style="29" customWidth="1"/>
    <col min="11533" max="11534" width="11.44140625" style="29"/>
    <col min="11535" max="11535" width="12.44140625" style="29" bestFit="1" customWidth="1"/>
    <col min="11536" max="11771" width="11.44140625" style="29"/>
    <col min="11772" max="11772" width="18.109375" style="29" customWidth="1"/>
    <col min="11773" max="11774" width="8.44140625" style="29" bestFit="1" customWidth="1"/>
    <col min="11775" max="11776" width="8.44140625" style="29" customWidth="1"/>
    <col min="11777" max="11777" width="9.6640625" style="29" bestFit="1" customWidth="1"/>
    <col min="11778" max="11778" width="8.33203125" style="29" bestFit="1" customWidth="1"/>
    <col min="11779" max="11781" width="8.33203125" style="29" customWidth="1"/>
    <col min="11782" max="11787" width="0" style="29" hidden="1" customWidth="1"/>
    <col min="11788" max="11788" width="9.109375" style="29" customWidth="1"/>
    <col min="11789" max="11790" width="11.44140625" style="29"/>
    <col min="11791" max="11791" width="12.44140625" style="29" bestFit="1" customWidth="1"/>
    <col min="11792" max="12027" width="11.44140625" style="29"/>
    <col min="12028" max="12028" width="18.109375" style="29" customWidth="1"/>
    <col min="12029" max="12030" width="8.44140625" style="29" bestFit="1" customWidth="1"/>
    <col min="12031" max="12032" width="8.44140625" style="29" customWidth="1"/>
    <col min="12033" max="12033" width="9.6640625" style="29" bestFit="1" customWidth="1"/>
    <col min="12034" max="12034" width="8.33203125" style="29" bestFit="1" customWidth="1"/>
    <col min="12035" max="12037" width="8.33203125" style="29" customWidth="1"/>
    <col min="12038" max="12043" width="0" style="29" hidden="1" customWidth="1"/>
    <col min="12044" max="12044" width="9.109375" style="29" customWidth="1"/>
    <col min="12045" max="12046" width="11.44140625" style="29"/>
    <col min="12047" max="12047" width="12.44140625" style="29" bestFit="1" customWidth="1"/>
    <col min="12048" max="12283" width="11.44140625" style="29"/>
    <col min="12284" max="12284" width="18.109375" style="29" customWidth="1"/>
    <col min="12285" max="12286" width="8.44140625" style="29" bestFit="1" customWidth="1"/>
    <col min="12287" max="12288" width="8.44140625" style="29" customWidth="1"/>
    <col min="12289" max="12289" width="9.6640625" style="29" bestFit="1" customWidth="1"/>
    <col min="12290" max="12290" width="8.33203125" style="29" bestFit="1" customWidth="1"/>
    <col min="12291" max="12293" width="8.33203125" style="29" customWidth="1"/>
    <col min="12294" max="12299" width="0" style="29" hidden="1" customWidth="1"/>
    <col min="12300" max="12300" width="9.109375" style="29" customWidth="1"/>
    <col min="12301" max="12302" width="11.44140625" style="29"/>
    <col min="12303" max="12303" width="12.44140625" style="29" bestFit="1" customWidth="1"/>
    <col min="12304" max="12539" width="11.44140625" style="29"/>
    <col min="12540" max="12540" width="18.109375" style="29" customWidth="1"/>
    <col min="12541" max="12542" width="8.44140625" style="29" bestFit="1" customWidth="1"/>
    <col min="12543" max="12544" width="8.44140625" style="29" customWidth="1"/>
    <col min="12545" max="12545" width="9.6640625" style="29" bestFit="1" customWidth="1"/>
    <col min="12546" max="12546" width="8.33203125" style="29" bestFit="1" customWidth="1"/>
    <col min="12547" max="12549" width="8.33203125" style="29" customWidth="1"/>
    <col min="12550" max="12555" width="0" style="29" hidden="1" customWidth="1"/>
    <col min="12556" max="12556" width="9.109375" style="29" customWidth="1"/>
    <col min="12557" max="12558" width="11.44140625" style="29"/>
    <col min="12559" max="12559" width="12.44140625" style="29" bestFit="1" customWidth="1"/>
    <col min="12560" max="12795" width="11.44140625" style="29"/>
    <col min="12796" max="12796" width="18.109375" style="29" customWidth="1"/>
    <col min="12797" max="12798" width="8.44140625" style="29" bestFit="1" customWidth="1"/>
    <col min="12799" max="12800" width="8.44140625" style="29" customWidth="1"/>
    <col min="12801" max="12801" width="9.6640625" style="29" bestFit="1" customWidth="1"/>
    <col min="12802" max="12802" width="8.33203125" style="29" bestFit="1" customWidth="1"/>
    <col min="12803" max="12805" width="8.33203125" style="29" customWidth="1"/>
    <col min="12806" max="12811" width="0" style="29" hidden="1" customWidth="1"/>
    <col min="12812" max="12812" width="9.109375" style="29" customWidth="1"/>
    <col min="12813" max="12814" width="11.44140625" style="29"/>
    <col min="12815" max="12815" width="12.44140625" style="29" bestFit="1" customWidth="1"/>
    <col min="12816" max="13051" width="11.44140625" style="29"/>
    <col min="13052" max="13052" width="18.109375" style="29" customWidth="1"/>
    <col min="13053" max="13054" width="8.44140625" style="29" bestFit="1" customWidth="1"/>
    <col min="13055" max="13056" width="8.44140625" style="29" customWidth="1"/>
    <col min="13057" max="13057" width="9.6640625" style="29" bestFit="1" customWidth="1"/>
    <col min="13058" max="13058" width="8.33203125" style="29" bestFit="1" customWidth="1"/>
    <col min="13059" max="13061" width="8.33203125" style="29" customWidth="1"/>
    <col min="13062" max="13067" width="0" style="29" hidden="1" customWidth="1"/>
    <col min="13068" max="13068" width="9.109375" style="29" customWidth="1"/>
    <col min="13069" max="13070" width="11.44140625" style="29"/>
    <col min="13071" max="13071" width="12.44140625" style="29" bestFit="1" customWidth="1"/>
    <col min="13072" max="13307" width="11.44140625" style="29"/>
    <col min="13308" max="13308" width="18.109375" style="29" customWidth="1"/>
    <col min="13309" max="13310" width="8.44140625" style="29" bestFit="1" customWidth="1"/>
    <col min="13311" max="13312" width="8.44140625" style="29" customWidth="1"/>
    <col min="13313" max="13313" width="9.6640625" style="29" bestFit="1" customWidth="1"/>
    <col min="13314" max="13314" width="8.33203125" style="29" bestFit="1" customWidth="1"/>
    <col min="13315" max="13317" width="8.33203125" style="29" customWidth="1"/>
    <col min="13318" max="13323" width="0" style="29" hidden="1" customWidth="1"/>
    <col min="13324" max="13324" width="9.109375" style="29" customWidth="1"/>
    <col min="13325" max="13326" width="11.44140625" style="29"/>
    <col min="13327" max="13327" width="12.44140625" style="29" bestFit="1" customWidth="1"/>
    <col min="13328" max="13563" width="11.44140625" style="29"/>
    <col min="13564" max="13564" width="18.109375" style="29" customWidth="1"/>
    <col min="13565" max="13566" width="8.44140625" style="29" bestFit="1" customWidth="1"/>
    <col min="13567" max="13568" width="8.44140625" style="29" customWidth="1"/>
    <col min="13569" max="13569" width="9.6640625" style="29" bestFit="1" customWidth="1"/>
    <col min="13570" max="13570" width="8.33203125" style="29" bestFit="1" customWidth="1"/>
    <col min="13571" max="13573" width="8.33203125" style="29" customWidth="1"/>
    <col min="13574" max="13579" width="0" style="29" hidden="1" customWidth="1"/>
    <col min="13580" max="13580" width="9.109375" style="29" customWidth="1"/>
    <col min="13581" max="13582" width="11.44140625" style="29"/>
    <col min="13583" max="13583" width="12.44140625" style="29" bestFit="1" customWidth="1"/>
    <col min="13584" max="13819" width="11.44140625" style="29"/>
    <col min="13820" max="13820" width="18.109375" style="29" customWidth="1"/>
    <col min="13821" max="13822" width="8.44140625" style="29" bestFit="1" customWidth="1"/>
    <col min="13823" max="13824" width="8.44140625" style="29" customWidth="1"/>
    <col min="13825" max="13825" width="9.6640625" style="29" bestFit="1" customWidth="1"/>
    <col min="13826" max="13826" width="8.33203125" style="29" bestFit="1" customWidth="1"/>
    <col min="13827" max="13829" width="8.33203125" style="29" customWidth="1"/>
    <col min="13830" max="13835" width="0" style="29" hidden="1" customWidth="1"/>
    <col min="13836" max="13836" width="9.109375" style="29" customWidth="1"/>
    <col min="13837" max="13838" width="11.44140625" style="29"/>
    <col min="13839" max="13839" width="12.44140625" style="29" bestFit="1" customWidth="1"/>
    <col min="13840" max="14075" width="11.44140625" style="29"/>
    <col min="14076" max="14076" width="18.109375" style="29" customWidth="1"/>
    <col min="14077" max="14078" width="8.44140625" style="29" bestFit="1" customWidth="1"/>
    <col min="14079" max="14080" width="8.44140625" style="29" customWidth="1"/>
    <col min="14081" max="14081" width="9.6640625" style="29" bestFit="1" customWidth="1"/>
    <col min="14082" max="14082" width="8.33203125" style="29" bestFit="1" customWidth="1"/>
    <col min="14083" max="14085" width="8.33203125" style="29" customWidth="1"/>
    <col min="14086" max="14091" width="0" style="29" hidden="1" customWidth="1"/>
    <col min="14092" max="14092" width="9.109375" style="29" customWidth="1"/>
    <col min="14093" max="14094" width="11.44140625" style="29"/>
    <col min="14095" max="14095" width="12.44140625" style="29" bestFit="1" customWidth="1"/>
    <col min="14096" max="14331" width="11.44140625" style="29"/>
    <col min="14332" max="14332" width="18.109375" style="29" customWidth="1"/>
    <col min="14333" max="14334" width="8.44140625" style="29" bestFit="1" customWidth="1"/>
    <col min="14335" max="14336" width="8.44140625" style="29" customWidth="1"/>
    <col min="14337" max="14337" width="9.6640625" style="29" bestFit="1" customWidth="1"/>
    <col min="14338" max="14338" width="8.33203125" style="29" bestFit="1" customWidth="1"/>
    <col min="14339" max="14341" width="8.33203125" style="29" customWidth="1"/>
    <col min="14342" max="14347" width="0" style="29" hidden="1" customWidth="1"/>
    <col min="14348" max="14348" width="9.109375" style="29" customWidth="1"/>
    <col min="14349" max="14350" width="11.44140625" style="29"/>
    <col min="14351" max="14351" width="12.44140625" style="29" bestFit="1" customWidth="1"/>
    <col min="14352" max="14587" width="11.44140625" style="29"/>
    <col min="14588" max="14588" width="18.109375" style="29" customWidth="1"/>
    <col min="14589" max="14590" width="8.44140625" style="29" bestFit="1" customWidth="1"/>
    <col min="14591" max="14592" width="8.44140625" style="29" customWidth="1"/>
    <col min="14593" max="14593" width="9.6640625" style="29" bestFit="1" customWidth="1"/>
    <col min="14594" max="14594" width="8.33203125" style="29" bestFit="1" customWidth="1"/>
    <col min="14595" max="14597" width="8.33203125" style="29" customWidth="1"/>
    <col min="14598" max="14603" width="0" style="29" hidden="1" customWidth="1"/>
    <col min="14604" max="14604" width="9.109375" style="29" customWidth="1"/>
    <col min="14605" max="14606" width="11.44140625" style="29"/>
    <col min="14607" max="14607" width="12.44140625" style="29" bestFit="1" customWidth="1"/>
    <col min="14608" max="14843" width="11.44140625" style="29"/>
    <col min="14844" max="14844" width="18.109375" style="29" customWidth="1"/>
    <col min="14845" max="14846" width="8.44140625" style="29" bestFit="1" customWidth="1"/>
    <col min="14847" max="14848" width="8.44140625" style="29" customWidth="1"/>
    <col min="14849" max="14849" width="9.6640625" style="29" bestFit="1" customWidth="1"/>
    <col min="14850" max="14850" width="8.33203125" style="29" bestFit="1" customWidth="1"/>
    <col min="14851" max="14853" width="8.33203125" style="29" customWidth="1"/>
    <col min="14854" max="14859" width="0" style="29" hidden="1" customWidth="1"/>
    <col min="14860" max="14860" width="9.109375" style="29" customWidth="1"/>
    <col min="14861" max="14862" width="11.44140625" style="29"/>
    <col min="14863" max="14863" width="12.44140625" style="29" bestFit="1" customWidth="1"/>
    <col min="14864" max="15099" width="11.44140625" style="29"/>
    <col min="15100" max="15100" width="18.109375" style="29" customWidth="1"/>
    <col min="15101" max="15102" width="8.44140625" style="29" bestFit="1" customWidth="1"/>
    <col min="15103" max="15104" width="8.44140625" style="29" customWidth="1"/>
    <col min="15105" max="15105" width="9.6640625" style="29" bestFit="1" customWidth="1"/>
    <col min="15106" max="15106" width="8.33203125" style="29" bestFit="1" customWidth="1"/>
    <col min="15107" max="15109" width="8.33203125" style="29" customWidth="1"/>
    <col min="15110" max="15115" width="0" style="29" hidden="1" customWidth="1"/>
    <col min="15116" max="15116" width="9.109375" style="29" customWidth="1"/>
    <col min="15117" max="15118" width="11.44140625" style="29"/>
    <col min="15119" max="15119" width="12.44140625" style="29" bestFit="1" customWidth="1"/>
    <col min="15120" max="15355" width="11.44140625" style="29"/>
    <col min="15356" max="15356" width="18.109375" style="29" customWidth="1"/>
    <col min="15357" max="15358" width="8.44140625" style="29" bestFit="1" customWidth="1"/>
    <col min="15359" max="15360" width="8.44140625" style="29" customWidth="1"/>
    <col min="15361" max="15361" width="9.6640625" style="29" bestFit="1" customWidth="1"/>
    <col min="15362" max="15362" width="8.33203125" style="29" bestFit="1" customWidth="1"/>
    <col min="15363" max="15365" width="8.33203125" style="29" customWidth="1"/>
    <col min="15366" max="15371" width="0" style="29" hidden="1" customWidth="1"/>
    <col min="15372" max="15372" width="9.109375" style="29" customWidth="1"/>
    <col min="15373" max="15374" width="11.44140625" style="29"/>
    <col min="15375" max="15375" width="12.44140625" style="29" bestFit="1" customWidth="1"/>
    <col min="15376" max="15611" width="11.44140625" style="29"/>
    <col min="15612" max="15612" width="18.109375" style="29" customWidth="1"/>
    <col min="15613" max="15614" width="8.44140625" style="29" bestFit="1" customWidth="1"/>
    <col min="15615" max="15616" width="8.44140625" style="29" customWidth="1"/>
    <col min="15617" max="15617" width="9.6640625" style="29" bestFit="1" customWidth="1"/>
    <col min="15618" max="15618" width="8.33203125" style="29" bestFit="1" customWidth="1"/>
    <col min="15619" max="15621" width="8.33203125" style="29" customWidth="1"/>
    <col min="15622" max="15627" width="0" style="29" hidden="1" customWidth="1"/>
    <col min="15628" max="15628" width="9.109375" style="29" customWidth="1"/>
    <col min="15629" max="15630" width="11.44140625" style="29"/>
    <col min="15631" max="15631" width="12.44140625" style="29" bestFit="1" customWidth="1"/>
    <col min="15632" max="15867" width="11.44140625" style="29"/>
    <col min="15868" max="15868" width="18.109375" style="29" customWidth="1"/>
    <col min="15869" max="15870" width="8.44140625" style="29" bestFit="1" customWidth="1"/>
    <col min="15871" max="15872" width="8.44140625" style="29" customWidth="1"/>
    <col min="15873" max="15873" width="9.6640625" style="29" bestFit="1" customWidth="1"/>
    <col min="15874" max="15874" width="8.33203125" style="29" bestFit="1" customWidth="1"/>
    <col min="15875" max="15877" width="8.33203125" style="29" customWidth="1"/>
    <col min="15878" max="15883" width="0" style="29" hidden="1" customWidth="1"/>
    <col min="15884" max="15884" width="9.109375" style="29" customWidth="1"/>
    <col min="15885" max="15886" width="11.44140625" style="29"/>
    <col min="15887" max="15887" width="12.44140625" style="29" bestFit="1" customWidth="1"/>
    <col min="15888" max="16123" width="11.44140625" style="29"/>
    <col min="16124" max="16124" width="18.109375" style="29" customWidth="1"/>
    <col min="16125" max="16126" width="8.44140625" style="29" bestFit="1" customWidth="1"/>
    <col min="16127" max="16128" width="8.44140625" style="29" customWidth="1"/>
    <col min="16129" max="16129" width="9.6640625" style="29" bestFit="1" customWidth="1"/>
    <col min="16130" max="16130" width="8.33203125" style="29" bestFit="1" customWidth="1"/>
    <col min="16131" max="16133" width="8.33203125" style="29" customWidth="1"/>
    <col min="16134" max="16139" width="0" style="29" hidden="1" customWidth="1"/>
    <col min="16140" max="16140" width="9.109375" style="29" customWidth="1"/>
    <col min="16141" max="16142" width="11.44140625" style="29"/>
    <col min="16143" max="16143" width="12.44140625" style="29" bestFit="1" customWidth="1"/>
    <col min="16144" max="16384" width="11.44140625" style="29"/>
  </cols>
  <sheetData>
    <row r="1" spans="1:17" s="30" customFormat="1" x14ac:dyDescent="0.25"/>
    <row r="2" spans="1:17" s="30" customFormat="1" x14ac:dyDescent="0.25">
      <c r="A2" s="50" t="s">
        <v>101</v>
      </c>
    </row>
    <row r="3" spans="1:17" s="30" customFormat="1" ht="14.4" x14ac:dyDescent="0.3">
      <c r="A3" s="50" t="s">
        <v>102</v>
      </c>
      <c r="J3" s="107"/>
    </row>
    <row r="4" spans="1:17" s="30" customFormat="1" x14ac:dyDescent="0.25"/>
    <row r="5" spans="1:17" s="30" customFormat="1" ht="13.8" x14ac:dyDescent="0.3">
      <c r="B5" s="357" t="s">
        <v>82</v>
      </c>
      <c r="C5" s="357"/>
      <c r="D5" s="357"/>
      <c r="E5" s="357"/>
      <c r="F5" s="357"/>
      <c r="G5" s="357"/>
      <c r="H5" s="357"/>
      <c r="I5" s="357"/>
      <c r="J5" s="357"/>
      <c r="K5" s="357"/>
      <c r="M5" s="134" t="s">
        <v>572</v>
      </c>
      <c r="O5" s="108"/>
    </row>
    <row r="6" spans="1:17" s="30" customFormat="1" ht="13.8" x14ac:dyDescent="0.3">
      <c r="B6" s="373" t="str">
        <f>'Solicitudes Regiones'!$B$6:$R$6</f>
        <v>Acumuladas de julio de 2008 a mayo de 2020</v>
      </c>
      <c r="C6" s="373"/>
      <c r="D6" s="373"/>
      <c r="E6" s="373"/>
      <c r="F6" s="373"/>
      <c r="G6" s="373"/>
      <c r="H6" s="373"/>
      <c r="I6" s="373"/>
      <c r="J6" s="373"/>
      <c r="K6" s="373"/>
      <c r="L6" s="59"/>
    </row>
    <row r="7" spans="1:17" s="33" customFormat="1" x14ac:dyDescent="0.25">
      <c r="B7" s="31"/>
      <c r="C7" s="32"/>
      <c r="D7" s="32"/>
      <c r="E7" s="32"/>
      <c r="F7" s="32"/>
      <c r="G7" s="32"/>
      <c r="H7" s="32"/>
      <c r="I7" s="32"/>
      <c r="J7" s="32"/>
      <c r="K7" s="32"/>
      <c r="L7" s="32"/>
    </row>
    <row r="8" spans="1:17" ht="15" customHeight="1" x14ac:dyDescent="0.25">
      <c r="B8" s="387" t="s">
        <v>55</v>
      </c>
      <c r="C8" s="387"/>
      <c r="D8" s="387"/>
      <c r="E8" s="387"/>
      <c r="F8" s="387"/>
      <c r="G8" s="387"/>
      <c r="H8" s="387"/>
      <c r="I8" s="387"/>
      <c r="J8" s="387"/>
      <c r="K8" s="387"/>
      <c r="L8" s="387"/>
      <c r="M8" s="387"/>
    </row>
    <row r="9" spans="1:17" ht="20.25" customHeight="1" x14ac:dyDescent="0.25">
      <c r="B9" s="387" t="s">
        <v>56</v>
      </c>
      <c r="C9" s="385" t="s">
        <v>2</v>
      </c>
      <c r="D9" s="388"/>
      <c r="E9" s="388"/>
      <c r="F9" s="388"/>
      <c r="G9" s="388"/>
      <c r="H9" s="388"/>
      <c r="I9" s="388"/>
      <c r="J9" s="388"/>
      <c r="K9" s="386"/>
      <c r="L9" s="385"/>
      <c r="M9" s="386"/>
    </row>
    <row r="10" spans="1:17" ht="24" x14ac:dyDescent="0.25">
      <c r="B10" s="387"/>
      <c r="C10" s="26" t="s">
        <v>57</v>
      </c>
      <c r="D10" s="26" t="s">
        <v>58</v>
      </c>
      <c r="E10" s="26" t="s">
        <v>59</v>
      </c>
      <c r="F10" s="26" t="s">
        <v>60</v>
      </c>
      <c r="G10" s="26" t="s">
        <v>8</v>
      </c>
      <c r="H10" s="26" t="s">
        <v>61</v>
      </c>
      <c r="I10" s="26" t="s">
        <v>62</v>
      </c>
      <c r="J10" s="26" t="s">
        <v>63</v>
      </c>
      <c r="K10" s="283" t="s">
        <v>31</v>
      </c>
      <c r="L10" s="283" t="s">
        <v>593</v>
      </c>
      <c r="M10" s="283" t="s">
        <v>596</v>
      </c>
    </row>
    <row r="11" spans="1:17" x14ac:dyDescent="0.25">
      <c r="B11" s="21" t="s">
        <v>149</v>
      </c>
      <c r="C11" s="21">
        <v>4930</v>
      </c>
      <c r="D11" s="21">
        <v>2373</v>
      </c>
      <c r="E11" s="21">
        <f>C11+D11</f>
        <v>7303</v>
      </c>
      <c r="F11" s="22">
        <f>E11/$E$26</f>
        <v>0.23501963055931002</v>
      </c>
      <c r="G11" s="21">
        <v>17699</v>
      </c>
      <c r="H11" s="21">
        <v>804</v>
      </c>
      <c r="I11" s="21">
        <f>G11+H11</f>
        <v>18503</v>
      </c>
      <c r="J11" s="22">
        <f>I11/$I$26</f>
        <v>0.2594945585100415</v>
      </c>
      <c r="K11" s="21">
        <f t="shared" ref="K11:K25" si="0">E11+I11</f>
        <v>25806</v>
      </c>
      <c r="L11" s="21">
        <v>8</v>
      </c>
      <c r="M11" s="21">
        <f>L11+K11</f>
        <v>25814</v>
      </c>
      <c r="Q11" s="34"/>
    </row>
    <row r="12" spans="1:17" x14ac:dyDescent="0.25">
      <c r="B12" s="21" t="s">
        <v>38</v>
      </c>
      <c r="C12" s="21">
        <v>5663</v>
      </c>
      <c r="D12" s="21">
        <v>2543</v>
      </c>
      <c r="E12" s="21">
        <f t="shared" ref="E12:E25" si="1">C12+D12</f>
        <v>8206</v>
      </c>
      <c r="F12" s="22">
        <f t="shared" ref="F12:F25" si="2">E12/$E$26</f>
        <v>0.26407929458711465</v>
      </c>
      <c r="G12" s="21">
        <v>19673</v>
      </c>
      <c r="H12" s="21">
        <v>911</v>
      </c>
      <c r="I12" s="21">
        <f t="shared" ref="I12:I25" si="3">G12+H12</f>
        <v>20584</v>
      </c>
      <c r="J12" s="22">
        <f t="shared" ref="J12:J25" si="4">I12/$I$26</f>
        <v>0.28867945697296082</v>
      </c>
      <c r="K12" s="21">
        <f t="shared" si="0"/>
        <v>28790</v>
      </c>
      <c r="L12" s="21">
        <v>6</v>
      </c>
      <c r="M12" s="21">
        <f t="shared" ref="M12:M26" si="5">L12+K12</f>
        <v>28796</v>
      </c>
      <c r="Q12" s="34"/>
    </row>
    <row r="13" spans="1:17" x14ac:dyDescent="0.25">
      <c r="B13" s="21" t="s">
        <v>150</v>
      </c>
      <c r="C13" s="21">
        <v>356</v>
      </c>
      <c r="D13" s="21">
        <v>202</v>
      </c>
      <c r="E13" s="21">
        <f t="shared" si="1"/>
        <v>558</v>
      </c>
      <c r="F13" s="22">
        <f t="shared" si="2"/>
        <v>1.7957134581965632E-2</v>
      </c>
      <c r="G13" s="21">
        <v>1320</v>
      </c>
      <c r="H13" s="21">
        <v>53</v>
      </c>
      <c r="I13" s="21">
        <f t="shared" si="3"/>
        <v>1373</v>
      </c>
      <c r="J13" s="22">
        <f t="shared" si="4"/>
        <v>1.9255581734545047E-2</v>
      </c>
      <c r="K13" s="21">
        <f t="shared" si="0"/>
        <v>1931</v>
      </c>
      <c r="L13" s="21">
        <v>0</v>
      </c>
      <c r="M13" s="21">
        <f t="shared" si="5"/>
        <v>1931</v>
      </c>
      <c r="Q13" s="34"/>
    </row>
    <row r="14" spans="1:17" x14ac:dyDescent="0.25">
      <c r="B14" s="21" t="s">
        <v>151</v>
      </c>
      <c r="C14" s="21">
        <v>150</v>
      </c>
      <c r="D14" s="21">
        <v>58</v>
      </c>
      <c r="E14" s="21">
        <f t="shared" si="1"/>
        <v>208</v>
      </c>
      <c r="F14" s="22">
        <f t="shared" si="2"/>
        <v>6.6936989122739271E-3</v>
      </c>
      <c r="G14" s="21">
        <v>358</v>
      </c>
      <c r="H14" s="21">
        <v>17</v>
      </c>
      <c r="I14" s="21">
        <f t="shared" si="3"/>
        <v>375</v>
      </c>
      <c r="J14" s="22">
        <f t="shared" si="4"/>
        <v>5.2591719959609561E-3</v>
      </c>
      <c r="K14" s="21">
        <f t="shared" si="0"/>
        <v>583</v>
      </c>
      <c r="L14" s="21">
        <v>0</v>
      </c>
      <c r="M14" s="21">
        <f t="shared" si="5"/>
        <v>583</v>
      </c>
      <c r="Q14" s="34"/>
    </row>
    <row r="15" spans="1:17" x14ac:dyDescent="0.25">
      <c r="B15" s="21" t="s">
        <v>152</v>
      </c>
      <c r="C15" s="21">
        <v>128</v>
      </c>
      <c r="D15" s="21">
        <v>49</v>
      </c>
      <c r="E15" s="21">
        <f t="shared" si="1"/>
        <v>177</v>
      </c>
      <c r="F15" s="22">
        <f t="shared" si="2"/>
        <v>5.6960803243869471E-3</v>
      </c>
      <c r="G15" s="21">
        <v>518</v>
      </c>
      <c r="H15" s="21">
        <v>14</v>
      </c>
      <c r="I15" s="21">
        <f t="shared" si="3"/>
        <v>532</v>
      </c>
      <c r="J15" s="22">
        <f t="shared" si="4"/>
        <v>7.4610120049366097E-3</v>
      </c>
      <c r="K15" s="21">
        <f t="shared" si="0"/>
        <v>709</v>
      </c>
      <c r="L15" s="21">
        <v>0</v>
      </c>
      <c r="M15" s="21">
        <f t="shared" si="5"/>
        <v>709</v>
      </c>
      <c r="Q15" s="34"/>
    </row>
    <row r="16" spans="1:17" x14ac:dyDescent="0.25">
      <c r="B16" s="21" t="s">
        <v>153</v>
      </c>
      <c r="C16" s="21">
        <v>590</v>
      </c>
      <c r="D16" s="21">
        <v>334</v>
      </c>
      <c r="E16" s="21">
        <f t="shared" si="1"/>
        <v>924</v>
      </c>
      <c r="F16" s="22">
        <f t="shared" si="2"/>
        <v>2.9735470167986097E-2</v>
      </c>
      <c r="G16" s="21">
        <v>2782</v>
      </c>
      <c r="H16" s="21">
        <v>137</v>
      </c>
      <c r="I16" s="21">
        <f t="shared" si="3"/>
        <v>2919</v>
      </c>
      <c r="J16" s="22">
        <f t="shared" si="4"/>
        <v>4.0937394816560078E-2</v>
      </c>
      <c r="K16" s="21">
        <f t="shared" si="0"/>
        <v>3843</v>
      </c>
      <c r="L16" s="21">
        <v>1</v>
      </c>
      <c r="M16" s="21">
        <f t="shared" si="5"/>
        <v>3844</v>
      </c>
      <c r="Q16" s="34"/>
    </row>
    <row r="17" spans="2:17" x14ac:dyDescent="0.25">
      <c r="B17" s="21" t="s">
        <v>154</v>
      </c>
      <c r="C17" s="21">
        <v>1215</v>
      </c>
      <c r="D17" s="21">
        <v>529</v>
      </c>
      <c r="E17" s="21">
        <f t="shared" si="1"/>
        <v>1744</v>
      </c>
      <c r="F17" s="22">
        <f t="shared" si="2"/>
        <v>5.6124090879835234E-2</v>
      </c>
      <c r="G17" s="21">
        <v>3703</v>
      </c>
      <c r="H17" s="21">
        <v>175</v>
      </c>
      <c r="I17" s="21">
        <f t="shared" si="3"/>
        <v>3878</v>
      </c>
      <c r="J17" s="22">
        <f t="shared" si="4"/>
        <v>5.4386850667564234E-2</v>
      </c>
      <c r="K17" s="21">
        <f t="shared" si="0"/>
        <v>5622</v>
      </c>
      <c r="L17" s="21">
        <v>2</v>
      </c>
      <c r="M17" s="21">
        <f t="shared" si="5"/>
        <v>5624</v>
      </c>
      <c r="Q17" s="34"/>
    </row>
    <row r="18" spans="2:17" x14ac:dyDescent="0.25">
      <c r="B18" s="21" t="s">
        <v>155</v>
      </c>
      <c r="C18" s="21">
        <v>453</v>
      </c>
      <c r="D18" s="21">
        <v>208</v>
      </c>
      <c r="E18" s="21">
        <f t="shared" si="1"/>
        <v>661</v>
      </c>
      <c r="F18" s="22">
        <f t="shared" si="2"/>
        <v>2.1271802793332045E-2</v>
      </c>
      <c r="G18" s="21">
        <v>865</v>
      </c>
      <c r="H18" s="21">
        <v>53</v>
      </c>
      <c r="I18" s="21">
        <f t="shared" si="3"/>
        <v>918</v>
      </c>
      <c r="J18" s="22">
        <f t="shared" si="4"/>
        <v>1.287445304611242E-2</v>
      </c>
      <c r="K18" s="21">
        <f t="shared" si="0"/>
        <v>1579</v>
      </c>
      <c r="L18" s="21">
        <v>0</v>
      </c>
      <c r="M18" s="21">
        <f t="shared" si="5"/>
        <v>1579</v>
      </c>
      <c r="Q18" s="34"/>
    </row>
    <row r="19" spans="2:17" x14ac:dyDescent="0.25">
      <c r="B19" s="21" t="s">
        <v>156</v>
      </c>
      <c r="C19" s="21">
        <v>702</v>
      </c>
      <c r="D19" s="21">
        <v>317</v>
      </c>
      <c r="E19" s="21">
        <f t="shared" si="1"/>
        <v>1019</v>
      </c>
      <c r="F19" s="22">
        <f t="shared" si="2"/>
        <v>3.2792688421188133E-2</v>
      </c>
      <c r="G19" s="21">
        <v>2037</v>
      </c>
      <c r="H19" s="21">
        <v>111</v>
      </c>
      <c r="I19" s="21">
        <f t="shared" si="3"/>
        <v>2148</v>
      </c>
      <c r="J19" s="22">
        <f t="shared" si="4"/>
        <v>3.0124537192864356E-2</v>
      </c>
      <c r="K19" s="21">
        <f t="shared" si="0"/>
        <v>3167</v>
      </c>
      <c r="L19" s="21">
        <v>2</v>
      </c>
      <c r="M19" s="21">
        <f t="shared" si="5"/>
        <v>3169</v>
      </c>
      <c r="Q19" s="34"/>
    </row>
    <row r="20" spans="2:17" x14ac:dyDescent="0.25">
      <c r="B20" s="21" t="s">
        <v>157</v>
      </c>
      <c r="C20" s="21">
        <v>1054</v>
      </c>
      <c r="D20" s="21">
        <v>464</v>
      </c>
      <c r="E20" s="21">
        <f t="shared" si="1"/>
        <v>1518</v>
      </c>
      <c r="F20" s="22">
        <f t="shared" si="2"/>
        <v>4.8851129561691443E-2</v>
      </c>
      <c r="G20" s="21">
        <v>2965</v>
      </c>
      <c r="H20" s="21">
        <v>114</v>
      </c>
      <c r="I20" s="21">
        <f t="shared" si="3"/>
        <v>3079</v>
      </c>
      <c r="J20" s="22">
        <f t="shared" si="4"/>
        <v>4.318130820150342E-2</v>
      </c>
      <c r="K20" s="21">
        <f t="shared" si="0"/>
        <v>4597</v>
      </c>
      <c r="L20" s="21">
        <v>1</v>
      </c>
      <c r="M20" s="21">
        <f t="shared" si="5"/>
        <v>4598</v>
      </c>
      <c r="Q20" s="34"/>
    </row>
    <row r="21" spans="2:17" x14ac:dyDescent="0.25">
      <c r="B21" s="21" t="s">
        <v>158</v>
      </c>
      <c r="C21" s="21">
        <v>3800</v>
      </c>
      <c r="D21" s="21">
        <v>1540</v>
      </c>
      <c r="E21" s="21">
        <f t="shared" si="1"/>
        <v>5340</v>
      </c>
      <c r="F21" s="22">
        <f t="shared" si="2"/>
        <v>0.17184784707472486</v>
      </c>
      <c r="G21" s="21">
        <v>10147</v>
      </c>
      <c r="H21" s="21">
        <v>551</v>
      </c>
      <c r="I21" s="21">
        <f t="shared" si="3"/>
        <v>10698</v>
      </c>
      <c r="J21" s="22">
        <f t="shared" si="4"/>
        <v>0.15003365870077415</v>
      </c>
      <c r="K21" s="21">
        <f t="shared" si="0"/>
        <v>16038</v>
      </c>
      <c r="L21" s="21">
        <v>2</v>
      </c>
      <c r="M21" s="21">
        <f t="shared" si="5"/>
        <v>16040</v>
      </c>
      <c r="Q21" s="34"/>
    </row>
    <row r="22" spans="2:17" x14ac:dyDescent="0.25">
      <c r="B22" s="21" t="s">
        <v>159</v>
      </c>
      <c r="C22" s="21">
        <v>552</v>
      </c>
      <c r="D22" s="21">
        <v>302</v>
      </c>
      <c r="E22" s="21">
        <f t="shared" si="1"/>
        <v>854</v>
      </c>
      <c r="F22" s="22">
        <f t="shared" si="2"/>
        <v>2.7482783034047758E-2</v>
      </c>
      <c r="G22" s="21">
        <v>1821</v>
      </c>
      <c r="H22" s="21">
        <v>70</v>
      </c>
      <c r="I22" s="21">
        <f t="shared" si="3"/>
        <v>1891</v>
      </c>
      <c r="J22" s="22">
        <f t="shared" si="4"/>
        <v>2.6520251318299114E-2</v>
      </c>
      <c r="K22" s="21">
        <f t="shared" si="0"/>
        <v>2745</v>
      </c>
      <c r="L22" s="21">
        <v>2</v>
      </c>
      <c r="M22" s="21">
        <f t="shared" si="5"/>
        <v>2747</v>
      </c>
      <c r="Q22" s="34"/>
    </row>
    <row r="23" spans="2:17" x14ac:dyDescent="0.25">
      <c r="B23" s="21" t="s">
        <v>160</v>
      </c>
      <c r="C23" s="21">
        <v>1021</v>
      </c>
      <c r="D23" s="21">
        <v>499</v>
      </c>
      <c r="E23" s="21">
        <f t="shared" si="1"/>
        <v>1520</v>
      </c>
      <c r="F23" s="22">
        <f t="shared" si="2"/>
        <v>4.8915492051232544E-2</v>
      </c>
      <c r="G23" s="21">
        <v>2684</v>
      </c>
      <c r="H23" s="21">
        <v>179</v>
      </c>
      <c r="I23" s="21">
        <f t="shared" si="3"/>
        <v>2863</v>
      </c>
      <c r="J23" s="22">
        <f t="shared" si="4"/>
        <v>4.0152025131829909E-2</v>
      </c>
      <c r="K23" s="21">
        <f t="shared" si="0"/>
        <v>4383</v>
      </c>
      <c r="L23" s="21">
        <v>1</v>
      </c>
      <c r="M23" s="21">
        <f t="shared" si="5"/>
        <v>4384</v>
      </c>
      <c r="Q23" s="34"/>
    </row>
    <row r="24" spans="2:17" x14ac:dyDescent="0.25">
      <c r="B24" s="21" t="s">
        <v>161</v>
      </c>
      <c r="C24" s="21">
        <v>394</v>
      </c>
      <c r="D24" s="21">
        <v>345</v>
      </c>
      <c r="E24" s="21">
        <f t="shared" si="1"/>
        <v>739</v>
      </c>
      <c r="F24" s="22">
        <f t="shared" si="2"/>
        <v>2.3781939885434769E-2</v>
      </c>
      <c r="G24" s="21">
        <v>1022</v>
      </c>
      <c r="H24" s="21">
        <v>76</v>
      </c>
      <c r="I24" s="21">
        <f t="shared" si="3"/>
        <v>1098</v>
      </c>
      <c r="J24" s="22">
        <f t="shared" si="4"/>
        <v>1.5398855604173679E-2</v>
      </c>
      <c r="K24" s="21">
        <f t="shared" si="0"/>
        <v>1837</v>
      </c>
      <c r="L24" s="21">
        <v>0</v>
      </c>
      <c r="M24" s="21">
        <f t="shared" si="5"/>
        <v>1837</v>
      </c>
      <c r="Q24" s="34"/>
    </row>
    <row r="25" spans="2:17" x14ac:dyDescent="0.25">
      <c r="B25" s="21" t="s">
        <v>162</v>
      </c>
      <c r="C25" s="21">
        <v>232</v>
      </c>
      <c r="D25" s="21">
        <v>71</v>
      </c>
      <c r="E25" s="21">
        <f t="shared" si="1"/>
        <v>303</v>
      </c>
      <c r="F25" s="22">
        <f t="shared" si="2"/>
        <v>9.7509171654759606E-3</v>
      </c>
      <c r="G25" s="21">
        <v>429</v>
      </c>
      <c r="H25" s="21">
        <v>16</v>
      </c>
      <c r="I25" s="21">
        <f t="shared" si="3"/>
        <v>445</v>
      </c>
      <c r="J25" s="22">
        <f t="shared" si="4"/>
        <v>6.2408841018736678E-3</v>
      </c>
      <c r="K25" s="21">
        <f t="shared" si="0"/>
        <v>748</v>
      </c>
      <c r="L25" s="21">
        <v>0</v>
      </c>
      <c r="M25" s="21">
        <f t="shared" si="5"/>
        <v>748</v>
      </c>
      <c r="Q25" s="34"/>
    </row>
    <row r="26" spans="2:17" x14ac:dyDescent="0.25">
      <c r="B26" s="23" t="s">
        <v>49</v>
      </c>
      <c r="C26" s="21">
        <f>SUM(C11:C25)</f>
        <v>21240</v>
      </c>
      <c r="D26" s="21">
        <f t="shared" ref="D26:H26" si="6">SUM(D11:D25)</f>
        <v>9834</v>
      </c>
      <c r="E26" s="23">
        <f t="shared" ref="E26" si="7">C26+D26</f>
        <v>31074</v>
      </c>
      <c r="F26" s="25">
        <f t="shared" ref="F26" si="8">E26/$E$26</f>
        <v>1</v>
      </c>
      <c r="G26" s="21">
        <f>SUM(G11:G25)</f>
        <v>68023</v>
      </c>
      <c r="H26" s="21">
        <f t="shared" si="6"/>
        <v>3281</v>
      </c>
      <c r="I26" s="23">
        <f t="shared" ref="I26" si="9">G26+H26</f>
        <v>71304</v>
      </c>
      <c r="J26" s="25">
        <f t="shared" ref="J26" si="10">I26/$I$26</f>
        <v>1</v>
      </c>
      <c r="K26" s="23">
        <f t="shared" ref="K26" si="11">E26+I26</f>
        <v>102378</v>
      </c>
      <c r="L26" s="21">
        <f t="shared" ref="L26" si="12">SUM(L11:L25)</f>
        <v>25</v>
      </c>
      <c r="M26" s="23">
        <f t="shared" si="5"/>
        <v>102403</v>
      </c>
      <c r="Q26" s="34"/>
    </row>
    <row r="27" spans="2:17" ht="25.5" customHeight="1" x14ac:dyDescent="0.25">
      <c r="B27" s="35" t="s">
        <v>64</v>
      </c>
      <c r="C27" s="36">
        <f>+C26/M26</f>
        <v>0.20741579836528226</v>
      </c>
      <c r="D27" s="36">
        <f>+D26/M26</f>
        <v>9.6032342802456955E-2</v>
      </c>
      <c r="E27" s="37">
        <f>+E26/M26</f>
        <v>0.30344814116773922</v>
      </c>
      <c r="F27" s="37"/>
      <c r="G27" s="36">
        <f>+G26/M26</f>
        <v>0.66426764840873798</v>
      </c>
      <c r="H27" s="36">
        <f>+H26/M26</f>
        <v>3.2040076950870577E-2</v>
      </c>
      <c r="I27" s="37">
        <f>+I26/M26</f>
        <v>0.69630772535960861</v>
      </c>
      <c r="J27" s="37"/>
      <c r="K27" s="37">
        <f>+K26/M26</f>
        <v>0.99975586652734783</v>
      </c>
      <c r="L27" s="37">
        <f>+L26/M26</f>
        <v>2.4413347265216838E-4</v>
      </c>
      <c r="M27" s="37">
        <f>K27+L27</f>
        <v>1</v>
      </c>
    </row>
    <row r="28" spans="2:17" x14ac:dyDescent="0.25">
      <c r="B28" s="41"/>
      <c r="C28" s="41"/>
      <c r="D28" s="41"/>
      <c r="E28" s="41"/>
      <c r="F28" s="41"/>
      <c r="G28" s="41"/>
      <c r="H28" s="41"/>
      <c r="I28" s="41"/>
      <c r="J28" s="41"/>
      <c r="K28" s="41"/>
    </row>
    <row r="29" spans="2:17" ht="13.8" x14ac:dyDescent="0.3">
      <c r="B29" s="357" t="s">
        <v>83</v>
      </c>
      <c r="C29" s="357"/>
      <c r="D29" s="357"/>
      <c r="E29" s="357"/>
      <c r="F29" s="357"/>
      <c r="G29" s="357"/>
      <c r="H29" s="357"/>
      <c r="I29" s="357"/>
      <c r="J29" s="357"/>
      <c r="K29" s="357"/>
    </row>
    <row r="30" spans="2:17" ht="13.8" x14ac:dyDescent="0.3">
      <c r="B30" s="373" t="str">
        <f>'Solicitudes Regiones'!$B$6:$R$6</f>
        <v>Acumuladas de julio de 2008 a mayo de 2020</v>
      </c>
      <c r="C30" s="373"/>
      <c r="D30" s="373"/>
      <c r="E30" s="373"/>
      <c r="F30" s="373"/>
      <c r="G30" s="373"/>
      <c r="H30" s="373"/>
      <c r="I30" s="373"/>
      <c r="J30" s="373"/>
      <c r="K30" s="373"/>
    </row>
    <row r="31" spans="2:17" x14ac:dyDescent="0.25">
      <c r="B31" s="41"/>
      <c r="C31" s="41"/>
      <c r="D31" s="41"/>
      <c r="E31" s="41"/>
      <c r="F31" s="41"/>
      <c r="G31" s="41"/>
      <c r="H31" s="41"/>
      <c r="I31" s="41"/>
      <c r="J31" s="41"/>
      <c r="K31" s="41"/>
    </row>
    <row r="32" spans="2:17" ht="12.75" customHeight="1" x14ac:dyDescent="0.25">
      <c r="B32" s="387" t="s">
        <v>65</v>
      </c>
      <c r="C32" s="387"/>
      <c r="D32" s="387"/>
      <c r="E32" s="387"/>
      <c r="F32" s="387"/>
      <c r="G32" s="387"/>
      <c r="H32" s="387"/>
      <c r="I32" s="387"/>
      <c r="J32" s="387"/>
      <c r="K32" s="387"/>
      <c r="L32" s="387"/>
      <c r="M32" s="387"/>
    </row>
    <row r="33" spans="2:13" ht="20.25" customHeight="1" x14ac:dyDescent="0.25">
      <c r="B33" s="387" t="s">
        <v>56</v>
      </c>
      <c r="C33" s="385" t="s">
        <v>2</v>
      </c>
      <c r="D33" s="388"/>
      <c r="E33" s="388"/>
      <c r="F33" s="388"/>
      <c r="G33" s="388"/>
      <c r="H33" s="388"/>
      <c r="I33" s="388"/>
      <c r="J33" s="388"/>
      <c r="K33" s="386"/>
      <c r="L33" s="385"/>
      <c r="M33" s="386"/>
    </row>
    <row r="34" spans="2:13" ht="24" customHeight="1" x14ac:dyDescent="0.25">
      <c r="B34" s="387"/>
      <c r="C34" s="26" t="s">
        <v>57</v>
      </c>
      <c r="D34" s="26" t="s">
        <v>58</v>
      </c>
      <c r="E34" s="26" t="s">
        <v>59</v>
      </c>
      <c r="F34" s="26" t="s">
        <v>60</v>
      </c>
      <c r="G34" s="26" t="s">
        <v>8</v>
      </c>
      <c r="H34" s="26" t="s">
        <v>61</v>
      </c>
      <c r="I34" s="26" t="s">
        <v>62</v>
      </c>
      <c r="J34" s="26" t="s">
        <v>63</v>
      </c>
      <c r="K34" s="27" t="s">
        <v>31</v>
      </c>
      <c r="L34" s="283" t="s">
        <v>593</v>
      </c>
      <c r="M34" s="283" t="s">
        <v>596</v>
      </c>
    </row>
    <row r="35" spans="2:13" ht="15.75" customHeight="1" x14ac:dyDescent="0.25">
      <c r="B35" s="45" t="s">
        <v>149</v>
      </c>
      <c r="C35" s="45">
        <v>4186</v>
      </c>
      <c r="D35" s="45">
        <v>1613</v>
      </c>
      <c r="E35" s="45">
        <f>C35+D35</f>
        <v>5799</v>
      </c>
      <c r="F35" s="46">
        <f>E35/$E$50</f>
        <v>0.23414220535389832</v>
      </c>
      <c r="G35" s="45">
        <v>14159</v>
      </c>
      <c r="H35" s="45">
        <v>688</v>
      </c>
      <c r="I35" s="45">
        <f>G35+H35</f>
        <v>14847</v>
      </c>
      <c r="J35" s="46">
        <f>I35/$I$50</f>
        <v>0.24621890547263681</v>
      </c>
      <c r="K35" s="45">
        <f t="shared" ref="K35:K49" si="13">E35+I35</f>
        <v>20646</v>
      </c>
      <c r="L35" s="45">
        <v>0</v>
      </c>
      <c r="M35" s="21">
        <f>L35+K35</f>
        <v>20646</v>
      </c>
    </row>
    <row r="36" spans="2:13" x14ac:dyDescent="0.25">
      <c r="B36" s="45" t="s">
        <v>38</v>
      </c>
      <c r="C36" s="45">
        <v>4847</v>
      </c>
      <c r="D36" s="45">
        <v>1646</v>
      </c>
      <c r="E36" s="45">
        <f t="shared" ref="E36:E49" si="14">C36+D36</f>
        <v>6493</v>
      </c>
      <c r="F36" s="46">
        <f t="shared" ref="F36:F49" si="15">E36/$E$50</f>
        <v>0.26216336253886219</v>
      </c>
      <c r="G36" s="45">
        <v>16296</v>
      </c>
      <c r="H36" s="45">
        <v>805</v>
      </c>
      <c r="I36" s="45">
        <f t="shared" ref="I36:I49" si="16">G36+H36</f>
        <v>17101</v>
      </c>
      <c r="J36" s="46">
        <f t="shared" ref="J36:J49" si="17">I36/$I$50</f>
        <v>0.28359867330016586</v>
      </c>
      <c r="K36" s="45">
        <f t="shared" si="13"/>
        <v>23594</v>
      </c>
      <c r="L36" s="45">
        <v>1</v>
      </c>
      <c r="M36" s="21">
        <f t="shared" ref="M36:M50" si="18">L36+K36</f>
        <v>23595</v>
      </c>
    </row>
    <row r="37" spans="2:13" x14ac:dyDescent="0.25">
      <c r="B37" s="45" t="s">
        <v>150</v>
      </c>
      <c r="C37" s="45">
        <v>317</v>
      </c>
      <c r="D37" s="45">
        <v>100</v>
      </c>
      <c r="E37" s="45">
        <f t="shared" si="14"/>
        <v>417</v>
      </c>
      <c r="F37" s="46">
        <f t="shared" si="15"/>
        <v>1.6836920095288085E-2</v>
      </c>
      <c r="G37" s="45">
        <v>1185</v>
      </c>
      <c r="H37" s="45">
        <v>47</v>
      </c>
      <c r="I37" s="45">
        <f t="shared" si="16"/>
        <v>1232</v>
      </c>
      <c r="J37" s="46">
        <f t="shared" si="17"/>
        <v>2.043117744610282E-2</v>
      </c>
      <c r="K37" s="45">
        <f t="shared" si="13"/>
        <v>1649</v>
      </c>
      <c r="L37" s="45">
        <v>0</v>
      </c>
      <c r="M37" s="21">
        <f t="shared" si="18"/>
        <v>1649</v>
      </c>
    </row>
    <row r="38" spans="2:13" x14ac:dyDescent="0.25">
      <c r="B38" s="45" t="s">
        <v>151</v>
      </c>
      <c r="C38" s="45">
        <v>141</v>
      </c>
      <c r="D38" s="45">
        <v>38</v>
      </c>
      <c r="E38" s="45">
        <f t="shared" si="14"/>
        <v>179</v>
      </c>
      <c r="F38" s="46">
        <f t="shared" si="15"/>
        <v>7.2273589857471633E-3</v>
      </c>
      <c r="G38" s="45">
        <v>311</v>
      </c>
      <c r="H38" s="45">
        <v>16</v>
      </c>
      <c r="I38" s="45">
        <f t="shared" si="16"/>
        <v>327</v>
      </c>
      <c r="J38" s="46">
        <f t="shared" si="17"/>
        <v>5.4228855721393035E-3</v>
      </c>
      <c r="K38" s="45">
        <f t="shared" si="13"/>
        <v>506</v>
      </c>
      <c r="L38" s="45">
        <v>0</v>
      </c>
      <c r="M38" s="21">
        <f t="shared" si="18"/>
        <v>506</v>
      </c>
    </row>
    <row r="39" spans="2:13" x14ac:dyDescent="0.25">
      <c r="B39" s="45" t="s">
        <v>152</v>
      </c>
      <c r="C39" s="45">
        <v>116</v>
      </c>
      <c r="D39" s="45">
        <v>31</v>
      </c>
      <c r="E39" s="45">
        <f t="shared" si="14"/>
        <v>147</v>
      </c>
      <c r="F39" s="46">
        <f t="shared" si="15"/>
        <v>5.9353171558929217E-3</v>
      </c>
      <c r="G39" s="45">
        <v>446</v>
      </c>
      <c r="H39" s="45">
        <v>11</v>
      </c>
      <c r="I39" s="45">
        <f t="shared" si="16"/>
        <v>457</v>
      </c>
      <c r="J39" s="46">
        <f t="shared" si="17"/>
        <v>7.5787728026533996E-3</v>
      </c>
      <c r="K39" s="45">
        <f t="shared" si="13"/>
        <v>604</v>
      </c>
      <c r="L39" s="45">
        <v>0</v>
      </c>
      <c r="M39" s="21">
        <f t="shared" si="18"/>
        <v>604</v>
      </c>
    </row>
    <row r="40" spans="2:13" x14ac:dyDescent="0.25">
      <c r="B40" s="45" t="s">
        <v>153</v>
      </c>
      <c r="C40" s="45">
        <v>520</v>
      </c>
      <c r="D40" s="45">
        <v>206</v>
      </c>
      <c r="E40" s="45">
        <f t="shared" si="14"/>
        <v>726</v>
      </c>
      <c r="F40" s="46">
        <f t="shared" si="15"/>
        <v>2.9313199014818103E-2</v>
      </c>
      <c r="G40" s="45">
        <v>2429</v>
      </c>
      <c r="H40" s="45">
        <v>121</v>
      </c>
      <c r="I40" s="45">
        <f t="shared" si="16"/>
        <v>2550</v>
      </c>
      <c r="J40" s="46">
        <f t="shared" si="17"/>
        <v>4.228855721393035E-2</v>
      </c>
      <c r="K40" s="45">
        <f t="shared" si="13"/>
        <v>3276</v>
      </c>
      <c r="L40" s="45">
        <v>0</v>
      </c>
      <c r="M40" s="21">
        <f t="shared" si="18"/>
        <v>3276</v>
      </c>
    </row>
    <row r="41" spans="2:13" x14ac:dyDescent="0.25">
      <c r="B41" s="45" t="s">
        <v>154</v>
      </c>
      <c r="C41" s="45">
        <v>1068</v>
      </c>
      <c r="D41" s="45">
        <v>305</v>
      </c>
      <c r="E41" s="45">
        <f t="shared" si="14"/>
        <v>1373</v>
      </c>
      <c r="F41" s="46">
        <f t="shared" si="15"/>
        <v>5.5436669762183553E-2</v>
      </c>
      <c r="G41" s="45">
        <v>3199</v>
      </c>
      <c r="H41" s="45">
        <v>147</v>
      </c>
      <c r="I41" s="45">
        <f t="shared" si="16"/>
        <v>3346</v>
      </c>
      <c r="J41" s="46">
        <f t="shared" si="17"/>
        <v>5.5489220563847433E-2</v>
      </c>
      <c r="K41" s="45">
        <f t="shared" si="13"/>
        <v>4719</v>
      </c>
      <c r="L41" s="45">
        <v>0</v>
      </c>
      <c r="M41" s="21">
        <f t="shared" si="18"/>
        <v>4719</v>
      </c>
    </row>
    <row r="42" spans="2:13" x14ac:dyDescent="0.25">
      <c r="B42" s="45" t="s">
        <v>155</v>
      </c>
      <c r="C42" s="45">
        <v>428</v>
      </c>
      <c r="D42" s="45">
        <v>112</v>
      </c>
      <c r="E42" s="45">
        <f t="shared" si="14"/>
        <v>540</v>
      </c>
      <c r="F42" s="46">
        <f t="shared" si="15"/>
        <v>2.1803205878790324E-2</v>
      </c>
      <c r="G42" s="45">
        <v>786</v>
      </c>
      <c r="H42" s="45">
        <v>48</v>
      </c>
      <c r="I42" s="45">
        <f t="shared" si="16"/>
        <v>834</v>
      </c>
      <c r="J42" s="46">
        <f t="shared" si="17"/>
        <v>1.3830845771144278E-2</v>
      </c>
      <c r="K42" s="45">
        <f t="shared" si="13"/>
        <v>1374</v>
      </c>
      <c r="L42" s="45">
        <v>0</v>
      </c>
      <c r="M42" s="21">
        <f t="shared" si="18"/>
        <v>1374</v>
      </c>
    </row>
    <row r="43" spans="2:13" x14ac:dyDescent="0.25">
      <c r="B43" s="45" t="s">
        <v>156</v>
      </c>
      <c r="C43" s="45">
        <v>621</v>
      </c>
      <c r="D43" s="45">
        <v>189</v>
      </c>
      <c r="E43" s="45">
        <f t="shared" si="14"/>
        <v>810</v>
      </c>
      <c r="F43" s="46">
        <f t="shared" si="15"/>
        <v>3.2704808818185487E-2</v>
      </c>
      <c r="G43" s="45">
        <v>1793</v>
      </c>
      <c r="H43" s="45">
        <v>92</v>
      </c>
      <c r="I43" s="45">
        <f t="shared" si="16"/>
        <v>1885</v>
      </c>
      <c r="J43" s="46">
        <f t="shared" si="17"/>
        <v>3.1260364842454397E-2</v>
      </c>
      <c r="K43" s="45">
        <f t="shared" si="13"/>
        <v>2695</v>
      </c>
      <c r="L43" s="45">
        <v>0</v>
      </c>
      <c r="M43" s="21">
        <f t="shared" si="18"/>
        <v>2695</v>
      </c>
    </row>
    <row r="44" spans="2:13" x14ac:dyDescent="0.25">
      <c r="B44" s="45" t="s">
        <v>157</v>
      </c>
      <c r="C44" s="45">
        <v>950</v>
      </c>
      <c r="D44" s="45">
        <v>279</v>
      </c>
      <c r="E44" s="45">
        <f t="shared" si="14"/>
        <v>1229</v>
      </c>
      <c r="F44" s="46">
        <f t="shared" si="15"/>
        <v>4.9622481527839463E-2</v>
      </c>
      <c r="G44" s="45">
        <v>2591</v>
      </c>
      <c r="H44" s="45">
        <v>93</v>
      </c>
      <c r="I44" s="45">
        <f t="shared" si="16"/>
        <v>2684</v>
      </c>
      <c r="J44" s="46">
        <f t="shared" si="17"/>
        <v>4.4510779436152573E-2</v>
      </c>
      <c r="K44" s="45">
        <f t="shared" si="13"/>
        <v>3913</v>
      </c>
      <c r="L44" s="45">
        <v>0</v>
      </c>
      <c r="M44" s="21">
        <f t="shared" si="18"/>
        <v>3913</v>
      </c>
    </row>
    <row r="45" spans="2:13" x14ac:dyDescent="0.25">
      <c r="B45" s="45" t="s">
        <v>158</v>
      </c>
      <c r="C45" s="45">
        <v>3417</v>
      </c>
      <c r="D45" s="45">
        <v>1005</v>
      </c>
      <c r="E45" s="45">
        <f t="shared" si="14"/>
        <v>4422</v>
      </c>
      <c r="F45" s="46">
        <f t="shared" si="15"/>
        <v>0.178544030362983</v>
      </c>
      <c r="G45" s="45">
        <v>8889</v>
      </c>
      <c r="H45" s="45">
        <v>455</v>
      </c>
      <c r="I45" s="45">
        <f t="shared" si="16"/>
        <v>9344</v>
      </c>
      <c r="J45" s="46">
        <f t="shared" si="17"/>
        <v>0.15495854063018241</v>
      </c>
      <c r="K45" s="45">
        <f t="shared" si="13"/>
        <v>13766</v>
      </c>
      <c r="L45" s="45">
        <v>0</v>
      </c>
      <c r="M45" s="21">
        <f t="shared" si="18"/>
        <v>13766</v>
      </c>
    </row>
    <row r="46" spans="2:13" x14ac:dyDescent="0.25">
      <c r="B46" s="45" t="s">
        <v>159</v>
      </c>
      <c r="C46" s="45">
        <v>511</v>
      </c>
      <c r="D46" s="45">
        <v>152</v>
      </c>
      <c r="E46" s="45">
        <f t="shared" si="14"/>
        <v>663</v>
      </c>
      <c r="F46" s="46">
        <f t="shared" si="15"/>
        <v>2.6769491662292567E-2</v>
      </c>
      <c r="G46" s="45">
        <v>1665</v>
      </c>
      <c r="H46" s="45">
        <v>63</v>
      </c>
      <c r="I46" s="45">
        <f t="shared" si="16"/>
        <v>1728</v>
      </c>
      <c r="J46" s="46">
        <f t="shared" si="17"/>
        <v>2.8656716417910448E-2</v>
      </c>
      <c r="K46" s="45">
        <f t="shared" si="13"/>
        <v>2391</v>
      </c>
      <c r="L46" s="45">
        <v>0</v>
      </c>
      <c r="M46" s="21">
        <f t="shared" si="18"/>
        <v>2391</v>
      </c>
    </row>
    <row r="47" spans="2:13" x14ac:dyDescent="0.25">
      <c r="B47" s="45" t="s">
        <v>160</v>
      </c>
      <c r="C47" s="45">
        <v>918</v>
      </c>
      <c r="D47" s="45">
        <v>306</v>
      </c>
      <c r="E47" s="45">
        <f t="shared" si="14"/>
        <v>1224</v>
      </c>
      <c r="F47" s="46">
        <f t="shared" si="15"/>
        <v>4.9420599991924739E-2</v>
      </c>
      <c r="G47" s="45">
        <v>2416</v>
      </c>
      <c r="H47" s="45">
        <v>146</v>
      </c>
      <c r="I47" s="45">
        <f t="shared" si="16"/>
        <v>2562</v>
      </c>
      <c r="J47" s="46">
        <f t="shared" si="17"/>
        <v>4.248756218905473E-2</v>
      </c>
      <c r="K47" s="45">
        <f t="shared" si="13"/>
        <v>3786</v>
      </c>
      <c r="L47" s="45">
        <v>0</v>
      </c>
      <c r="M47" s="21">
        <f t="shared" si="18"/>
        <v>3786</v>
      </c>
    </row>
    <row r="48" spans="2:13" x14ac:dyDescent="0.25">
      <c r="B48" s="45" t="s">
        <v>161</v>
      </c>
      <c r="C48" s="45">
        <v>335</v>
      </c>
      <c r="D48" s="45">
        <v>147</v>
      </c>
      <c r="E48" s="45">
        <f t="shared" si="14"/>
        <v>482</v>
      </c>
      <c r="F48" s="46">
        <f t="shared" si="15"/>
        <v>1.9461380062179512E-2</v>
      </c>
      <c r="G48" s="45">
        <v>922</v>
      </c>
      <c r="H48" s="45">
        <v>55</v>
      </c>
      <c r="I48" s="45">
        <f t="shared" si="16"/>
        <v>977</v>
      </c>
      <c r="J48" s="46">
        <f t="shared" si="17"/>
        <v>1.6202321724709784E-2</v>
      </c>
      <c r="K48" s="45">
        <f t="shared" si="13"/>
        <v>1459</v>
      </c>
      <c r="L48" s="45">
        <v>0</v>
      </c>
      <c r="M48" s="21">
        <f t="shared" si="18"/>
        <v>1459</v>
      </c>
    </row>
    <row r="49" spans="2:13" x14ac:dyDescent="0.25">
      <c r="B49" s="45" t="s">
        <v>162</v>
      </c>
      <c r="C49" s="45">
        <v>220</v>
      </c>
      <c r="D49" s="45">
        <v>43</v>
      </c>
      <c r="E49" s="45">
        <f t="shared" si="14"/>
        <v>263</v>
      </c>
      <c r="F49" s="46">
        <f t="shared" si="15"/>
        <v>1.0618968789114547E-2</v>
      </c>
      <c r="G49" s="45">
        <v>411</v>
      </c>
      <c r="H49" s="45">
        <v>15</v>
      </c>
      <c r="I49" s="45">
        <f t="shared" si="16"/>
        <v>426</v>
      </c>
      <c r="J49" s="46">
        <f t="shared" si="17"/>
        <v>7.064676616915423E-3</v>
      </c>
      <c r="K49" s="45">
        <f t="shared" si="13"/>
        <v>689</v>
      </c>
      <c r="L49" s="45">
        <v>0</v>
      </c>
      <c r="M49" s="21">
        <f t="shared" si="18"/>
        <v>689</v>
      </c>
    </row>
    <row r="50" spans="2:13" x14ac:dyDescent="0.25">
      <c r="B50" s="47" t="s">
        <v>49</v>
      </c>
      <c r="C50" s="45">
        <f t="shared" ref="C50:H50" si="19">SUM(C35:C49)</f>
        <v>18595</v>
      </c>
      <c r="D50" s="45">
        <f t="shared" si="19"/>
        <v>6172</v>
      </c>
      <c r="E50" s="47">
        <f t="shared" ref="E50" si="20">C50+D50</f>
        <v>24767</v>
      </c>
      <c r="F50" s="48">
        <f t="shared" ref="F50" si="21">E50/$E$50</f>
        <v>1</v>
      </c>
      <c r="G50" s="45">
        <f t="shared" si="19"/>
        <v>57498</v>
      </c>
      <c r="H50" s="45">
        <f t="shared" si="19"/>
        <v>2802</v>
      </c>
      <c r="I50" s="47">
        <f t="shared" ref="I50" si="22">G50+H50</f>
        <v>60300</v>
      </c>
      <c r="J50" s="48">
        <f t="shared" ref="J50" si="23">I50/$I$50</f>
        <v>1</v>
      </c>
      <c r="K50" s="47">
        <f t="shared" ref="K50" si="24">E50+I50</f>
        <v>85067</v>
      </c>
      <c r="L50" s="45">
        <f t="shared" ref="L50" si="25">SUM(L35:L49)</f>
        <v>1</v>
      </c>
      <c r="M50" s="23">
        <f t="shared" si="18"/>
        <v>85068</v>
      </c>
    </row>
    <row r="51" spans="2:13" ht="27" customHeight="1" x14ac:dyDescent="0.25">
      <c r="B51" s="35" t="s">
        <v>66</v>
      </c>
      <c r="C51" s="36">
        <f>+C50/M50</f>
        <v>0.21858983401514082</v>
      </c>
      <c r="D51" s="36">
        <f>+D50/M50</f>
        <v>7.2553721728499554E-2</v>
      </c>
      <c r="E51" s="37">
        <f>+E50/M50</f>
        <v>0.29114355574364037</v>
      </c>
      <c r="F51" s="37"/>
      <c r="G51" s="36">
        <f>+G50/M50</f>
        <v>0.6759063337565242</v>
      </c>
      <c r="H51" s="36">
        <f>+H50/M50</f>
        <v>3.2938355198194387E-2</v>
      </c>
      <c r="I51" s="37">
        <f>+I50/M50</f>
        <v>0.70884468895471853</v>
      </c>
      <c r="J51" s="37"/>
      <c r="K51" s="37">
        <f>+K50/M50</f>
        <v>0.99998824469835901</v>
      </c>
      <c r="L51" s="37">
        <f>+L50/M50</f>
        <v>1.175530164104011E-5</v>
      </c>
      <c r="M51" s="37">
        <f>K51+L51</f>
        <v>1</v>
      </c>
    </row>
    <row r="52" spans="2:13" x14ac:dyDescent="0.25">
      <c r="B52" s="28" t="s">
        <v>129</v>
      </c>
    </row>
    <row r="53" spans="2:13" x14ac:dyDescent="0.25">
      <c r="B53" s="28" t="s">
        <v>130</v>
      </c>
    </row>
    <row r="143" spans="2:2" x14ac:dyDescent="0.25">
      <c r="B143" s="29" t="s">
        <v>78</v>
      </c>
    </row>
  </sheetData>
  <mergeCells count="12">
    <mergeCell ref="L33:M33"/>
    <mergeCell ref="B32:M32"/>
    <mergeCell ref="B6:K6"/>
    <mergeCell ref="B5:K5"/>
    <mergeCell ref="B29:K29"/>
    <mergeCell ref="B30:K30"/>
    <mergeCell ref="B8:M8"/>
    <mergeCell ref="L9:M9"/>
    <mergeCell ref="B33:B34"/>
    <mergeCell ref="C33:K33"/>
    <mergeCell ref="B9:B10"/>
    <mergeCell ref="C9:K9"/>
  </mergeCells>
  <hyperlinks>
    <hyperlink ref="M5" location="'Índice Pensiones Solidarias'!A1" display="Volver Sistema de Pensiones Solidadias" xr:uid="{00000000-0004-0000-0B00-000000000000}"/>
  </hyperlinks>
  <pageMargins left="0.74803149606299213" right="0.74803149606299213" top="0.98425196850393704" bottom="0.98425196850393704" header="0" footer="0"/>
  <pageSetup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3"/>
  <dimension ref="A1:P141"/>
  <sheetViews>
    <sheetView showGridLines="0" topLeftCell="A88" zoomScaleNormal="100" workbookViewId="0">
      <selection activeCell="B50" sqref="B50:M50"/>
    </sheetView>
  </sheetViews>
  <sheetFormatPr baseColWidth="10" defaultRowHeight="12" x14ac:dyDescent="0.25"/>
  <cols>
    <col min="1" max="1" width="6" style="29" customWidth="1"/>
    <col min="2" max="2" width="18.109375" style="29" customWidth="1"/>
    <col min="3" max="3" width="9.6640625" style="29" bestFit="1" customWidth="1"/>
    <col min="4" max="4" width="9.109375" style="29" bestFit="1" customWidth="1"/>
    <col min="5" max="6" width="9.109375" style="29" customWidth="1"/>
    <col min="7" max="7" width="9.44140625" style="29" bestFit="1" customWidth="1"/>
    <col min="8" max="8" width="8.44140625" style="29" bestFit="1" customWidth="1"/>
    <col min="9" max="11" width="8.44140625" style="29" customWidth="1"/>
    <col min="12" max="12" width="9.88671875" style="29" customWidth="1"/>
    <col min="13" max="251" width="11.44140625" style="29"/>
    <col min="252" max="252" width="18.109375" style="29" customWidth="1"/>
    <col min="253" max="253" width="9.6640625" style="29" bestFit="1" customWidth="1"/>
    <col min="254" max="254" width="9.109375" style="29" bestFit="1" customWidth="1"/>
    <col min="255" max="256" width="9.109375" style="29" customWidth="1"/>
    <col min="257" max="257" width="9.44140625" style="29" bestFit="1" customWidth="1"/>
    <col min="258" max="258" width="8.44140625" style="29" bestFit="1" customWidth="1"/>
    <col min="259" max="261" width="8.44140625" style="29" customWidth="1"/>
    <col min="262" max="267" width="0" style="29" hidden="1" customWidth="1"/>
    <col min="268" max="268" width="9.88671875" style="29" customWidth="1"/>
    <col min="269" max="507" width="11.44140625" style="29"/>
    <col min="508" max="508" width="18.109375" style="29" customWidth="1"/>
    <col min="509" max="509" width="9.6640625" style="29" bestFit="1" customWidth="1"/>
    <col min="510" max="510" width="9.109375" style="29" bestFit="1" customWidth="1"/>
    <col min="511" max="512" width="9.109375" style="29" customWidth="1"/>
    <col min="513" max="513" width="9.44140625" style="29" bestFit="1" customWidth="1"/>
    <col min="514" max="514" width="8.44140625" style="29" bestFit="1" customWidth="1"/>
    <col min="515" max="517" width="8.44140625" style="29" customWidth="1"/>
    <col min="518" max="523" width="0" style="29" hidden="1" customWidth="1"/>
    <col min="524" max="524" width="9.88671875" style="29" customWidth="1"/>
    <col min="525" max="763" width="11.44140625" style="29"/>
    <col min="764" max="764" width="18.109375" style="29" customWidth="1"/>
    <col min="765" max="765" width="9.6640625" style="29" bestFit="1" customWidth="1"/>
    <col min="766" max="766" width="9.109375" style="29" bestFit="1" customWidth="1"/>
    <col min="767" max="768" width="9.109375" style="29" customWidth="1"/>
    <col min="769" max="769" width="9.44140625" style="29" bestFit="1" customWidth="1"/>
    <col min="770" max="770" width="8.44140625" style="29" bestFit="1" customWidth="1"/>
    <col min="771" max="773" width="8.44140625" style="29" customWidth="1"/>
    <col min="774" max="779" width="0" style="29" hidden="1" customWidth="1"/>
    <col min="780" max="780" width="9.88671875" style="29" customWidth="1"/>
    <col min="781" max="1019" width="11.44140625" style="29"/>
    <col min="1020" max="1020" width="18.109375" style="29" customWidth="1"/>
    <col min="1021" max="1021" width="9.6640625" style="29" bestFit="1" customWidth="1"/>
    <col min="1022" max="1022" width="9.109375" style="29" bestFit="1" customWidth="1"/>
    <col min="1023" max="1024" width="9.109375" style="29" customWidth="1"/>
    <col min="1025" max="1025" width="9.44140625" style="29" bestFit="1" customWidth="1"/>
    <col min="1026" max="1026" width="8.44140625" style="29" bestFit="1" customWidth="1"/>
    <col min="1027" max="1029" width="8.44140625" style="29" customWidth="1"/>
    <col min="1030" max="1035" width="0" style="29" hidden="1" customWidth="1"/>
    <col min="1036" max="1036" width="9.88671875" style="29" customWidth="1"/>
    <col min="1037" max="1275" width="11.44140625" style="29"/>
    <col min="1276" max="1276" width="18.109375" style="29" customWidth="1"/>
    <col min="1277" max="1277" width="9.6640625" style="29" bestFit="1" customWidth="1"/>
    <col min="1278" max="1278" width="9.109375" style="29" bestFit="1" customWidth="1"/>
    <col min="1279" max="1280" width="9.109375" style="29" customWidth="1"/>
    <col min="1281" max="1281" width="9.44140625" style="29" bestFit="1" customWidth="1"/>
    <col min="1282" max="1282" width="8.44140625" style="29" bestFit="1" customWidth="1"/>
    <col min="1283" max="1285" width="8.44140625" style="29" customWidth="1"/>
    <col min="1286" max="1291" width="0" style="29" hidden="1" customWidth="1"/>
    <col min="1292" max="1292" width="9.88671875" style="29" customWidth="1"/>
    <col min="1293" max="1531" width="11.44140625" style="29"/>
    <col min="1532" max="1532" width="18.109375" style="29" customWidth="1"/>
    <col min="1533" max="1533" width="9.6640625" style="29" bestFit="1" customWidth="1"/>
    <col min="1534" max="1534" width="9.109375" style="29" bestFit="1" customWidth="1"/>
    <col min="1535" max="1536" width="9.109375" style="29" customWidth="1"/>
    <col min="1537" max="1537" width="9.44140625" style="29" bestFit="1" customWidth="1"/>
    <col min="1538" max="1538" width="8.44140625" style="29" bestFit="1" customWidth="1"/>
    <col min="1539" max="1541" width="8.44140625" style="29" customWidth="1"/>
    <col min="1542" max="1547" width="0" style="29" hidden="1" customWidth="1"/>
    <col min="1548" max="1548" width="9.88671875" style="29" customWidth="1"/>
    <col min="1549" max="1787" width="11.44140625" style="29"/>
    <col min="1788" max="1788" width="18.109375" style="29" customWidth="1"/>
    <col min="1789" max="1789" width="9.6640625" style="29" bestFit="1" customWidth="1"/>
    <col min="1790" max="1790" width="9.109375" style="29" bestFit="1" customWidth="1"/>
    <col min="1791" max="1792" width="9.109375" style="29" customWidth="1"/>
    <col min="1793" max="1793" width="9.44140625" style="29" bestFit="1" customWidth="1"/>
    <col min="1794" max="1794" width="8.44140625" style="29" bestFit="1" customWidth="1"/>
    <col min="1795" max="1797" width="8.44140625" style="29" customWidth="1"/>
    <col min="1798" max="1803" width="0" style="29" hidden="1" customWidth="1"/>
    <col min="1804" max="1804" width="9.88671875" style="29" customWidth="1"/>
    <col min="1805" max="2043" width="11.44140625" style="29"/>
    <col min="2044" max="2044" width="18.109375" style="29" customWidth="1"/>
    <col min="2045" max="2045" width="9.6640625" style="29" bestFit="1" customWidth="1"/>
    <col min="2046" max="2046" width="9.109375" style="29" bestFit="1" customWidth="1"/>
    <col min="2047" max="2048" width="9.109375" style="29" customWidth="1"/>
    <col min="2049" max="2049" width="9.44140625" style="29" bestFit="1" customWidth="1"/>
    <col min="2050" max="2050" width="8.44140625" style="29" bestFit="1" customWidth="1"/>
    <col min="2051" max="2053" width="8.44140625" style="29" customWidth="1"/>
    <col min="2054" max="2059" width="0" style="29" hidden="1" customWidth="1"/>
    <col min="2060" max="2060" width="9.88671875" style="29" customWidth="1"/>
    <col min="2061" max="2299" width="11.44140625" style="29"/>
    <col min="2300" max="2300" width="18.109375" style="29" customWidth="1"/>
    <col min="2301" max="2301" width="9.6640625" style="29" bestFit="1" customWidth="1"/>
    <col min="2302" max="2302" width="9.109375" style="29" bestFit="1" customWidth="1"/>
    <col min="2303" max="2304" width="9.109375" style="29" customWidth="1"/>
    <col min="2305" max="2305" width="9.44140625" style="29" bestFit="1" customWidth="1"/>
    <col min="2306" max="2306" width="8.44140625" style="29" bestFit="1" customWidth="1"/>
    <col min="2307" max="2309" width="8.44140625" style="29" customWidth="1"/>
    <col min="2310" max="2315" width="0" style="29" hidden="1" customWidth="1"/>
    <col min="2316" max="2316" width="9.88671875" style="29" customWidth="1"/>
    <col min="2317" max="2555" width="11.44140625" style="29"/>
    <col min="2556" max="2556" width="18.109375" style="29" customWidth="1"/>
    <col min="2557" max="2557" width="9.6640625" style="29" bestFit="1" customWidth="1"/>
    <col min="2558" max="2558" width="9.109375" style="29" bestFit="1" customWidth="1"/>
    <col min="2559" max="2560" width="9.109375" style="29" customWidth="1"/>
    <col min="2561" max="2561" width="9.44140625" style="29" bestFit="1" customWidth="1"/>
    <col min="2562" max="2562" width="8.44140625" style="29" bestFit="1" customWidth="1"/>
    <col min="2563" max="2565" width="8.44140625" style="29" customWidth="1"/>
    <col min="2566" max="2571" width="0" style="29" hidden="1" customWidth="1"/>
    <col min="2572" max="2572" width="9.88671875" style="29" customWidth="1"/>
    <col min="2573" max="2811" width="11.44140625" style="29"/>
    <col min="2812" max="2812" width="18.109375" style="29" customWidth="1"/>
    <col min="2813" max="2813" width="9.6640625" style="29" bestFit="1" customWidth="1"/>
    <col min="2814" max="2814" width="9.109375" style="29" bestFit="1" customWidth="1"/>
    <col min="2815" max="2816" width="9.109375" style="29" customWidth="1"/>
    <col min="2817" max="2817" width="9.44140625" style="29" bestFit="1" customWidth="1"/>
    <col min="2818" max="2818" width="8.44140625" style="29" bestFit="1" customWidth="1"/>
    <col min="2819" max="2821" width="8.44140625" style="29" customWidth="1"/>
    <col min="2822" max="2827" width="0" style="29" hidden="1" customWidth="1"/>
    <col min="2828" max="2828" width="9.88671875" style="29" customWidth="1"/>
    <col min="2829" max="3067" width="11.44140625" style="29"/>
    <col min="3068" max="3068" width="18.109375" style="29" customWidth="1"/>
    <col min="3069" max="3069" width="9.6640625" style="29" bestFit="1" customWidth="1"/>
    <col min="3070" max="3070" width="9.109375" style="29" bestFit="1" customWidth="1"/>
    <col min="3071" max="3072" width="9.109375" style="29" customWidth="1"/>
    <col min="3073" max="3073" width="9.44140625" style="29" bestFit="1" customWidth="1"/>
    <col min="3074" max="3074" width="8.44140625" style="29" bestFit="1" customWidth="1"/>
    <col min="3075" max="3077" width="8.44140625" style="29" customWidth="1"/>
    <col min="3078" max="3083" width="0" style="29" hidden="1" customWidth="1"/>
    <col min="3084" max="3084" width="9.88671875" style="29" customWidth="1"/>
    <col min="3085" max="3323" width="11.44140625" style="29"/>
    <col min="3324" max="3324" width="18.109375" style="29" customWidth="1"/>
    <col min="3325" max="3325" width="9.6640625" style="29" bestFit="1" customWidth="1"/>
    <col min="3326" max="3326" width="9.109375" style="29" bestFit="1" customWidth="1"/>
    <col min="3327" max="3328" width="9.109375" style="29" customWidth="1"/>
    <col min="3329" max="3329" width="9.44140625" style="29" bestFit="1" customWidth="1"/>
    <col min="3330" max="3330" width="8.44140625" style="29" bestFit="1" customWidth="1"/>
    <col min="3331" max="3333" width="8.44140625" style="29" customWidth="1"/>
    <col min="3334" max="3339" width="0" style="29" hidden="1" customWidth="1"/>
    <col min="3340" max="3340" width="9.88671875" style="29" customWidth="1"/>
    <col min="3341" max="3579" width="11.44140625" style="29"/>
    <col min="3580" max="3580" width="18.109375" style="29" customWidth="1"/>
    <col min="3581" max="3581" width="9.6640625" style="29" bestFit="1" customWidth="1"/>
    <col min="3582" max="3582" width="9.109375" style="29" bestFit="1" customWidth="1"/>
    <col min="3583" max="3584" width="9.109375" style="29" customWidth="1"/>
    <col min="3585" max="3585" width="9.44140625" style="29" bestFit="1" customWidth="1"/>
    <col min="3586" max="3586" width="8.44140625" style="29" bestFit="1" customWidth="1"/>
    <col min="3587" max="3589" width="8.44140625" style="29" customWidth="1"/>
    <col min="3590" max="3595" width="0" style="29" hidden="1" customWidth="1"/>
    <col min="3596" max="3596" width="9.88671875" style="29" customWidth="1"/>
    <col min="3597" max="3835" width="11.44140625" style="29"/>
    <col min="3836" max="3836" width="18.109375" style="29" customWidth="1"/>
    <col min="3837" max="3837" width="9.6640625" style="29" bestFit="1" customWidth="1"/>
    <col min="3838" max="3838" width="9.109375" style="29" bestFit="1" customWidth="1"/>
    <col min="3839" max="3840" width="9.109375" style="29" customWidth="1"/>
    <col min="3841" max="3841" width="9.44140625" style="29" bestFit="1" customWidth="1"/>
    <col min="3842" max="3842" width="8.44140625" style="29" bestFit="1" customWidth="1"/>
    <col min="3843" max="3845" width="8.44140625" style="29" customWidth="1"/>
    <col min="3846" max="3851" width="0" style="29" hidden="1" customWidth="1"/>
    <col min="3852" max="3852" width="9.88671875" style="29" customWidth="1"/>
    <col min="3853" max="4091" width="11.44140625" style="29"/>
    <col min="4092" max="4092" width="18.109375" style="29" customWidth="1"/>
    <col min="4093" max="4093" width="9.6640625" style="29" bestFit="1" customWidth="1"/>
    <col min="4094" max="4094" width="9.109375" style="29" bestFit="1" customWidth="1"/>
    <col min="4095" max="4096" width="9.109375" style="29" customWidth="1"/>
    <col min="4097" max="4097" width="9.44140625" style="29" bestFit="1" customWidth="1"/>
    <col min="4098" max="4098" width="8.44140625" style="29" bestFit="1" customWidth="1"/>
    <col min="4099" max="4101" width="8.44140625" style="29" customWidth="1"/>
    <col min="4102" max="4107" width="0" style="29" hidden="1" customWidth="1"/>
    <col min="4108" max="4108" width="9.88671875" style="29" customWidth="1"/>
    <col min="4109" max="4347" width="11.44140625" style="29"/>
    <col min="4348" max="4348" width="18.109375" style="29" customWidth="1"/>
    <col min="4349" max="4349" width="9.6640625" style="29" bestFit="1" customWidth="1"/>
    <col min="4350" max="4350" width="9.109375" style="29" bestFit="1" customWidth="1"/>
    <col min="4351" max="4352" width="9.109375" style="29" customWidth="1"/>
    <col min="4353" max="4353" width="9.44140625" style="29" bestFit="1" customWidth="1"/>
    <col min="4354" max="4354" width="8.44140625" style="29" bestFit="1" customWidth="1"/>
    <col min="4355" max="4357" width="8.44140625" style="29" customWidth="1"/>
    <col min="4358" max="4363" width="0" style="29" hidden="1" customWidth="1"/>
    <col min="4364" max="4364" width="9.88671875" style="29" customWidth="1"/>
    <col min="4365" max="4603" width="11.44140625" style="29"/>
    <col min="4604" max="4604" width="18.109375" style="29" customWidth="1"/>
    <col min="4605" max="4605" width="9.6640625" style="29" bestFit="1" customWidth="1"/>
    <col min="4606" max="4606" width="9.109375" style="29" bestFit="1" customWidth="1"/>
    <col min="4607" max="4608" width="9.109375" style="29" customWidth="1"/>
    <col min="4609" max="4609" width="9.44140625" style="29" bestFit="1" customWidth="1"/>
    <col min="4610" max="4610" width="8.44140625" style="29" bestFit="1" customWidth="1"/>
    <col min="4611" max="4613" width="8.44140625" style="29" customWidth="1"/>
    <col min="4614" max="4619" width="0" style="29" hidden="1" customWidth="1"/>
    <col min="4620" max="4620" width="9.88671875" style="29" customWidth="1"/>
    <col min="4621" max="4859" width="11.44140625" style="29"/>
    <col min="4860" max="4860" width="18.109375" style="29" customWidth="1"/>
    <col min="4861" max="4861" width="9.6640625" style="29" bestFit="1" customWidth="1"/>
    <col min="4862" max="4862" width="9.109375" style="29" bestFit="1" customWidth="1"/>
    <col min="4863" max="4864" width="9.109375" style="29" customWidth="1"/>
    <col min="4865" max="4865" width="9.44140625" style="29" bestFit="1" customWidth="1"/>
    <col min="4866" max="4866" width="8.44140625" style="29" bestFit="1" customWidth="1"/>
    <col min="4867" max="4869" width="8.44140625" style="29" customWidth="1"/>
    <col min="4870" max="4875" width="0" style="29" hidden="1" customWidth="1"/>
    <col min="4876" max="4876" width="9.88671875" style="29" customWidth="1"/>
    <col min="4877" max="5115" width="11.44140625" style="29"/>
    <col min="5116" max="5116" width="18.109375" style="29" customWidth="1"/>
    <col min="5117" max="5117" width="9.6640625" style="29" bestFit="1" customWidth="1"/>
    <col min="5118" max="5118" width="9.109375" style="29" bestFit="1" customWidth="1"/>
    <col min="5119" max="5120" width="9.109375" style="29" customWidth="1"/>
    <col min="5121" max="5121" width="9.44140625" style="29" bestFit="1" customWidth="1"/>
    <col min="5122" max="5122" width="8.44140625" style="29" bestFit="1" customWidth="1"/>
    <col min="5123" max="5125" width="8.44140625" style="29" customWidth="1"/>
    <col min="5126" max="5131" width="0" style="29" hidden="1" customWidth="1"/>
    <col min="5132" max="5132" width="9.88671875" style="29" customWidth="1"/>
    <col min="5133" max="5371" width="11.44140625" style="29"/>
    <col min="5372" max="5372" width="18.109375" style="29" customWidth="1"/>
    <col min="5373" max="5373" width="9.6640625" style="29" bestFit="1" customWidth="1"/>
    <col min="5374" max="5374" width="9.109375" style="29" bestFit="1" customWidth="1"/>
    <col min="5375" max="5376" width="9.109375" style="29" customWidth="1"/>
    <col min="5377" max="5377" width="9.44140625" style="29" bestFit="1" customWidth="1"/>
    <col min="5378" max="5378" width="8.44140625" style="29" bestFit="1" customWidth="1"/>
    <col min="5379" max="5381" width="8.44140625" style="29" customWidth="1"/>
    <col min="5382" max="5387" width="0" style="29" hidden="1" customWidth="1"/>
    <col min="5388" max="5388" width="9.88671875" style="29" customWidth="1"/>
    <col min="5389" max="5627" width="11.44140625" style="29"/>
    <col min="5628" max="5628" width="18.109375" style="29" customWidth="1"/>
    <col min="5629" max="5629" width="9.6640625" style="29" bestFit="1" customWidth="1"/>
    <col min="5630" max="5630" width="9.109375" style="29" bestFit="1" customWidth="1"/>
    <col min="5631" max="5632" width="9.109375" style="29" customWidth="1"/>
    <col min="5633" max="5633" width="9.44140625" style="29" bestFit="1" customWidth="1"/>
    <col min="5634" max="5634" width="8.44140625" style="29" bestFit="1" customWidth="1"/>
    <col min="5635" max="5637" width="8.44140625" style="29" customWidth="1"/>
    <col min="5638" max="5643" width="0" style="29" hidden="1" customWidth="1"/>
    <col min="5644" max="5644" width="9.88671875" style="29" customWidth="1"/>
    <col min="5645" max="5883" width="11.44140625" style="29"/>
    <col min="5884" max="5884" width="18.109375" style="29" customWidth="1"/>
    <col min="5885" max="5885" width="9.6640625" style="29" bestFit="1" customWidth="1"/>
    <col min="5886" max="5886" width="9.109375" style="29" bestFit="1" customWidth="1"/>
    <col min="5887" max="5888" width="9.109375" style="29" customWidth="1"/>
    <col min="5889" max="5889" width="9.44140625" style="29" bestFit="1" customWidth="1"/>
    <col min="5890" max="5890" width="8.44140625" style="29" bestFit="1" customWidth="1"/>
    <col min="5891" max="5893" width="8.44140625" style="29" customWidth="1"/>
    <col min="5894" max="5899" width="0" style="29" hidden="1" customWidth="1"/>
    <col min="5900" max="5900" width="9.88671875" style="29" customWidth="1"/>
    <col min="5901" max="6139" width="11.44140625" style="29"/>
    <col min="6140" max="6140" width="18.109375" style="29" customWidth="1"/>
    <col min="6141" max="6141" width="9.6640625" style="29" bestFit="1" customWidth="1"/>
    <col min="6142" max="6142" width="9.109375" style="29" bestFit="1" customWidth="1"/>
    <col min="6143" max="6144" width="9.109375" style="29" customWidth="1"/>
    <col min="6145" max="6145" width="9.44140625" style="29" bestFit="1" customWidth="1"/>
    <col min="6146" max="6146" width="8.44140625" style="29" bestFit="1" customWidth="1"/>
    <col min="6147" max="6149" width="8.44140625" style="29" customWidth="1"/>
    <col min="6150" max="6155" width="0" style="29" hidden="1" customWidth="1"/>
    <col min="6156" max="6156" width="9.88671875" style="29" customWidth="1"/>
    <col min="6157" max="6395" width="11.44140625" style="29"/>
    <col min="6396" max="6396" width="18.109375" style="29" customWidth="1"/>
    <col min="6397" max="6397" width="9.6640625" style="29" bestFit="1" customWidth="1"/>
    <col min="6398" max="6398" width="9.109375" style="29" bestFit="1" customWidth="1"/>
    <col min="6399" max="6400" width="9.109375" style="29" customWidth="1"/>
    <col min="6401" max="6401" width="9.44140625" style="29" bestFit="1" customWidth="1"/>
    <col min="6402" max="6402" width="8.44140625" style="29" bestFit="1" customWidth="1"/>
    <col min="6403" max="6405" width="8.44140625" style="29" customWidth="1"/>
    <col min="6406" max="6411" width="0" style="29" hidden="1" customWidth="1"/>
    <col min="6412" max="6412" width="9.88671875" style="29" customWidth="1"/>
    <col min="6413" max="6651" width="11.44140625" style="29"/>
    <col min="6652" max="6652" width="18.109375" style="29" customWidth="1"/>
    <col min="6653" max="6653" width="9.6640625" style="29" bestFit="1" customWidth="1"/>
    <col min="6654" max="6654" width="9.109375" style="29" bestFit="1" customWidth="1"/>
    <col min="6655" max="6656" width="9.109375" style="29" customWidth="1"/>
    <col min="6657" max="6657" width="9.44140625" style="29" bestFit="1" customWidth="1"/>
    <col min="6658" max="6658" width="8.44140625" style="29" bestFit="1" customWidth="1"/>
    <col min="6659" max="6661" width="8.44140625" style="29" customWidth="1"/>
    <col min="6662" max="6667" width="0" style="29" hidden="1" customWidth="1"/>
    <col min="6668" max="6668" width="9.88671875" style="29" customWidth="1"/>
    <col min="6669" max="6907" width="11.44140625" style="29"/>
    <col min="6908" max="6908" width="18.109375" style="29" customWidth="1"/>
    <col min="6909" max="6909" width="9.6640625" style="29" bestFit="1" customWidth="1"/>
    <col min="6910" max="6910" width="9.109375" style="29" bestFit="1" customWidth="1"/>
    <col min="6911" max="6912" width="9.109375" style="29" customWidth="1"/>
    <col min="6913" max="6913" width="9.44140625" style="29" bestFit="1" customWidth="1"/>
    <col min="6914" max="6914" width="8.44140625" style="29" bestFit="1" customWidth="1"/>
    <col min="6915" max="6917" width="8.44140625" style="29" customWidth="1"/>
    <col min="6918" max="6923" width="0" style="29" hidden="1" customWidth="1"/>
    <col min="6924" max="6924" width="9.88671875" style="29" customWidth="1"/>
    <col min="6925" max="7163" width="11.44140625" style="29"/>
    <col min="7164" max="7164" width="18.109375" style="29" customWidth="1"/>
    <col min="7165" max="7165" width="9.6640625" style="29" bestFit="1" customWidth="1"/>
    <col min="7166" max="7166" width="9.109375" style="29" bestFit="1" customWidth="1"/>
    <col min="7167" max="7168" width="9.109375" style="29" customWidth="1"/>
    <col min="7169" max="7169" width="9.44140625" style="29" bestFit="1" customWidth="1"/>
    <col min="7170" max="7170" width="8.44140625" style="29" bestFit="1" customWidth="1"/>
    <col min="7171" max="7173" width="8.44140625" style="29" customWidth="1"/>
    <col min="7174" max="7179" width="0" style="29" hidden="1" customWidth="1"/>
    <col min="7180" max="7180" width="9.88671875" style="29" customWidth="1"/>
    <col min="7181" max="7419" width="11.44140625" style="29"/>
    <col min="7420" max="7420" width="18.109375" style="29" customWidth="1"/>
    <col min="7421" max="7421" width="9.6640625" style="29" bestFit="1" customWidth="1"/>
    <col min="7422" max="7422" width="9.109375" style="29" bestFit="1" customWidth="1"/>
    <col min="7423" max="7424" width="9.109375" style="29" customWidth="1"/>
    <col min="7425" max="7425" width="9.44140625" style="29" bestFit="1" customWidth="1"/>
    <col min="7426" max="7426" width="8.44140625" style="29" bestFit="1" customWidth="1"/>
    <col min="7427" max="7429" width="8.44140625" style="29" customWidth="1"/>
    <col min="7430" max="7435" width="0" style="29" hidden="1" customWidth="1"/>
    <col min="7436" max="7436" width="9.88671875" style="29" customWidth="1"/>
    <col min="7437" max="7675" width="11.44140625" style="29"/>
    <col min="7676" max="7676" width="18.109375" style="29" customWidth="1"/>
    <col min="7677" max="7677" width="9.6640625" style="29" bestFit="1" customWidth="1"/>
    <col min="7678" max="7678" width="9.109375" style="29" bestFit="1" customWidth="1"/>
    <col min="7679" max="7680" width="9.109375" style="29" customWidth="1"/>
    <col min="7681" max="7681" width="9.44140625" style="29" bestFit="1" customWidth="1"/>
    <col min="7682" max="7682" width="8.44140625" style="29" bestFit="1" customWidth="1"/>
    <col min="7683" max="7685" width="8.44140625" style="29" customWidth="1"/>
    <col min="7686" max="7691" width="0" style="29" hidden="1" customWidth="1"/>
    <col min="7692" max="7692" width="9.88671875" style="29" customWidth="1"/>
    <col min="7693" max="7931" width="11.44140625" style="29"/>
    <col min="7932" max="7932" width="18.109375" style="29" customWidth="1"/>
    <col min="7933" max="7933" width="9.6640625" style="29" bestFit="1" customWidth="1"/>
    <col min="7934" max="7934" width="9.109375" style="29" bestFit="1" customWidth="1"/>
    <col min="7935" max="7936" width="9.109375" style="29" customWidth="1"/>
    <col min="7937" max="7937" width="9.44140625" style="29" bestFit="1" customWidth="1"/>
    <col min="7938" max="7938" width="8.44140625" style="29" bestFit="1" customWidth="1"/>
    <col min="7939" max="7941" width="8.44140625" style="29" customWidth="1"/>
    <col min="7942" max="7947" width="0" style="29" hidden="1" customWidth="1"/>
    <col min="7948" max="7948" width="9.88671875" style="29" customWidth="1"/>
    <col min="7949" max="8187" width="11.44140625" style="29"/>
    <col min="8188" max="8188" width="18.109375" style="29" customWidth="1"/>
    <col min="8189" max="8189" width="9.6640625" style="29" bestFit="1" customWidth="1"/>
    <col min="8190" max="8190" width="9.109375" style="29" bestFit="1" customWidth="1"/>
    <col min="8191" max="8192" width="9.109375" style="29" customWidth="1"/>
    <col min="8193" max="8193" width="9.44140625" style="29" bestFit="1" customWidth="1"/>
    <col min="8194" max="8194" width="8.44140625" style="29" bestFit="1" customWidth="1"/>
    <col min="8195" max="8197" width="8.44140625" style="29" customWidth="1"/>
    <col min="8198" max="8203" width="0" style="29" hidden="1" customWidth="1"/>
    <col min="8204" max="8204" width="9.88671875" style="29" customWidth="1"/>
    <col min="8205" max="8443" width="11.44140625" style="29"/>
    <col min="8444" max="8444" width="18.109375" style="29" customWidth="1"/>
    <col min="8445" max="8445" width="9.6640625" style="29" bestFit="1" customWidth="1"/>
    <col min="8446" max="8446" width="9.109375" style="29" bestFit="1" customWidth="1"/>
    <col min="8447" max="8448" width="9.109375" style="29" customWidth="1"/>
    <col min="8449" max="8449" width="9.44140625" style="29" bestFit="1" customWidth="1"/>
    <col min="8450" max="8450" width="8.44140625" style="29" bestFit="1" customWidth="1"/>
    <col min="8451" max="8453" width="8.44140625" style="29" customWidth="1"/>
    <col min="8454" max="8459" width="0" style="29" hidden="1" customWidth="1"/>
    <col min="8460" max="8460" width="9.88671875" style="29" customWidth="1"/>
    <col min="8461" max="8699" width="11.44140625" style="29"/>
    <col min="8700" max="8700" width="18.109375" style="29" customWidth="1"/>
    <col min="8701" max="8701" width="9.6640625" style="29" bestFit="1" customWidth="1"/>
    <col min="8702" max="8702" width="9.109375" style="29" bestFit="1" customWidth="1"/>
    <col min="8703" max="8704" width="9.109375" style="29" customWidth="1"/>
    <col min="8705" max="8705" width="9.44140625" style="29" bestFit="1" customWidth="1"/>
    <col min="8706" max="8706" width="8.44140625" style="29" bestFit="1" customWidth="1"/>
    <col min="8707" max="8709" width="8.44140625" style="29" customWidth="1"/>
    <col min="8710" max="8715" width="0" style="29" hidden="1" customWidth="1"/>
    <col min="8716" max="8716" width="9.88671875" style="29" customWidth="1"/>
    <col min="8717" max="8955" width="11.44140625" style="29"/>
    <col min="8956" max="8956" width="18.109375" style="29" customWidth="1"/>
    <col min="8957" max="8957" width="9.6640625" style="29" bestFit="1" customWidth="1"/>
    <col min="8958" max="8958" width="9.109375" style="29" bestFit="1" customWidth="1"/>
    <col min="8959" max="8960" width="9.109375" style="29" customWidth="1"/>
    <col min="8961" max="8961" width="9.44140625" style="29" bestFit="1" customWidth="1"/>
    <col min="8962" max="8962" width="8.44140625" style="29" bestFit="1" customWidth="1"/>
    <col min="8963" max="8965" width="8.44140625" style="29" customWidth="1"/>
    <col min="8966" max="8971" width="0" style="29" hidden="1" customWidth="1"/>
    <col min="8972" max="8972" width="9.88671875" style="29" customWidth="1"/>
    <col min="8973" max="9211" width="11.44140625" style="29"/>
    <col min="9212" max="9212" width="18.109375" style="29" customWidth="1"/>
    <col min="9213" max="9213" width="9.6640625" style="29" bestFit="1" customWidth="1"/>
    <col min="9214" max="9214" width="9.109375" style="29" bestFit="1" customWidth="1"/>
    <col min="9215" max="9216" width="9.109375" style="29" customWidth="1"/>
    <col min="9217" max="9217" width="9.44140625" style="29" bestFit="1" customWidth="1"/>
    <col min="9218" max="9218" width="8.44140625" style="29" bestFit="1" customWidth="1"/>
    <col min="9219" max="9221" width="8.44140625" style="29" customWidth="1"/>
    <col min="9222" max="9227" width="0" style="29" hidden="1" customWidth="1"/>
    <col min="9228" max="9228" width="9.88671875" style="29" customWidth="1"/>
    <col min="9229" max="9467" width="11.44140625" style="29"/>
    <col min="9468" max="9468" width="18.109375" style="29" customWidth="1"/>
    <col min="9469" max="9469" width="9.6640625" style="29" bestFit="1" customWidth="1"/>
    <col min="9470" max="9470" width="9.109375" style="29" bestFit="1" customWidth="1"/>
    <col min="9471" max="9472" width="9.109375" style="29" customWidth="1"/>
    <col min="9473" max="9473" width="9.44140625" style="29" bestFit="1" customWidth="1"/>
    <col min="9474" max="9474" width="8.44140625" style="29" bestFit="1" customWidth="1"/>
    <col min="9475" max="9477" width="8.44140625" style="29" customWidth="1"/>
    <col min="9478" max="9483" width="0" style="29" hidden="1" customWidth="1"/>
    <col min="9484" max="9484" width="9.88671875" style="29" customWidth="1"/>
    <col min="9485" max="9723" width="11.44140625" style="29"/>
    <col min="9724" max="9724" width="18.109375" style="29" customWidth="1"/>
    <col min="9725" max="9725" width="9.6640625" style="29" bestFit="1" customWidth="1"/>
    <col min="9726" max="9726" width="9.109375" style="29" bestFit="1" customWidth="1"/>
    <col min="9727" max="9728" width="9.109375" style="29" customWidth="1"/>
    <col min="9729" max="9729" width="9.44140625" style="29" bestFit="1" customWidth="1"/>
    <col min="9730" max="9730" width="8.44140625" style="29" bestFit="1" customWidth="1"/>
    <col min="9731" max="9733" width="8.44140625" style="29" customWidth="1"/>
    <col min="9734" max="9739" width="0" style="29" hidden="1" customWidth="1"/>
    <col min="9740" max="9740" width="9.88671875" style="29" customWidth="1"/>
    <col min="9741" max="9979" width="11.44140625" style="29"/>
    <col min="9980" max="9980" width="18.109375" style="29" customWidth="1"/>
    <col min="9981" max="9981" width="9.6640625" style="29" bestFit="1" customWidth="1"/>
    <col min="9982" max="9982" width="9.109375" style="29" bestFit="1" customWidth="1"/>
    <col min="9983" max="9984" width="9.109375" style="29" customWidth="1"/>
    <col min="9985" max="9985" width="9.44140625" style="29" bestFit="1" customWidth="1"/>
    <col min="9986" max="9986" width="8.44140625" style="29" bestFit="1" customWidth="1"/>
    <col min="9987" max="9989" width="8.44140625" style="29" customWidth="1"/>
    <col min="9990" max="9995" width="0" style="29" hidden="1" customWidth="1"/>
    <col min="9996" max="9996" width="9.88671875" style="29" customWidth="1"/>
    <col min="9997" max="10235" width="11.44140625" style="29"/>
    <col min="10236" max="10236" width="18.109375" style="29" customWidth="1"/>
    <col min="10237" max="10237" width="9.6640625" style="29" bestFit="1" customWidth="1"/>
    <col min="10238" max="10238" width="9.109375" style="29" bestFit="1" customWidth="1"/>
    <col min="10239" max="10240" width="9.109375" style="29" customWidth="1"/>
    <col min="10241" max="10241" width="9.44140625" style="29" bestFit="1" customWidth="1"/>
    <col min="10242" max="10242" width="8.44140625" style="29" bestFit="1" customWidth="1"/>
    <col min="10243" max="10245" width="8.44140625" style="29" customWidth="1"/>
    <col min="10246" max="10251" width="0" style="29" hidden="1" customWidth="1"/>
    <col min="10252" max="10252" width="9.88671875" style="29" customWidth="1"/>
    <col min="10253" max="10491" width="11.44140625" style="29"/>
    <col min="10492" max="10492" width="18.109375" style="29" customWidth="1"/>
    <col min="10493" max="10493" width="9.6640625" style="29" bestFit="1" customWidth="1"/>
    <col min="10494" max="10494" width="9.109375" style="29" bestFit="1" customWidth="1"/>
    <col min="10495" max="10496" width="9.109375" style="29" customWidth="1"/>
    <col min="10497" max="10497" width="9.44140625" style="29" bestFit="1" customWidth="1"/>
    <col min="10498" max="10498" width="8.44140625" style="29" bestFit="1" customWidth="1"/>
    <col min="10499" max="10501" width="8.44140625" style="29" customWidth="1"/>
    <col min="10502" max="10507" width="0" style="29" hidden="1" customWidth="1"/>
    <col min="10508" max="10508" width="9.88671875" style="29" customWidth="1"/>
    <col min="10509" max="10747" width="11.44140625" style="29"/>
    <col min="10748" max="10748" width="18.109375" style="29" customWidth="1"/>
    <col min="10749" max="10749" width="9.6640625" style="29" bestFit="1" customWidth="1"/>
    <col min="10750" max="10750" width="9.109375" style="29" bestFit="1" customWidth="1"/>
    <col min="10751" max="10752" width="9.109375" style="29" customWidth="1"/>
    <col min="10753" max="10753" width="9.44140625" style="29" bestFit="1" customWidth="1"/>
    <col min="10754" max="10754" width="8.44140625" style="29" bestFit="1" customWidth="1"/>
    <col min="10755" max="10757" width="8.44140625" style="29" customWidth="1"/>
    <col min="10758" max="10763" width="0" style="29" hidden="1" customWidth="1"/>
    <col min="10764" max="10764" width="9.88671875" style="29" customWidth="1"/>
    <col min="10765" max="11003" width="11.44140625" style="29"/>
    <col min="11004" max="11004" width="18.109375" style="29" customWidth="1"/>
    <col min="11005" max="11005" width="9.6640625" style="29" bestFit="1" customWidth="1"/>
    <col min="11006" max="11006" width="9.109375" style="29" bestFit="1" customWidth="1"/>
    <col min="11007" max="11008" width="9.109375" style="29" customWidth="1"/>
    <col min="11009" max="11009" width="9.44140625" style="29" bestFit="1" customWidth="1"/>
    <col min="11010" max="11010" width="8.44140625" style="29" bestFit="1" customWidth="1"/>
    <col min="11011" max="11013" width="8.44140625" style="29" customWidth="1"/>
    <col min="11014" max="11019" width="0" style="29" hidden="1" customWidth="1"/>
    <col min="11020" max="11020" width="9.88671875" style="29" customWidth="1"/>
    <col min="11021" max="11259" width="11.44140625" style="29"/>
    <col min="11260" max="11260" width="18.109375" style="29" customWidth="1"/>
    <col min="11261" max="11261" width="9.6640625" style="29" bestFit="1" customWidth="1"/>
    <col min="11262" max="11262" width="9.109375" style="29" bestFit="1" customWidth="1"/>
    <col min="11263" max="11264" width="9.109375" style="29" customWidth="1"/>
    <col min="11265" max="11265" width="9.44140625" style="29" bestFit="1" customWidth="1"/>
    <col min="11266" max="11266" width="8.44140625" style="29" bestFit="1" customWidth="1"/>
    <col min="11267" max="11269" width="8.44140625" style="29" customWidth="1"/>
    <col min="11270" max="11275" width="0" style="29" hidden="1" customWidth="1"/>
    <col min="11276" max="11276" width="9.88671875" style="29" customWidth="1"/>
    <col min="11277" max="11515" width="11.44140625" style="29"/>
    <col min="11516" max="11516" width="18.109375" style="29" customWidth="1"/>
    <col min="11517" max="11517" width="9.6640625" style="29" bestFit="1" customWidth="1"/>
    <col min="11518" max="11518" width="9.109375" style="29" bestFit="1" customWidth="1"/>
    <col min="11519" max="11520" width="9.109375" style="29" customWidth="1"/>
    <col min="11521" max="11521" width="9.44140625" style="29" bestFit="1" customWidth="1"/>
    <col min="11522" max="11522" width="8.44140625" style="29" bestFit="1" customWidth="1"/>
    <col min="11523" max="11525" width="8.44140625" style="29" customWidth="1"/>
    <col min="11526" max="11531" width="0" style="29" hidden="1" customWidth="1"/>
    <col min="11532" max="11532" width="9.88671875" style="29" customWidth="1"/>
    <col min="11533" max="11771" width="11.44140625" style="29"/>
    <col min="11772" max="11772" width="18.109375" style="29" customWidth="1"/>
    <col min="11773" max="11773" width="9.6640625" style="29" bestFit="1" customWidth="1"/>
    <col min="11774" max="11774" width="9.109375" style="29" bestFit="1" customWidth="1"/>
    <col min="11775" max="11776" width="9.109375" style="29" customWidth="1"/>
    <col min="11777" max="11777" width="9.44140625" style="29" bestFit="1" customWidth="1"/>
    <col min="11778" max="11778" width="8.44140625" style="29" bestFit="1" customWidth="1"/>
    <col min="11779" max="11781" width="8.44140625" style="29" customWidth="1"/>
    <col min="11782" max="11787" width="0" style="29" hidden="1" customWidth="1"/>
    <col min="11788" max="11788" width="9.88671875" style="29" customWidth="1"/>
    <col min="11789" max="12027" width="11.44140625" style="29"/>
    <col min="12028" max="12028" width="18.109375" style="29" customWidth="1"/>
    <col min="12029" max="12029" width="9.6640625" style="29" bestFit="1" customWidth="1"/>
    <col min="12030" max="12030" width="9.109375" style="29" bestFit="1" customWidth="1"/>
    <col min="12031" max="12032" width="9.109375" style="29" customWidth="1"/>
    <col min="12033" max="12033" width="9.44140625" style="29" bestFit="1" customWidth="1"/>
    <col min="12034" max="12034" width="8.44140625" style="29" bestFit="1" customWidth="1"/>
    <col min="12035" max="12037" width="8.44140625" style="29" customWidth="1"/>
    <col min="12038" max="12043" width="0" style="29" hidden="1" customWidth="1"/>
    <col min="12044" max="12044" width="9.88671875" style="29" customWidth="1"/>
    <col min="12045" max="12283" width="11.44140625" style="29"/>
    <col min="12284" max="12284" width="18.109375" style="29" customWidth="1"/>
    <col min="12285" max="12285" width="9.6640625" style="29" bestFit="1" customWidth="1"/>
    <col min="12286" max="12286" width="9.109375" style="29" bestFit="1" customWidth="1"/>
    <col min="12287" max="12288" width="9.109375" style="29" customWidth="1"/>
    <col min="12289" max="12289" width="9.44140625" style="29" bestFit="1" customWidth="1"/>
    <col min="12290" max="12290" width="8.44140625" style="29" bestFit="1" customWidth="1"/>
    <col min="12291" max="12293" width="8.44140625" style="29" customWidth="1"/>
    <col min="12294" max="12299" width="0" style="29" hidden="1" customWidth="1"/>
    <col min="12300" max="12300" width="9.88671875" style="29" customWidth="1"/>
    <col min="12301" max="12539" width="11.44140625" style="29"/>
    <col min="12540" max="12540" width="18.109375" style="29" customWidth="1"/>
    <col min="12541" max="12541" width="9.6640625" style="29" bestFit="1" customWidth="1"/>
    <col min="12542" max="12542" width="9.109375" style="29" bestFit="1" customWidth="1"/>
    <col min="12543" max="12544" width="9.109375" style="29" customWidth="1"/>
    <col min="12545" max="12545" width="9.44140625" style="29" bestFit="1" customWidth="1"/>
    <col min="12546" max="12546" width="8.44140625" style="29" bestFit="1" customWidth="1"/>
    <col min="12547" max="12549" width="8.44140625" style="29" customWidth="1"/>
    <col min="12550" max="12555" width="0" style="29" hidden="1" customWidth="1"/>
    <col min="12556" max="12556" width="9.88671875" style="29" customWidth="1"/>
    <col min="12557" max="12795" width="11.44140625" style="29"/>
    <col min="12796" max="12796" width="18.109375" style="29" customWidth="1"/>
    <col min="12797" max="12797" width="9.6640625" style="29" bestFit="1" customWidth="1"/>
    <col min="12798" max="12798" width="9.109375" style="29" bestFit="1" customWidth="1"/>
    <col min="12799" max="12800" width="9.109375" style="29" customWidth="1"/>
    <col min="12801" max="12801" width="9.44140625" style="29" bestFit="1" customWidth="1"/>
    <col min="12802" max="12802" width="8.44140625" style="29" bestFit="1" customWidth="1"/>
    <col min="12803" max="12805" width="8.44140625" style="29" customWidth="1"/>
    <col min="12806" max="12811" width="0" style="29" hidden="1" customWidth="1"/>
    <col min="12812" max="12812" width="9.88671875" style="29" customWidth="1"/>
    <col min="12813" max="13051" width="11.44140625" style="29"/>
    <col min="13052" max="13052" width="18.109375" style="29" customWidth="1"/>
    <col min="13053" max="13053" width="9.6640625" style="29" bestFit="1" customWidth="1"/>
    <col min="13054" max="13054" width="9.109375" style="29" bestFit="1" customWidth="1"/>
    <col min="13055" max="13056" width="9.109375" style="29" customWidth="1"/>
    <col min="13057" max="13057" width="9.44140625" style="29" bestFit="1" customWidth="1"/>
    <col min="13058" max="13058" width="8.44140625" style="29" bestFit="1" customWidth="1"/>
    <col min="13059" max="13061" width="8.44140625" style="29" customWidth="1"/>
    <col min="13062" max="13067" width="0" style="29" hidden="1" customWidth="1"/>
    <col min="13068" max="13068" width="9.88671875" style="29" customWidth="1"/>
    <col min="13069" max="13307" width="11.44140625" style="29"/>
    <col min="13308" max="13308" width="18.109375" style="29" customWidth="1"/>
    <col min="13309" max="13309" width="9.6640625" style="29" bestFit="1" customWidth="1"/>
    <col min="13310" max="13310" width="9.109375" style="29" bestFit="1" customWidth="1"/>
    <col min="13311" max="13312" width="9.109375" style="29" customWidth="1"/>
    <col min="13313" max="13313" width="9.44140625" style="29" bestFit="1" customWidth="1"/>
    <col min="13314" max="13314" width="8.44140625" style="29" bestFit="1" customWidth="1"/>
    <col min="13315" max="13317" width="8.44140625" style="29" customWidth="1"/>
    <col min="13318" max="13323" width="0" style="29" hidden="1" customWidth="1"/>
    <col min="13324" max="13324" width="9.88671875" style="29" customWidth="1"/>
    <col min="13325" max="13563" width="11.44140625" style="29"/>
    <col min="13564" max="13564" width="18.109375" style="29" customWidth="1"/>
    <col min="13565" max="13565" width="9.6640625" style="29" bestFit="1" customWidth="1"/>
    <col min="13566" max="13566" width="9.109375" style="29" bestFit="1" customWidth="1"/>
    <col min="13567" max="13568" width="9.109375" style="29" customWidth="1"/>
    <col min="13569" max="13569" width="9.44140625" style="29" bestFit="1" customWidth="1"/>
    <col min="13570" max="13570" width="8.44140625" style="29" bestFit="1" customWidth="1"/>
    <col min="13571" max="13573" width="8.44140625" style="29" customWidth="1"/>
    <col min="13574" max="13579" width="0" style="29" hidden="1" customWidth="1"/>
    <col min="13580" max="13580" width="9.88671875" style="29" customWidth="1"/>
    <col min="13581" max="13819" width="11.44140625" style="29"/>
    <col min="13820" max="13820" width="18.109375" style="29" customWidth="1"/>
    <col min="13821" max="13821" width="9.6640625" style="29" bestFit="1" customWidth="1"/>
    <col min="13822" max="13822" width="9.109375" style="29" bestFit="1" customWidth="1"/>
    <col min="13823" max="13824" width="9.109375" style="29" customWidth="1"/>
    <col min="13825" max="13825" width="9.44140625" style="29" bestFit="1" customWidth="1"/>
    <col min="13826" max="13826" width="8.44140625" style="29" bestFit="1" customWidth="1"/>
    <col min="13827" max="13829" width="8.44140625" style="29" customWidth="1"/>
    <col min="13830" max="13835" width="0" style="29" hidden="1" customWidth="1"/>
    <col min="13836" max="13836" width="9.88671875" style="29" customWidth="1"/>
    <col min="13837" max="14075" width="11.44140625" style="29"/>
    <col min="14076" max="14076" width="18.109375" style="29" customWidth="1"/>
    <col min="14077" max="14077" width="9.6640625" style="29" bestFit="1" customWidth="1"/>
    <col min="14078" max="14078" width="9.109375" style="29" bestFit="1" customWidth="1"/>
    <col min="14079" max="14080" width="9.109375" style="29" customWidth="1"/>
    <col min="14081" max="14081" width="9.44140625" style="29" bestFit="1" customWidth="1"/>
    <col min="14082" max="14082" width="8.44140625" style="29" bestFit="1" customWidth="1"/>
    <col min="14083" max="14085" width="8.44140625" style="29" customWidth="1"/>
    <col min="14086" max="14091" width="0" style="29" hidden="1" customWidth="1"/>
    <col min="14092" max="14092" width="9.88671875" style="29" customWidth="1"/>
    <col min="14093" max="14331" width="11.44140625" style="29"/>
    <col min="14332" max="14332" width="18.109375" style="29" customWidth="1"/>
    <col min="14333" max="14333" width="9.6640625" style="29" bestFit="1" customWidth="1"/>
    <col min="14334" max="14334" width="9.109375" style="29" bestFit="1" customWidth="1"/>
    <col min="14335" max="14336" width="9.109375" style="29" customWidth="1"/>
    <col min="14337" max="14337" width="9.44140625" style="29" bestFit="1" customWidth="1"/>
    <col min="14338" max="14338" width="8.44140625" style="29" bestFit="1" customWidth="1"/>
    <col min="14339" max="14341" width="8.44140625" style="29" customWidth="1"/>
    <col min="14342" max="14347" width="0" style="29" hidden="1" customWidth="1"/>
    <col min="14348" max="14348" width="9.88671875" style="29" customWidth="1"/>
    <col min="14349" max="14587" width="11.44140625" style="29"/>
    <col min="14588" max="14588" width="18.109375" style="29" customWidth="1"/>
    <col min="14589" max="14589" width="9.6640625" style="29" bestFit="1" customWidth="1"/>
    <col min="14590" max="14590" width="9.109375" style="29" bestFit="1" customWidth="1"/>
    <col min="14591" max="14592" width="9.109375" style="29" customWidth="1"/>
    <col min="14593" max="14593" width="9.44140625" style="29" bestFit="1" customWidth="1"/>
    <col min="14594" max="14594" width="8.44140625" style="29" bestFit="1" customWidth="1"/>
    <col min="14595" max="14597" width="8.44140625" style="29" customWidth="1"/>
    <col min="14598" max="14603" width="0" style="29" hidden="1" customWidth="1"/>
    <col min="14604" max="14604" width="9.88671875" style="29" customWidth="1"/>
    <col min="14605" max="14843" width="11.44140625" style="29"/>
    <col min="14844" max="14844" width="18.109375" style="29" customWidth="1"/>
    <col min="14845" max="14845" width="9.6640625" style="29" bestFit="1" customWidth="1"/>
    <col min="14846" max="14846" width="9.109375" style="29" bestFit="1" customWidth="1"/>
    <col min="14847" max="14848" width="9.109375" style="29" customWidth="1"/>
    <col min="14849" max="14849" width="9.44140625" style="29" bestFit="1" customWidth="1"/>
    <col min="14850" max="14850" width="8.44140625" style="29" bestFit="1" customWidth="1"/>
    <col min="14851" max="14853" width="8.44140625" style="29" customWidth="1"/>
    <col min="14854" max="14859" width="0" style="29" hidden="1" customWidth="1"/>
    <col min="14860" max="14860" width="9.88671875" style="29" customWidth="1"/>
    <col min="14861" max="15099" width="11.44140625" style="29"/>
    <col min="15100" max="15100" width="18.109375" style="29" customWidth="1"/>
    <col min="15101" max="15101" width="9.6640625" style="29" bestFit="1" customWidth="1"/>
    <col min="15102" max="15102" width="9.109375" style="29" bestFit="1" customWidth="1"/>
    <col min="15103" max="15104" width="9.109375" style="29" customWidth="1"/>
    <col min="15105" max="15105" width="9.44140625" style="29" bestFit="1" customWidth="1"/>
    <col min="15106" max="15106" width="8.44140625" style="29" bestFit="1" customWidth="1"/>
    <col min="15107" max="15109" width="8.44140625" style="29" customWidth="1"/>
    <col min="15110" max="15115" width="0" style="29" hidden="1" customWidth="1"/>
    <col min="15116" max="15116" width="9.88671875" style="29" customWidth="1"/>
    <col min="15117" max="15355" width="11.44140625" style="29"/>
    <col min="15356" max="15356" width="18.109375" style="29" customWidth="1"/>
    <col min="15357" max="15357" width="9.6640625" style="29" bestFit="1" customWidth="1"/>
    <col min="15358" max="15358" width="9.109375" style="29" bestFit="1" customWidth="1"/>
    <col min="15359" max="15360" width="9.109375" style="29" customWidth="1"/>
    <col min="15361" max="15361" width="9.44140625" style="29" bestFit="1" customWidth="1"/>
    <col min="15362" max="15362" width="8.44140625" style="29" bestFit="1" customWidth="1"/>
    <col min="15363" max="15365" width="8.44140625" style="29" customWidth="1"/>
    <col min="15366" max="15371" width="0" style="29" hidden="1" customWidth="1"/>
    <col min="15372" max="15372" width="9.88671875" style="29" customWidth="1"/>
    <col min="15373" max="15611" width="11.44140625" style="29"/>
    <col min="15612" max="15612" width="18.109375" style="29" customWidth="1"/>
    <col min="15613" max="15613" width="9.6640625" style="29" bestFit="1" customWidth="1"/>
    <col min="15614" max="15614" width="9.109375" style="29" bestFit="1" customWidth="1"/>
    <col min="15615" max="15616" width="9.109375" style="29" customWidth="1"/>
    <col min="15617" max="15617" width="9.44140625" style="29" bestFit="1" customWidth="1"/>
    <col min="15618" max="15618" width="8.44140625" style="29" bestFit="1" customWidth="1"/>
    <col min="15619" max="15621" width="8.44140625" style="29" customWidth="1"/>
    <col min="15622" max="15627" width="0" style="29" hidden="1" customWidth="1"/>
    <col min="15628" max="15628" width="9.88671875" style="29" customWidth="1"/>
    <col min="15629" max="15867" width="11.44140625" style="29"/>
    <col min="15868" max="15868" width="18.109375" style="29" customWidth="1"/>
    <col min="15869" max="15869" width="9.6640625" style="29" bestFit="1" customWidth="1"/>
    <col min="15870" max="15870" width="9.109375" style="29" bestFit="1" customWidth="1"/>
    <col min="15871" max="15872" width="9.109375" style="29" customWidth="1"/>
    <col min="15873" max="15873" width="9.44140625" style="29" bestFit="1" customWidth="1"/>
    <col min="15874" max="15874" width="8.44140625" style="29" bestFit="1" customWidth="1"/>
    <col min="15875" max="15877" width="8.44140625" style="29" customWidth="1"/>
    <col min="15878" max="15883" width="0" style="29" hidden="1" customWidth="1"/>
    <col min="15884" max="15884" width="9.88671875" style="29" customWidth="1"/>
    <col min="15885" max="16123" width="11.44140625" style="29"/>
    <col min="16124" max="16124" width="18.109375" style="29" customWidth="1"/>
    <col min="16125" max="16125" width="9.6640625" style="29" bestFit="1" customWidth="1"/>
    <col min="16126" max="16126" width="9.109375" style="29" bestFit="1" customWidth="1"/>
    <col min="16127" max="16128" width="9.109375" style="29" customWidth="1"/>
    <col min="16129" max="16129" width="9.44140625" style="29" bestFit="1" customWidth="1"/>
    <col min="16130" max="16130" width="8.44140625" style="29" bestFit="1" customWidth="1"/>
    <col min="16131" max="16133" width="8.44140625" style="29" customWidth="1"/>
    <col min="16134" max="16139" width="0" style="29" hidden="1" customWidth="1"/>
    <col min="16140" max="16140" width="9.88671875" style="29" customWidth="1"/>
    <col min="16141" max="16384" width="11.44140625" style="29"/>
  </cols>
  <sheetData>
    <row r="1" spans="1:16" s="30" customFormat="1" ht="12.75" customHeight="1" x14ac:dyDescent="0.25">
      <c r="B1" s="42"/>
      <c r="C1" s="42"/>
      <c r="D1" s="42"/>
      <c r="E1" s="42"/>
      <c r="F1" s="42"/>
      <c r="G1" s="42"/>
      <c r="H1" s="42"/>
      <c r="I1" s="42"/>
      <c r="J1" s="42"/>
      <c r="K1" s="42"/>
      <c r="L1" s="42"/>
    </row>
    <row r="2" spans="1:16" s="30" customFormat="1" ht="12.75" customHeight="1" x14ac:dyDescent="0.25">
      <c r="A2" s="50" t="s">
        <v>101</v>
      </c>
      <c r="B2" s="42"/>
      <c r="C2" s="42"/>
      <c r="D2" s="42"/>
      <c r="E2" s="42"/>
      <c r="F2" s="42"/>
      <c r="G2" s="42"/>
      <c r="H2" s="42"/>
      <c r="I2" s="42"/>
      <c r="K2" s="42"/>
      <c r="L2" s="42"/>
    </row>
    <row r="3" spans="1:16" s="30" customFormat="1" ht="12.75" customHeight="1" x14ac:dyDescent="0.3">
      <c r="A3" s="50" t="s">
        <v>102</v>
      </c>
      <c r="B3" s="42"/>
      <c r="C3" s="42"/>
      <c r="D3" s="42"/>
      <c r="E3" s="42"/>
      <c r="F3" s="42"/>
      <c r="G3" s="42"/>
      <c r="H3" s="42"/>
      <c r="I3" s="42"/>
      <c r="J3" s="107"/>
      <c r="K3" s="42"/>
      <c r="L3" s="42"/>
    </row>
    <row r="4" spans="1:16" s="30" customFormat="1" ht="12.75" customHeight="1" x14ac:dyDescent="0.25">
      <c r="B4" s="42"/>
      <c r="C4" s="42"/>
      <c r="D4" s="42"/>
      <c r="E4" s="42"/>
      <c r="F4" s="42"/>
      <c r="G4" s="42"/>
      <c r="H4" s="42"/>
      <c r="I4" s="42"/>
      <c r="J4" s="42"/>
      <c r="K4" s="42"/>
      <c r="L4" s="42"/>
    </row>
    <row r="5" spans="1:16" s="30" customFormat="1" ht="13.8" x14ac:dyDescent="0.3">
      <c r="B5" s="357" t="s">
        <v>84</v>
      </c>
      <c r="C5" s="357"/>
      <c r="D5" s="357"/>
      <c r="E5" s="357"/>
      <c r="F5" s="357"/>
      <c r="G5" s="357"/>
      <c r="H5" s="357"/>
      <c r="I5" s="357"/>
      <c r="J5" s="357"/>
      <c r="K5" s="357"/>
      <c r="M5" s="134" t="s">
        <v>572</v>
      </c>
      <c r="O5" s="108"/>
    </row>
    <row r="6" spans="1:16" s="30" customFormat="1" ht="13.8" x14ac:dyDescent="0.3">
      <c r="B6" s="373" t="str">
        <f>'Solicitudes Regiones'!$B$6:$R$6</f>
        <v>Acumuladas de julio de 2008 a mayo de 2020</v>
      </c>
      <c r="C6" s="373"/>
      <c r="D6" s="373"/>
      <c r="E6" s="373"/>
      <c r="F6" s="373"/>
      <c r="G6" s="373"/>
      <c r="H6" s="373"/>
      <c r="I6" s="373"/>
      <c r="J6" s="373"/>
      <c r="K6" s="373"/>
      <c r="L6" s="59"/>
    </row>
    <row r="7" spans="1:16" x14ac:dyDescent="0.25">
      <c r="B7" s="31"/>
      <c r="C7" s="32"/>
      <c r="D7" s="32"/>
      <c r="E7" s="32"/>
      <c r="F7" s="32"/>
      <c r="G7" s="32"/>
      <c r="H7" s="32"/>
      <c r="I7" s="32"/>
      <c r="J7" s="32"/>
      <c r="K7" s="32"/>
      <c r="L7" s="32"/>
    </row>
    <row r="8" spans="1:16" ht="15" customHeight="1" x14ac:dyDescent="0.25">
      <c r="B8" s="387" t="s">
        <v>55</v>
      </c>
      <c r="C8" s="387"/>
      <c r="D8" s="387"/>
      <c r="E8" s="387"/>
      <c r="F8" s="387"/>
      <c r="G8" s="387"/>
      <c r="H8" s="387"/>
      <c r="I8" s="387"/>
      <c r="J8" s="387"/>
      <c r="K8" s="387"/>
      <c r="L8" s="387"/>
      <c r="M8" s="387"/>
    </row>
    <row r="9" spans="1:16" ht="20.25" customHeight="1" x14ac:dyDescent="0.25">
      <c r="B9" s="387" t="s">
        <v>56</v>
      </c>
      <c r="C9" s="385" t="s">
        <v>2</v>
      </c>
      <c r="D9" s="388"/>
      <c r="E9" s="388"/>
      <c r="F9" s="388"/>
      <c r="G9" s="388"/>
      <c r="H9" s="388"/>
      <c r="I9" s="388"/>
      <c r="J9" s="388"/>
      <c r="K9" s="386"/>
      <c r="L9" s="385"/>
      <c r="M9" s="386"/>
    </row>
    <row r="10" spans="1:16" ht="24" x14ac:dyDescent="0.25">
      <c r="B10" s="387"/>
      <c r="C10" s="26" t="s">
        <v>57</v>
      </c>
      <c r="D10" s="26" t="s">
        <v>58</v>
      </c>
      <c r="E10" s="26" t="s">
        <v>59</v>
      </c>
      <c r="F10" s="26" t="s">
        <v>60</v>
      </c>
      <c r="G10" s="26" t="s">
        <v>8</v>
      </c>
      <c r="H10" s="26" t="s">
        <v>61</v>
      </c>
      <c r="I10" s="26" t="s">
        <v>62</v>
      </c>
      <c r="J10" s="26" t="s">
        <v>63</v>
      </c>
      <c r="K10" s="283" t="s">
        <v>31</v>
      </c>
      <c r="L10" s="283" t="s">
        <v>593</v>
      </c>
      <c r="M10" s="283" t="s">
        <v>596</v>
      </c>
    </row>
    <row r="11" spans="1:16" x14ac:dyDescent="0.25">
      <c r="B11" s="21" t="s">
        <v>39</v>
      </c>
      <c r="C11" s="21">
        <v>9155</v>
      </c>
      <c r="D11" s="21">
        <v>5127</v>
      </c>
      <c r="E11" s="21">
        <f>C11+D11</f>
        <v>14282</v>
      </c>
      <c r="F11" s="22">
        <f>E11/$E$49</f>
        <v>0.18216139688532326</v>
      </c>
      <c r="G11" s="21">
        <v>31608</v>
      </c>
      <c r="H11" s="21">
        <v>2003</v>
      </c>
      <c r="I11" s="21">
        <f>G11+H11</f>
        <v>33611</v>
      </c>
      <c r="J11" s="22">
        <f>I11/$I$49</f>
        <v>0.17252246934365392</v>
      </c>
      <c r="K11" s="21">
        <f t="shared" ref="K11:K48" si="0">E11+I11</f>
        <v>47893</v>
      </c>
      <c r="L11" s="21">
        <v>7</v>
      </c>
      <c r="M11" s="21">
        <f>L11+K11</f>
        <v>47900</v>
      </c>
      <c r="P11" s="34"/>
    </row>
    <row r="12" spans="1:16" x14ac:dyDescent="0.25">
      <c r="B12" s="21" t="s">
        <v>163</v>
      </c>
      <c r="C12" s="21">
        <v>995</v>
      </c>
      <c r="D12" s="21">
        <v>431</v>
      </c>
      <c r="E12" s="21">
        <f t="shared" ref="E12:E48" si="1">C12+D12</f>
        <v>1426</v>
      </c>
      <c r="F12" s="22">
        <f t="shared" ref="F12:F48" si="2">E12/$E$49</f>
        <v>1.8188079537772791E-2</v>
      </c>
      <c r="G12" s="21">
        <v>2765</v>
      </c>
      <c r="H12" s="21">
        <v>147</v>
      </c>
      <c r="I12" s="21">
        <f t="shared" ref="I12:I48" si="3">G12+H12</f>
        <v>2912</v>
      </c>
      <c r="J12" s="22">
        <f t="shared" ref="J12:J48" si="4">I12/$I$49</f>
        <v>1.4947053962355187E-2</v>
      </c>
      <c r="K12" s="21">
        <f t="shared" si="0"/>
        <v>4338</v>
      </c>
      <c r="L12" s="21">
        <v>2</v>
      </c>
      <c r="M12" s="21">
        <f t="shared" ref="M12:M49" si="5">L12+K12</f>
        <v>4340</v>
      </c>
      <c r="P12" s="34"/>
    </row>
    <row r="13" spans="1:16" x14ac:dyDescent="0.25">
      <c r="B13" s="21" t="s">
        <v>164</v>
      </c>
      <c r="C13" s="21">
        <v>718</v>
      </c>
      <c r="D13" s="21">
        <v>254</v>
      </c>
      <c r="E13" s="21">
        <f t="shared" si="1"/>
        <v>972</v>
      </c>
      <c r="F13" s="22">
        <f t="shared" si="2"/>
        <v>1.2397484790122827E-2</v>
      </c>
      <c r="G13" s="21">
        <v>1862</v>
      </c>
      <c r="H13" s="21">
        <v>78</v>
      </c>
      <c r="I13" s="21">
        <f t="shared" si="3"/>
        <v>1940</v>
      </c>
      <c r="J13" s="22">
        <f t="shared" si="4"/>
        <v>9.9578587523932224E-3</v>
      </c>
      <c r="K13" s="21">
        <f t="shared" si="0"/>
        <v>2912</v>
      </c>
      <c r="L13" s="21">
        <v>0</v>
      </c>
      <c r="M13" s="21">
        <f t="shared" si="5"/>
        <v>2912</v>
      </c>
      <c r="P13" s="34"/>
    </row>
    <row r="14" spans="1:16" x14ac:dyDescent="0.25">
      <c r="B14" s="21" t="s">
        <v>165</v>
      </c>
      <c r="C14" s="21">
        <v>8535</v>
      </c>
      <c r="D14" s="21">
        <v>3365</v>
      </c>
      <c r="E14" s="21">
        <f t="shared" si="1"/>
        <v>11900</v>
      </c>
      <c r="F14" s="22">
        <f t="shared" si="2"/>
        <v>0.15177990638113337</v>
      </c>
      <c r="G14" s="21">
        <v>32475</v>
      </c>
      <c r="H14" s="21">
        <v>1457</v>
      </c>
      <c r="I14" s="21">
        <f t="shared" si="3"/>
        <v>33932</v>
      </c>
      <c r="J14" s="22">
        <f t="shared" si="4"/>
        <v>0.17417013566299322</v>
      </c>
      <c r="K14" s="21">
        <f t="shared" si="0"/>
        <v>45832</v>
      </c>
      <c r="L14" s="21">
        <v>8</v>
      </c>
      <c r="M14" s="21">
        <f t="shared" si="5"/>
        <v>45840</v>
      </c>
      <c r="P14" s="34"/>
    </row>
    <row r="15" spans="1:16" x14ac:dyDescent="0.25">
      <c r="B15" s="21" t="s">
        <v>166</v>
      </c>
      <c r="C15" s="21">
        <v>104</v>
      </c>
      <c r="D15" s="21">
        <v>62</v>
      </c>
      <c r="E15" s="21">
        <f t="shared" si="1"/>
        <v>166</v>
      </c>
      <c r="F15" s="22">
        <f t="shared" si="2"/>
        <v>2.1172659209469026E-3</v>
      </c>
      <c r="G15" s="21">
        <v>261</v>
      </c>
      <c r="H15" s="21">
        <v>28</v>
      </c>
      <c r="I15" s="21">
        <f t="shared" si="3"/>
        <v>289</v>
      </c>
      <c r="J15" s="22">
        <f t="shared" si="4"/>
        <v>1.4834129790936294E-3</v>
      </c>
      <c r="K15" s="21">
        <f t="shared" si="0"/>
        <v>455</v>
      </c>
      <c r="L15" s="21">
        <v>0</v>
      </c>
      <c r="M15" s="21">
        <f t="shared" si="5"/>
        <v>455</v>
      </c>
      <c r="P15" s="34"/>
    </row>
    <row r="16" spans="1:16" x14ac:dyDescent="0.25">
      <c r="B16" s="21" t="s">
        <v>167</v>
      </c>
      <c r="C16" s="21">
        <v>1652</v>
      </c>
      <c r="D16" s="21">
        <v>776</v>
      </c>
      <c r="E16" s="21">
        <f t="shared" si="1"/>
        <v>2428</v>
      </c>
      <c r="F16" s="22">
        <f t="shared" si="2"/>
        <v>3.096820274734385E-2</v>
      </c>
      <c r="G16" s="21">
        <v>7085</v>
      </c>
      <c r="H16" s="21">
        <v>342</v>
      </c>
      <c r="I16" s="21">
        <f t="shared" si="3"/>
        <v>7427</v>
      </c>
      <c r="J16" s="22">
        <f t="shared" si="4"/>
        <v>3.8122173687641474E-2</v>
      </c>
      <c r="K16" s="21">
        <f t="shared" si="0"/>
        <v>9855</v>
      </c>
      <c r="L16" s="21">
        <v>1</v>
      </c>
      <c r="M16" s="21">
        <f t="shared" si="5"/>
        <v>9856</v>
      </c>
      <c r="P16" s="34"/>
    </row>
    <row r="17" spans="2:16" x14ac:dyDescent="0.25">
      <c r="B17" s="21" t="s">
        <v>168</v>
      </c>
      <c r="C17" s="21">
        <v>168</v>
      </c>
      <c r="D17" s="21">
        <v>83</v>
      </c>
      <c r="E17" s="21">
        <f t="shared" si="1"/>
        <v>251</v>
      </c>
      <c r="F17" s="22">
        <f t="shared" si="2"/>
        <v>3.2014081093835697E-3</v>
      </c>
      <c r="G17" s="21">
        <v>891</v>
      </c>
      <c r="H17" s="21">
        <v>50</v>
      </c>
      <c r="I17" s="21">
        <f t="shared" si="3"/>
        <v>941</v>
      </c>
      <c r="J17" s="22">
        <f t="shared" si="4"/>
        <v>4.8300747865989806E-3</v>
      </c>
      <c r="K17" s="21">
        <f t="shared" si="0"/>
        <v>1192</v>
      </c>
      <c r="L17" s="21">
        <v>0</v>
      </c>
      <c r="M17" s="21">
        <f t="shared" si="5"/>
        <v>1192</v>
      </c>
      <c r="P17" s="34"/>
    </row>
    <row r="18" spans="2:16" x14ac:dyDescent="0.25">
      <c r="B18" s="21" t="s">
        <v>169</v>
      </c>
      <c r="C18" s="21">
        <v>451</v>
      </c>
      <c r="D18" s="21">
        <v>250</v>
      </c>
      <c r="E18" s="21">
        <f t="shared" si="1"/>
        <v>701</v>
      </c>
      <c r="F18" s="22">
        <f t="shared" si="2"/>
        <v>8.9409844011070997E-3</v>
      </c>
      <c r="G18" s="21">
        <v>1797</v>
      </c>
      <c r="H18" s="21">
        <v>83</v>
      </c>
      <c r="I18" s="21">
        <f t="shared" si="3"/>
        <v>1880</v>
      </c>
      <c r="J18" s="22">
        <f t="shared" si="4"/>
        <v>9.6498837394326069E-3</v>
      </c>
      <c r="K18" s="21">
        <f t="shared" si="0"/>
        <v>2581</v>
      </c>
      <c r="L18" s="21">
        <v>0</v>
      </c>
      <c r="M18" s="21">
        <f t="shared" si="5"/>
        <v>2581</v>
      </c>
      <c r="P18" s="34"/>
    </row>
    <row r="19" spans="2:16" x14ac:dyDescent="0.25">
      <c r="B19" s="21" t="s">
        <v>170</v>
      </c>
      <c r="C19" s="21">
        <v>187</v>
      </c>
      <c r="D19" s="21">
        <v>104</v>
      </c>
      <c r="E19" s="21">
        <f t="shared" si="1"/>
        <v>291</v>
      </c>
      <c r="F19" s="22">
        <f t="shared" si="2"/>
        <v>3.7115926686478833E-3</v>
      </c>
      <c r="G19" s="21">
        <v>503</v>
      </c>
      <c r="H19" s="21">
        <v>45</v>
      </c>
      <c r="I19" s="21">
        <f t="shared" si="3"/>
        <v>548</v>
      </c>
      <c r="J19" s="22">
        <f t="shared" si="4"/>
        <v>2.8128384517069516E-3</v>
      </c>
      <c r="K19" s="21">
        <f t="shared" si="0"/>
        <v>839</v>
      </c>
      <c r="L19" s="21">
        <v>0</v>
      </c>
      <c r="M19" s="21">
        <f t="shared" si="5"/>
        <v>839</v>
      </c>
      <c r="P19" s="34"/>
    </row>
    <row r="20" spans="2:16" x14ac:dyDescent="0.25">
      <c r="B20" s="21" t="s">
        <v>171</v>
      </c>
      <c r="C20" s="21">
        <v>1920</v>
      </c>
      <c r="D20" s="21">
        <v>950</v>
      </c>
      <c r="E20" s="21">
        <f t="shared" si="1"/>
        <v>2870</v>
      </c>
      <c r="F20" s="22">
        <f t="shared" si="2"/>
        <v>3.660574212721452E-2</v>
      </c>
      <c r="G20" s="21">
        <v>6096</v>
      </c>
      <c r="H20" s="21">
        <v>415</v>
      </c>
      <c r="I20" s="21">
        <f t="shared" si="3"/>
        <v>6511</v>
      </c>
      <c r="J20" s="22">
        <f t="shared" si="4"/>
        <v>3.342042182310942E-2</v>
      </c>
      <c r="K20" s="21">
        <f t="shared" si="0"/>
        <v>9381</v>
      </c>
      <c r="L20" s="21">
        <v>1</v>
      </c>
      <c r="M20" s="21">
        <f t="shared" si="5"/>
        <v>9382</v>
      </c>
      <c r="P20" s="34"/>
    </row>
    <row r="21" spans="2:16" x14ac:dyDescent="0.25">
      <c r="B21" s="21" t="s">
        <v>172</v>
      </c>
      <c r="C21" s="21">
        <v>684</v>
      </c>
      <c r="D21" s="21">
        <v>427</v>
      </c>
      <c r="E21" s="21">
        <f t="shared" si="1"/>
        <v>1111</v>
      </c>
      <c r="F21" s="22">
        <f t="shared" si="2"/>
        <v>1.4170376133566318E-2</v>
      </c>
      <c r="G21" s="21">
        <v>1795</v>
      </c>
      <c r="H21" s="21">
        <v>164</v>
      </c>
      <c r="I21" s="21">
        <f t="shared" si="3"/>
        <v>1959</v>
      </c>
      <c r="J21" s="22">
        <f t="shared" si="4"/>
        <v>1.0055384173164084E-2</v>
      </c>
      <c r="K21" s="21">
        <f t="shared" si="0"/>
        <v>3070</v>
      </c>
      <c r="L21" s="21">
        <v>0</v>
      </c>
      <c r="M21" s="21">
        <f t="shared" si="5"/>
        <v>3070</v>
      </c>
      <c r="P21" s="34"/>
    </row>
    <row r="22" spans="2:16" x14ac:dyDescent="0.25">
      <c r="B22" s="21" t="s">
        <v>173</v>
      </c>
      <c r="C22" s="21">
        <v>410</v>
      </c>
      <c r="D22" s="21">
        <v>171</v>
      </c>
      <c r="E22" s="21">
        <f t="shared" si="1"/>
        <v>581</v>
      </c>
      <c r="F22" s="22">
        <f t="shared" si="2"/>
        <v>7.4104307233141585E-3</v>
      </c>
      <c r="G22" s="21">
        <v>1476</v>
      </c>
      <c r="H22" s="21">
        <v>107</v>
      </c>
      <c r="I22" s="21">
        <f t="shared" si="3"/>
        <v>1583</v>
      </c>
      <c r="J22" s="22">
        <f t="shared" si="4"/>
        <v>8.1254074252775626E-3</v>
      </c>
      <c r="K22" s="21">
        <f t="shared" si="0"/>
        <v>2164</v>
      </c>
      <c r="L22" s="21">
        <v>0</v>
      </c>
      <c r="M22" s="21">
        <f t="shared" si="5"/>
        <v>2164</v>
      </c>
      <c r="P22" s="34"/>
    </row>
    <row r="23" spans="2:16" x14ac:dyDescent="0.25">
      <c r="B23" s="21" t="s">
        <v>174</v>
      </c>
      <c r="C23" s="21">
        <v>3047</v>
      </c>
      <c r="D23" s="21">
        <v>1652</v>
      </c>
      <c r="E23" s="21">
        <f t="shared" si="1"/>
        <v>4699</v>
      </c>
      <c r="F23" s="22">
        <f t="shared" si="2"/>
        <v>5.9933931099575274E-2</v>
      </c>
      <c r="G23" s="21">
        <v>10809</v>
      </c>
      <c r="H23" s="21">
        <v>684</v>
      </c>
      <c r="I23" s="21">
        <f t="shared" si="3"/>
        <v>11493</v>
      </c>
      <c r="J23" s="22">
        <f t="shared" si="4"/>
        <v>5.8992613732605829E-2</v>
      </c>
      <c r="K23" s="21">
        <f t="shared" si="0"/>
        <v>16192</v>
      </c>
      <c r="L23" s="21">
        <v>0</v>
      </c>
      <c r="M23" s="21">
        <f t="shared" si="5"/>
        <v>16192</v>
      </c>
      <c r="P23" s="34"/>
    </row>
    <row r="24" spans="2:16" x14ac:dyDescent="0.25">
      <c r="B24" s="21" t="s">
        <v>175</v>
      </c>
      <c r="C24" s="21">
        <v>1018</v>
      </c>
      <c r="D24" s="21">
        <v>436</v>
      </c>
      <c r="E24" s="21">
        <f t="shared" si="1"/>
        <v>1454</v>
      </c>
      <c r="F24" s="22">
        <f t="shared" si="2"/>
        <v>1.8545208729257807E-2</v>
      </c>
      <c r="G24" s="21">
        <v>2464</v>
      </c>
      <c r="H24" s="21">
        <v>177</v>
      </c>
      <c r="I24" s="21">
        <f t="shared" si="3"/>
        <v>2641</v>
      </c>
      <c r="J24" s="22">
        <f t="shared" si="4"/>
        <v>1.3556033487149743E-2</v>
      </c>
      <c r="K24" s="21">
        <f t="shared" si="0"/>
        <v>4095</v>
      </c>
      <c r="L24" s="21">
        <v>0</v>
      </c>
      <c r="M24" s="21">
        <f t="shared" si="5"/>
        <v>4095</v>
      </c>
      <c r="P24" s="34"/>
    </row>
    <row r="25" spans="2:16" x14ac:dyDescent="0.25">
      <c r="B25" s="21" t="s">
        <v>176</v>
      </c>
      <c r="C25" s="21">
        <v>692</v>
      </c>
      <c r="D25" s="21">
        <v>204</v>
      </c>
      <c r="E25" s="21">
        <f t="shared" si="1"/>
        <v>896</v>
      </c>
      <c r="F25" s="22">
        <f t="shared" si="2"/>
        <v>1.1428134127520631E-2</v>
      </c>
      <c r="G25" s="21">
        <v>1997</v>
      </c>
      <c r="H25" s="21">
        <v>80</v>
      </c>
      <c r="I25" s="21">
        <f t="shared" si="3"/>
        <v>2077</v>
      </c>
      <c r="J25" s="22">
        <f t="shared" si="4"/>
        <v>1.0661068365319961E-2</v>
      </c>
      <c r="K25" s="21">
        <f t="shared" si="0"/>
        <v>2973</v>
      </c>
      <c r="L25" s="21">
        <v>1</v>
      </c>
      <c r="M25" s="21">
        <f t="shared" si="5"/>
        <v>2974</v>
      </c>
      <c r="P25" s="34"/>
    </row>
    <row r="26" spans="2:16" x14ac:dyDescent="0.25">
      <c r="B26" s="21" t="s">
        <v>177</v>
      </c>
      <c r="C26" s="21">
        <v>1620</v>
      </c>
      <c r="D26" s="21">
        <v>833</v>
      </c>
      <c r="E26" s="21">
        <f t="shared" si="1"/>
        <v>2453</v>
      </c>
      <c r="F26" s="22">
        <f t="shared" si="2"/>
        <v>3.1287068096884051E-2</v>
      </c>
      <c r="G26" s="21">
        <v>8792</v>
      </c>
      <c r="H26" s="21">
        <v>447</v>
      </c>
      <c r="I26" s="21">
        <f t="shared" si="3"/>
        <v>9239</v>
      </c>
      <c r="J26" s="22">
        <f t="shared" si="4"/>
        <v>4.7423019079052053E-2</v>
      </c>
      <c r="K26" s="21">
        <f t="shared" si="0"/>
        <v>11692</v>
      </c>
      <c r="L26" s="21">
        <v>3</v>
      </c>
      <c r="M26" s="21">
        <f t="shared" si="5"/>
        <v>11695</v>
      </c>
      <c r="P26" s="34"/>
    </row>
    <row r="27" spans="2:16" x14ac:dyDescent="0.25">
      <c r="B27" s="21" t="s">
        <v>178</v>
      </c>
      <c r="C27" s="21">
        <v>727</v>
      </c>
      <c r="D27" s="21">
        <v>365</v>
      </c>
      <c r="E27" s="21">
        <f t="shared" si="1"/>
        <v>1092</v>
      </c>
      <c r="F27" s="22">
        <f t="shared" si="2"/>
        <v>1.3928038467915769E-2</v>
      </c>
      <c r="G27" s="21">
        <v>2925</v>
      </c>
      <c r="H27" s="21">
        <v>145</v>
      </c>
      <c r="I27" s="21">
        <f t="shared" si="3"/>
        <v>3070</v>
      </c>
      <c r="J27" s="22">
        <f t="shared" si="4"/>
        <v>1.5758054829818142E-2</v>
      </c>
      <c r="K27" s="21">
        <f t="shared" si="0"/>
        <v>4162</v>
      </c>
      <c r="L27" s="21">
        <v>0</v>
      </c>
      <c r="M27" s="21">
        <f t="shared" si="5"/>
        <v>4162</v>
      </c>
      <c r="P27" s="34"/>
    </row>
    <row r="28" spans="2:16" x14ac:dyDescent="0.25">
      <c r="B28" s="21" t="s">
        <v>179</v>
      </c>
      <c r="C28" s="21">
        <v>505</v>
      </c>
      <c r="D28" s="21">
        <v>409</v>
      </c>
      <c r="E28" s="21">
        <f t="shared" si="1"/>
        <v>914</v>
      </c>
      <c r="F28" s="22">
        <f t="shared" si="2"/>
        <v>1.1657717179189573E-2</v>
      </c>
      <c r="G28" s="21">
        <v>1899</v>
      </c>
      <c r="H28" s="21">
        <v>136</v>
      </c>
      <c r="I28" s="21">
        <f t="shared" si="3"/>
        <v>2035</v>
      </c>
      <c r="J28" s="22">
        <f t="shared" si="4"/>
        <v>1.044548585624753E-2</v>
      </c>
      <c r="K28" s="21">
        <f t="shared" si="0"/>
        <v>2949</v>
      </c>
      <c r="L28" s="21">
        <v>0</v>
      </c>
      <c r="M28" s="21">
        <f t="shared" si="5"/>
        <v>2949</v>
      </c>
      <c r="P28" s="34"/>
    </row>
    <row r="29" spans="2:16" x14ac:dyDescent="0.25">
      <c r="B29" s="21" t="s">
        <v>180</v>
      </c>
      <c r="C29" s="21">
        <v>43</v>
      </c>
      <c r="D29" s="21">
        <v>4</v>
      </c>
      <c r="E29" s="21">
        <f t="shared" si="1"/>
        <v>47</v>
      </c>
      <c r="F29" s="22">
        <f t="shared" si="2"/>
        <v>5.9946685713556879E-4</v>
      </c>
      <c r="G29" s="21">
        <v>59</v>
      </c>
      <c r="H29" s="21">
        <v>2</v>
      </c>
      <c r="I29" s="21">
        <f t="shared" si="3"/>
        <v>61</v>
      </c>
      <c r="J29" s="22">
        <f t="shared" si="4"/>
        <v>3.1310792984329207E-4</v>
      </c>
      <c r="K29" s="21">
        <f t="shared" si="0"/>
        <v>108</v>
      </c>
      <c r="L29" s="21">
        <v>0</v>
      </c>
      <c r="M29" s="21">
        <f t="shared" si="5"/>
        <v>108</v>
      </c>
      <c r="P29" s="34"/>
    </row>
    <row r="30" spans="2:16" x14ac:dyDescent="0.25">
      <c r="B30" s="21" t="s">
        <v>181</v>
      </c>
      <c r="C30" s="21">
        <v>843</v>
      </c>
      <c r="D30" s="21">
        <v>313</v>
      </c>
      <c r="E30" s="21">
        <f t="shared" si="1"/>
        <v>1156</v>
      </c>
      <c r="F30" s="22">
        <f t="shared" si="2"/>
        <v>1.4744333762738671E-2</v>
      </c>
      <c r="G30" s="21">
        <v>2614</v>
      </c>
      <c r="H30" s="21">
        <v>113</v>
      </c>
      <c r="I30" s="21">
        <f t="shared" si="3"/>
        <v>2727</v>
      </c>
      <c r="J30" s="22">
        <f t="shared" si="4"/>
        <v>1.3997464339059958E-2</v>
      </c>
      <c r="K30" s="21">
        <f t="shared" si="0"/>
        <v>3883</v>
      </c>
      <c r="L30" s="21">
        <v>0</v>
      </c>
      <c r="M30" s="21">
        <f t="shared" si="5"/>
        <v>3883</v>
      </c>
      <c r="P30" s="34"/>
    </row>
    <row r="31" spans="2:16" x14ac:dyDescent="0.25">
      <c r="B31" s="21" t="s">
        <v>182</v>
      </c>
      <c r="C31" s="21">
        <v>932</v>
      </c>
      <c r="D31" s="21">
        <v>497</v>
      </c>
      <c r="E31" s="21">
        <f t="shared" si="1"/>
        <v>1429</v>
      </c>
      <c r="F31" s="22">
        <f t="shared" si="2"/>
        <v>1.8226343379717614E-2</v>
      </c>
      <c r="G31" s="21">
        <v>2977</v>
      </c>
      <c r="H31" s="21">
        <v>145</v>
      </c>
      <c r="I31" s="21">
        <f t="shared" si="3"/>
        <v>3122</v>
      </c>
      <c r="J31" s="22">
        <f t="shared" si="4"/>
        <v>1.6024966507717342E-2</v>
      </c>
      <c r="K31" s="21">
        <f t="shared" si="0"/>
        <v>4551</v>
      </c>
      <c r="L31" s="21">
        <v>0</v>
      </c>
      <c r="M31" s="21">
        <f t="shared" si="5"/>
        <v>4551</v>
      </c>
      <c r="P31" s="34"/>
    </row>
    <row r="32" spans="2:16" x14ac:dyDescent="0.25">
      <c r="B32" s="21" t="s">
        <v>183</v>
      </c>
      <c r="C32" s="21">
        <v>2623</v>
      </c>
      <c r="D32" s="21">
        <v>1242</v>
      </c>
      <c r="E32" s="21">
        <f t="shared" si="1"/>
        <v>3865</v>
      </c>
      <c r="F32" s="22">
        <f t="shared" si="2"/>
        <v>4.9296583038914328E-2</v>
      </c>
      <c r="G32" s="21">
        <v>9993</v>
      </c>
      <c r="H32" s="21">
        <v>553</v>
      </c>
      <c r="I32" s="21">
        <f t="shared" si="3"/>
        <v>10546</v>
      </c>
      <c r="J32" s="22">
        <f t="shared" si="4"/>
        <v>5.4131741444710786E-2</v>
      </c>
      <c r="K32" s="21">
        <f t="shared" si="0"/>
        <v>14411</v>
      </c>
      <c r="L32" s="21">
        <v>1</v>
      </c>
      <c r="M32" s="21">
        <f t="shared" si="5"/>
        <v>14412</v>
      </c>
      <c r="P32" s="34"/>
    </row>
    <row r="33" spans="2:16" x14ac:dyDescent="0.25">
      <c r="B33" s="21" t="s">
        <v>184</v>
      </c>
      <c r="C33" s="21">
        <v>1476</v>
      </c>
      <c r="D33" s="21">
        <v>874</v>
      </c>
      <c r="E33" s="21">
        <f t="shared" si="1"/>
        <v>2350</v>
      </c>
      <c r="F33" s="22">
        <f t="shared" si="2"/>
        <v>2.997334285677844E-2</v>
      </c>
      <c r="G33" s="21">
        <v>3689</v>
      </c>
      <c r="H33" s="21">
        <v>255</v>
      </c>
      <c r="I33" s="21">
        <f t="shared" si="3"/>
        <v>3944</v>
      </c>
      <c r="J33" s="22">
        <f t="shared" si="4"/>
        <v>2.0244224185277767E-2</v>
      </c>
      <c r="K33" s="21">
        <f t="shared" si="0"/>
        <v>6294</v>
      </c>
      <c r="L33" s="21">
        <v>1</v>
      </c>
      <c r="M33" s="21">
        <f t="shared" si="5"/>
        <v>6295</v>
      </c>
      <c r="P33" s="34"/>
    </row>
    <row r="34" spans="2:16" x14ac:dyDescent="0.25">
      <c r="B34" s="21" t="s">
        <v>185</v>
      </c>
      <c r="C34" s="21">
        <v>692</v>
      </c>
      <c r="D34" s="21">
        <v>581</v>
      </c>
      <c r="E34" s="21">
        <f t="shared" si="1"/>
        <v>1273</v>
      </c>
      <c r="F34" s="22">
        <f t="shared" si="2"/>
        <v>1.623662359858679E-2</v>
      </c>
      <c r="G34" s="21">
        <v>2302</v>
      </c>
      <c r="H34" s="21">
        <v>148</v>
      </c>
      <c r="I34" s="21">
        <f t="shared" si="3"/>
        <v>2450</v>
      </c>
      <c r="J34" s="22">
        <f t="shared" si="4"/>
        <v>1.2575646362558451E-2</v>
      </c>
      <c r="K34" s="21">
        <f t="shared" si="0"/>
        <v>3723</v>
      </c>
      <c r="L34" s="21">
        <v>0</v>
      </c>
      <c r="M34" s="21">
        <f t="shared" si="5"/>
        <v>3723</v>
      </c>
      <c r="P34" s="34"/>
    </row>
    <row r="35" spans="2:16" x14ac:dyDescent="0.25">
      <c r="B35" s="21" t="s">
        <v>186</v>
      </c>
      <c r="C35" s="21">
        <v>781</v>
      </c>
      <c r="D35" s="21">
        <v>402</v>
      </c>
      <c r="E35" s="21">
        <f t="shared" si="1"/>
        <v>1183</v>
      </c>
      <c r="F35" s="22">
        <f t="shared" si="2"/>
        <v>1.5088708340242082E-2</v>
      </c>
      <c r="G35" s="21">
        <v>2630</v>
      </c>
      <c r="H35" s="21">
        <v>125</v>
      </c>
      <c r="I35" s="21">
        <f t="shared" si="3"/>
        <v>2755</v>
      </c>
      <c r="J35" s="22">
        <f t="shared" si="4"/>
        <v>1.4141186011774911E-2</v>
      </c>
      <c r="K35" s="21">
        <f t="shared" si="0"/>
        <v>3938</v>
      </c>
      <c r="L35" s="21">
        <v>0</v>
      </c>
      <c r="M35" s="21">
        <f t="shared" si="5"/>
        <v>3938</v>
      </c>
      <c r="P35" s="34"/>
    </row>
    <row r="36" spans="2:16" x14ac:dyDescent="0.25">
      <c r="B36" s="21" t="s">
        <v>187</v>
      </c>
      <c r="C36" s="21">
        <v>228</v>
      </c>
      <c r="D36" s="21">
        <v>99</v>
      </c>
      <c r="E36" s="21">
        <f t="shared" si="1"/>
        <v>327</v>
      </c>
      <c r="F36" s="22">
        <f t="shared" si="2"/>
        <v>4.1707587719857662E-3</v>
      </c>
      <c r="G36" s="21">
        <v>674</v>
      </c>
      <c r="H36" s="21">
        <v>30</v>
      </c>
      <c r="I36" s="21">
        <f t="shared" si="3"/>
        <v>704</v>
      </c>
      <c r="J36" s="22">
        <f t="shared" si="4"/>
        <v>3.6135734854045509E-3</v>
      </c>
      <c r="K36" s="21">
        <f t="shared" si="0"/>
        <v>1031</v>
      </c>
      <c r="L36" s="21">
        <v>0</v>
      </c>
      <c r="M36" s="21">
        <f t="shared" si="5"/>
        <v>1031</v>
      </c>
      <c r="P36" s="34"/>
    </row>
    <row r="37" spans="2:16" x14ac:dyDescent="0.25">
      <c r="B37" s="21" t="s">
        <v>188</v>
      </c>
      <c r="C37" s="21">
        <v>300</v>
      </c>
      <c r="D37" s="21">
        <v>250</v>
      </c>
      <c r="E37" s="21">
        <f t="shared" si="1"/>
        <v>550</v>
      </c>
      <c r="F37" s="22">
        <f t="shared" si="2"/>
        <v>7.0150376898843155E-3</v>
      </c>
      <c r="G37" s="21">
        <v>1096</v>
      </c>
      <c r="H37" s="21">
        <v>125</v>
      </c>
      <c r="I37" s="21">
        <f t="shared" si="3"/>
        <v>1221</v>
      </c>
      <c r="J37" s="22">
        <f t="shared" si="4"/>
        <v>6.267291513748518E-3</v>
      </c>
      <c r="K37" s="21">
        <f t="shared" si="0"/>
        <v>1771</v>
      </c>
      <c r="L37" s="21">
        <v>0</v>
      </c>
      <c r="M37" s="21">
        <f t="shared" si="5"/>
        <v>1771</v>
      </c>
      <c r="P37" s="34"/>
    </row>
    <row r="38" spans="2:16" x14ac:dyDescent="0.25">
      <c r="B38" s="21" t="s">
        <v>189</v>
      </c>
      <c r="C38" s="21">
        <v>570</v>
      </c>
      <c r="D38" s="21">
        <v>167</v>
      </c>
      <c r="E38" s="21">
        <f t="shared" si="1"/>
        <v>737</v>
      </c>
      <c r="F38" s="22">
        <f t="shared" si="2"/>
        <v>9.4001505044449835E-3</v>
      </c>
      <c r="G38" s="21">
        <v>1215</v>
      </c>
      <c r="H38" s="21">
        <v>48</v>
      </c>
      <c r="I38" s="21">
        <f t="shared" si="3"/>
        <v>1263</v>
      </c>
      <c r="J38" s="22">
        <f t="shared" si="4"/>
        <v>6.4828740228209487E-3</v>
      </c>
      <c r="K38" s="21">
        <f t="shared" si="0"/>
        <v>2000</v>
      </c>
      <c r="L38" s="21">
        <v>0</v>
      </c>
      <c r="M38" s="21">
        <f t="shared" si="5"/>
        <v>2000</v>
      </c>
      <c r="P38" s="34"/>
    </row>
    <row r="39" spans="2:16" x14ac:dyDescent="0.25">
      <c r="B39" s="21" t="s">
        <v>190</v>
      </c>
      <c r="C39" s="21">
        <v>573</v>
      </c>
      <c r="D39" s="21">
        <v>179</v>
      </c>
      <c r="E39" s="21">
        <f t="shared" si="1"/>
        <v>752</v>
      </c>
      <c r="F39" s="22">
        <f t="shared" si="2"/>
        <v>9.5914697141691006E-3</v>
      </c>
      <c r="G39" s="21">
        <v>1578</v>
      </c>
      <c r="H39" s="21">
        <v>56</v>
      </c>
      <c r="I39" s="21">
        <f t="shared" si="3"/>
        <v>1634</v>
      </c>
      <c r="J39" s="22">
        <f t="shared" si="4"/>
        <v>8.3871861862940857E-3</v>
      </c>
      <c r="K39" s="21">
        <f t="shared" si="0"/>
        <v>2386</v>
      </c>
      <c r="L39" s="21">
        <v>2</v>
      </c>
      <c r="M39" s="21">
        <f t="shared" si="5"/>
        <v>2388</v>
      </c>
      <c r="P39" s="34"/>
    </row>
    <row r="40" spans="2:16" x14ac:dyDescent="0.25">
      <c r="B40" s="21" t="s">
        <v>191</v>
      </c>
      <c r="C40" s="21">
        <v>335</v>
      </c>
      <c r="D40" s="21">
        <v>84</v>
      </c>
      <c r="E40" s="21">
        <f t="shared" si="1"/>
        <v>419</v>
      </c>
      <c r="F40" s="22">
        <f t="shared" si="2"/>
        <v>5.3441832582936874E-3</v>
      </c>
      <c r="G40" s="21">
        <v>941</v>
      </c>
      <c r="H40" s="21">
        <v>34</v>
      </c>
      <c r="I40" s="21">
        <f t="shared" si="3"/>
        <v>975</v>
      </c>
      <c r="J40" s="22">
        <f t="shared" si="4"/>
        <v>5.004593960609996E-3</v>
      </c>
      <c r="K40" s="21">
        <f t="shared" si="0"/>
        <v>1394</v>
      </c>
      <c r="L40" s="21">
        <v>0</v>
      </c>
      <c r="M40" s="21">
        <f t="shared" si="5"/>
        <v>1394</v>
      </c>
      <c r="P40" s="34"/>
    </row>
    <row r="41" spans="2:16" x14ac:dyDescent="0.25">
      <c r="B41" s="21" t="s">
        <v>192</v>
      </c>
      <c r="C41" s="21">
        <v>245</v>
      </c>
      <c r="D41" s="21">
        <v>158</v>
      </c>
      <c r="E41" s="21">
        <f t="shared" si="1"/>
        <v>403</v>
      </c>
      <c r="F41" s="22">
        <f t="shared" si="2"/>
        <v>5.1401094345879623E-3</v>
      </c>
      <c r="G41" s="21">
        <v>1222</v>
      </c>
      <c r="H41" s="21">
        <v>58</v>
      </c>
      <c r="I41" s="21">
        <f t="shared" si="3"/>
        <v>1280</v>
      </c>
      <c r="J41" s="22">
        <f t="shared" si="4"/>
        <v>6.5701336098264564E-3</v>
      </c>
      <c r="K41" s="21">
        <f t="shared" si="0"/>
        <v>1683</v>
      </c>
      <c r="L41" s="21">
        <v>0</v>
      </c>
      <c r="M41" s="21">
        <f t="shared" si="5"/>
        <v>1683</v>
      </c>
      <c r="P41" s="34"/>
    </row>
    <row r="42" spans="2:16" x14ac:dyDescent="0.25">
      <c r="B42" s="21" t="s">
        <v>193</v>
      </c>
      <c r="C42" s="21">
        <v>485</v>
      </c>
      <c r="D42" s="21">
        <v>268</v>
      </c>
      <c r="E42" s="21">
        <f t="shared" si="1"/>
        <v>753</v>
      </c>
      <c r="F42" s="22">
        <f t="shared" si="2"/>
        <v>9.6042243281507077E-3</v>
      </c>
      <c r="G42" s="21">
        <v>1660</v>
      </c>
      <c r="H42" s="21">
        <v>63</v>
      </c>
      <c r="I42" s="21">
        <f t="shared" si="3"/>
        <v>1723</v>
      </c>
      <c r="J42" s="22">
        <f t="shared" si="4"/>
        <v>8.8440157888523309E-3</v>
      </c>
      <c r="K42" s="21">
        <f t="shared" si="0"/>
        <v>2476</v>
      </c>
      <c r="L42" s="21">
        <v>0</v>
      </c>
      <c r="M42" s="21">
        <f t="shared" si="5"/>
        <v>2476</v>
      </c>
      <c r="P42" s="34"/>
    </row>
    <row r="43" spans="2:16" x14ac:dyDescent="0.25">
      <c r="B43" s="21" t="s">
        <v>194</v>
      </c>
      <c r="C43" s="21">
        <v>177</v>
      </c>
      <c r="D43" s="21">
        <v>104</v>
      </c>
      <c r="E43" s="21">
        <f t="shared" si="1"/>
        <v>281</v>
      </c>
      <c r="F43" s="22">
        <f t="shared" si="2"/>
        <v>3.5840465288318048E-3</v>
      </c>
      <c r="G43" s="21">
        <v>825</v>
      </c>
      <c r="H43" s="21">
        <v>48</v>
      </c>
      <c r="I43" s="21">
        <f t="shared" si="3"/>
        <v>873</v>
      </c>
      <c r="J43" s="22">
        <f t="shared" si="4"/>
        <v>4.4810364385769498E-3</v>
      </c>
      <c r="K43" s="21">
        <f t="shared" si="0"/>
        <v>1154</v>
      </c>
      <c r="L43" s="21">
        <v>0</v>
      </c>
      <c r="M43" s="21">
        <f t="shared" si="5"/>
        <v>1154</v>
      </c>
      <c r="P43" s="34"/>
    </row>
    <row r="44" spans="2:16" x14ac:dyDescent="0.25">
      <c r="B44" s="21" t="s">
        <v>195</v>
      </c>
      <c r="C44" s="21">
        <v>315</v>
      </c>
      <c r="D44" s="21">
        <v>190</v>
      </c>
      <c r="E44" s="21">
        <f t="shared" si="1"/>
        <v>505</v>
      </c>
      <c r="F44" s="22">
        <f t="shared" si="2"/>
        <v>6.4410800607119624E-3</v>
      </c>
      <c r="G44" s="21">
        <v>1723</v>
      </c>
      <c r="H44" s="21">
        <v>64</v>
      </c>
      <c r="I44" s="21">
        <f t="shared" si="3"/>
        <v>1787</v>
      </c>
      <c r="J44" s="22">
        <f t="shared" si="4"/>
        <v>9.1725224693436531E-3</v>
      </c>
      <c r="K44" s="21">
        <f t="shared" si="0"/>
        <v>2292</v>
      </c>
      <c r="L44" s="21">
        <v>0</v>
      </c>
      <c r="M44" s="21">
        <f t="shared" si="5"/>
        <v>2292</v>
      </c>
      <c r="P44" s="34"/>
    </row>
    <row r="45" spans="2:16" x14ac:dyDescent="0.25">
      <c r="B45" s="21" t="s">
        <v>196</v>
      </c>
      <c r="C45" s="21">
        <v>4415</v>
      </c>
      <c r="D45" s="21">
        <v>2017</v>
      </c>
      <c r="E45" s="21">
        <f t="shared" si="1"/>
        <v>6432</v>
      </c>
      <c r="F45" s="22">
        <f t="shared" si="2"/>
        <v>8.2037677129701669E-2</v>
      </c>
      <c r="G45" s="21">
        <v>14914</v>
      </c>
      <c r="H45" s="21">
        <v>748</v>
      </c>
      <c r="I45" s="21">
        <f t="shared" si="3"/>
        <v>15662</v>
      </c>
      <c r="J45" s="22">
        <f t="shared" si="4"/>
        <v>8.03917442164859E-2</v>
      </c>
      <c r="K45" s="21">
        <f t="shared" si="0"/>
        <v>22094</v>
      </c>
      <c r="L45" s="21">
        <v>1</v>
      </c>
      <c r="M45" s="21">
        <f t="shared" si="5"/>
        <v>22095</v>
      </c>
      <c r="P45" s="34"/>
    </row>
    <row r="46" spans="2:16" x14ac:dyDescent="0.25">
      <c r="B46" s="21" t="s">
        <v>197</v>
      </c>
      <c r="C46" s="21">
        <v>1448</v>
      </c>
      <c r="D46" s="21">
        <v>609</v>
      </c>
      <c r="E46" s="21">
        <f t="shared" si="1"/>
        <v>2057</v>
      </c>
      <c r="F46" s="22">
        <f t="shared" si="2"/>
        <v>2.6236240960167339E-2</v>
      </c>
      <c r="G46" s="21">
        <v>5127</v>
      </c>
      <c r="H46" s="21">
        <v>266</v>
      </c>
      <c r="I46" s="21">
        <f t="shared" si="3"/>
        <v>5393</v>
      </c>
      <c r="J46" s="22">
        <f t="shared" si="4"/>
        <v>2.7681820748276624E-2</v>
      </c>
      <c r="K46" s="21">
        <f t="shared" si="0"/>
        <v>7450</v>
      </c>
      <c r="L46" s="21">
        <v>0</v>
      </c>
      <c r="M46" s="21">
        <f t="shared" si="5"/>
        <v>7450</v>
      </c>
      <c r="P46" s="34"/>
    </row>
    <row r="47" spans="2:16" x14ac:dyDescent="0.25">
      <c r="B47" s="21" t="s">
        <v>198</v>
      </c>
      <c r="C47" s="21">
        <v>573</v>
      </c>
      <c r="D47" s="21">
        <v>280</v>
      </c>
      <c r="E47" s="21">
        <f t="shared" si="1"/>
        <v>853</v>
      </c>
      <c r="F47" s="22">
        <f t="shared" si="2"/>
        <v>1.0879685726311494E-2</v>
      </c>
      <c r="G47" s="21">
        <v>1765</v>
      </c>
      <c r="H47" s="21">
        <v>113</v>
      </c>
      <c r="I47" s="21">
        <f t="shared" si="3"/>
        <v>1878</v>
      </c>
      <c r="J47" s="22">
        <f t="shared" si="4"/>
        <v>9.6396179056672544E-3</v>
      </c>
      <c r="K47" s="21">
        <f t="shared" si="0"/>
        <v>2731</v>
      </c>
      <c r="L47" s="21">
        <v>2</v>
      </c>
      <c r="M47" s="21">
        <f t="shared" si="5"/>
        <v>2733</v>
      </c>
      <c r="P47" s="34"/>
    </row>
    <row r="48" spans="2:16" x14ac:dyDescent="0.25">
      <c r="B48" s="21" t="s">
        <v>199</v>
      </c>
      <c r="C48" s="21">
        <v>2870</v>
      </c>
      <c r="D48" s="21">
        <v>1674</v>
      </c>
      <c r="E48" s="21">
        <f t="shared" si="1"/>
        <v>4544</v>
      </c>
      <c r="F48" s="22">
        <f t="shared" si="2"/>
        <v>5.7956965932426052E-2</v>
      </c>
      <c r="G48" s="21">
        <v>10186</v>
      </c>
      <c r="H48" s="21">
        <v>549</v>
      </c>
      <c r="I48" s="21">
        <f t="shared" si="3"/>
        <v>10735</v>
      </c>
      <c r="J48" s="22">
        <f t="shared" si="4"/>
        <v>5.5101862735536723E-2</v>
      </c>
      <c r="K48" s="21">
        <f t="shared" si="0"/>
        <v>15279</v>
      </c>
      <c r="L48" s="21">
        <v>5</v>
      </c>
      <c r="M48" s="21">
        <f t="shared" si="5"/>
        <v>15284</v>
      </c>
      <c r="P48" s="34"/>
    </row>
    <row r="49" spans="2:16" x14ac:dyDescent="0.25">
      <c r="B49" s="23" t="s">
        <v>49</v>
      </c>
      <c r="C49" s="21">
        <f t="shared" ref="C49:H49" si="6">SUM(C11:C48)</f>
        <v>52512</v>
      </c>
      <c r="D49" s="21">
        <f t="shared" si="6"/>
        <v>25891</v>
      </c>
      <c r="E49" s="23">
        <f t="shared" ref="E49" si="7">C49+D49</f>
        <v>78403</v>
      </c>
      <c r="F49" s="25">
        <f t="shared" ref="F49" si="8">E49/$E$49</f>
        <v>1</v>
      </c>
      <c r="G49" s="21">
        <f t="shared" si="6"/>
        <v>184690</v>
      </c>
      <c r="H49" s="21">
        <f t="shared" si="6"/>
        <v>10131</v>
      </c>
      <c r="I49" s="23">
        <f t="shared" ref="I49" si="9">G49+H49</f>
        <v>194821</v>
      </c>
      <c r="J49" s="25">
        <f t="shared" ref="J49" si="10">I49/$I$49</f>
        <v>1</v>
      </c>
      <c r="K49" s="23">
        <f t="shared" ref="K49" si="11">E49+I49</f>
        <v>273224</v>
      </c>
      <c r="L49" s="21">
        <f t="shared" ref="L49" si="12">SUM(L11:L48)</f>
        <v>35</v>
      </c>
      <c r="M49" s="23">
        <f t="shared" si="5"/>
        <v>273259</v>
      </c>
      <c r="P49" s="34"/>
    </row>
    <row r="50" spans="2:16" ht="25.5" customHeight="1" x14ac:dyDescent="0.25">
      <c r="B50" s="35" t="s">
        <v>64</v>
      </c>
      <c r="C50" s="36">
        <f>+C49/M49</f>
        <v>0.19216933385542653</v>
      </c>
      <c r="D50" s="36">
        <f>+D49/M49</f>
        <v>9.474893782089519E-2</v>
      </c>
      <c r="E50" s="37">
        <f>+E49/M49</f>
        <v>0.28691827167632172</v>
      </c>
      <c r="F50" s="37"/>
      <c r="G50" s="36">
        <f>+G49/M49</f>
        <v>0.67587892804994532</v>
      </c>
      <c r="H50" s="36">
        <f>+H49/M49</f>
        <v>3.707471666075042E-2</v>
      </c>
      <c r="I50" s="37">
        <f>+I49/M49</f>
        <v>0.71295364471069567</v>
      </c>
      <c r="J50" s="37"/>
      <c r="K50" s="37">
        <f>+K49/M49</f>
        <v>0.99987191638701745</v>
      </c>
      <c r="L50" s="37">
        <f>+L49/M49</f>
        <v>1.2808361298255501E-4</v>
      </c>
      <c r="M50" s="37">
        <f>K50+L50</f>
        <v>1</v>
      </c>
    </row>
    <row r="51" spans="2:16" x14ac:dyDescent="0.25">
      <c r="B51" s="28"/>
      <c r="C51" s="41"/>
      <c r="D51" s="41"/>
      <c r="E51" s="41"/>
      <c r="F51" s="41"/>
      <c r="G51" s="41"/>
      <c r="H51" s="41"/>
      <c r="I51" s="41"/>
      <c r="J51" s="41"/>
      <c r="K51" s="41"/>
    </row>
    <row r="52" spans="2:16" ht="13.8" x14ac:dyDescent="0.3">
      <c r="B52" s="357" t="s">
        <v>85</v>
      </c>
      <c r="C52" s="357"/>
      <c r="D52" s="357"/>
      <c r="E52" s="357"/>
      <c r="F52" s="357"/>
      <c r="G52" s="357"/>
      <c r="H52" s="357"/>
      <c r="I52" s="357"/>
      <c r="J52" s="357"/>
      <c r="K52" s="357"/>
    </row>
    <row r="53" spans="2:16" ht="13.8" x14ac:dyDescent="0.3">
      <c r="B53" s="373" t="str">
        <f>'Solicitudes Regiones'!$B$6:$R$6</f>
        <v>Acumuladas de julio de 2008 a mayo de 2020</v>
      </c>
      <c r="C53" s="373"/>
      <c r="D53" s="373"/>
      <c r="E53" s="373"/>
      <c r="F53" s="373"/>
      <c r="G53" s="373"/>
      <c r="H53" s="373"/>
      <c r="I53" s="373"/>
      <c r="J53" s="373"/>
      <c r="K53" s="373"/>
    </row>
    <row r="54" spans="2:16" x14ac:dyDescent="0.25">
      <c r="B54" s="28"/>
      <c r="C54" s="41"/>
      <c r="D54" s="41"/>
      <c r="E54" s="41"/>
      <c r="F54" s="41"/>
      <c r="G54" s="41"/>
      <c r="H54" s="41"/>
      <c r="I54" s="41"/>
      <c r="J54" s="41"/>
      <c r="K54" s="41"/>
    </row>
    <row r="55" spans="2:16" ht="15" customHeight="1" x14ac:dyDescent="0.25">
      <c r="B55" s="387" t="s">
        <v>65</v>
      </c>
      <c r="C55" s="387"/>
      <c r="D55" s="387"/>
      <c r="E55" s="387"/>
      <c r="F55" s="387"/>
      <c r="G55" s="387"/>
      <c r="H55" s="387"/>
      <c r="I55" s="387"/>
      <c r="J55" s="387"/>
      <c r="K55" s="387"/>
      <c r="L55" s="387"/>
      <c r="M55" s="387"/>
    </row>
    <row r="56" spans="2:16" ht="15" customHeight="1" x14ac:dyDescent="0.25">
      <c r="B56" s="387" t="s">
        <v>56</v>
      </c>
      <c r="C56" s="387" t="s">
        <v>2</v>
      </c>
      <c r="D56" s="387"/>
      <c r="E56" s="387"/>
      <c r="F56" s="387"/>
      <c r="G56" s="387"/>
      <c r="H56" s="387"/>
      <c r="I56" s="387"/>
      <c r="J56" s="387"/>
      <c r="K56" s="387"/>
      <c r="L56" s="385"/>
      <c r="M56" s="386"/>
    </row>
    <row r="57" spans="2:16" ht="24" x14ac:dyDescent="0.25">
      <c r="B57" s="387"/>
      <c r="C57" s="26" t="s">
        <v>57</v>
      </c>
      <c r="D57" s="26" t="s">
        <v>58</v>
      </c>
      <c r="E57" s="26" t="s">
        <v>59</v>
      </c>
      <c r="F57" s="26" t="s">
        <v>60</v>
      </c>
      <c r="G57" s="26" t="s">
        <v>8</v>
      </c>
      <c r="H57" s="26" t="s">
        <v>61</v>
      </c>
      <c r="I57" s="26" t="s">
        <v>62</v>
      </c>
      <c r="J57" s="26" t="s">
        <v>63</v>
      </c>
      <c r="K57" s="27" t="s">
        <v>31</v>
      </c>
      <c r="L57" s="283" t="s">
        <v>593</v>
      </c>
      <c r="M57" s="283" t="s">
        <v>596</v>
      </c>
    </row>
    <row r="58" spans="2:16" x14ac:dyDescent="0.25">
      <c r="B58" s="21" t="s">
        <v>39</v>
      </c>
      <c r="C58" s="21">
        <v>8269</v>
      </c>
      <c r="D58" s="21">
        <v>3635</v>
      </c>
      <c r="E58" s="21">
        <f>C58+D58</f>
        <v>11904</v>
      </c>
      <c r="F58" s="22">
        <f>E58/$E$96</f>
        <v>0.18903639712888268</v>
      </c>
      <c r="G58" s="21">
        <v>26288</v>
      </c>
      <c r="H58" s="21">
        <v>1692</v>
      </c>
      <c r="I58" s="21">
        <f>G58+H58</f>
        <v>27980</v>
      </c>
      <c r="J58" s="22">
        <f>I58/$I$96</f>
        <v>0.17324541035881241</v>
      </c>
      <c r="K58" s="21">
        <f t="shared" ref="K58:K95" si="13">E58+I58</f>
        <v>39884</v>
      </c>
      <c r="L58" s="21">
        <v>0</v>
      </c>
      <c r="M58" s="21">
        <f>L58+K58</f>
        <v>39884</v>
      </c>
    </row>
    <row r="59" spans="2:16" x14ac:dyDescent="0.25">
      <c r="B59" s="21" t="s">
        <v>163</v>
      </c>
      <c r="C59" s="21">
        <v>829</v>
      </c>
      <c r="D59" s="21">
        <v>295</v>
      </c>
      <c r="E59" s="21">
        <f t="shared" ref="E59:E95" si="14">C59+D59</f>
        <v>1124</v>
      </c>
      <c r="F59" s="22">
        <f t="shared" ref="F59:F95" si="15">E59/$E$96</f>
        <v>1.7849202820301086E-2</v>
      </c>
      <c r="G59" s="21">
        <v>2262</v>
      </c>
      <c r="H59" s="21">
        <v>124</v>
      </c>
      <c r="I59" s="21">
        <f t="shared" ref="I59:I95" si="16">G59+H59</f>
        <v>2386</v>
      </c>
      <c r="J59" s="22">
        <f t="shared" ref="J59:J95" si="17">I59/$I$96</f>
        <v>1.4773536423020959E-2</v>
      </c>
      <c r="K59" s="21">
        <f t="shared" si="13"/>
        <v>3510</v>
      </c>
      <c r="L59" s="21">
        <v>0</v>
      </c>
      <c r="M59" s="21">
        <f t="shared" ref="M59:M96" si="18">L59+K59</f>
        <v>3510</v>
      </c>
    </row>
    <row r="60" spans="2:16" x14ac:dyDescent="0.25">
      <c r="B60" s="21" t="s">
        <v>164</v>
      </c>
      <c r="C60" s="21">
        <v>595</v>
      </c>
      <c r="D60" s="21">
        <v>140</v>
      </c>
      <c r="E60" s="21">
        <f t="shared" si="14"/>
        <v>735</v>
      </c>
      <c r="F60" s="22">
        <f t="shared" si="15"/>
        <v>1.1671854157403291E-2</v>
      </c>
      <c r="G60" s="21">
        <v>1503</v>
      </c>
      <c r="H60" s="21">
        <v>70</v>
      </c>
      <c r="I60" s="21">
        <f t="shared" si="16"/>
        <v>1573</v>
      </c>
      <c r="J60" s="22">
        <f t="shared" si="17"/>
        <v>9.739636543760255E-3</v>
      </c>
      <c r="K60" s="21">
        <f t="shared" si="13"/>
        <v>2308</v>
      </c>
      <c r="L60" s="21">
        <v>0</v>
      </c>
      <c r="M60" s="21">
        <f t="shared" si="18"/>
        <v>2308</v>
      </c>
    </row>
    <row r="61" spans="2:16" x14ac:dyDescent="0.25">
      <c r="B61" s="21" t="s">
        <v>165</v>
      </c>
      <c r="C61" s="21">
        <v>7594</v>
      </c>
      <c r="D61" s="21">
        <v>2485</v>
      </c>
      <c r="E61" s="21">
        <f t="shared" si="14"/>
        <v>10079</v>
      </c>
      <c r="F61" s="22">
        <f t="shared" si="15"/>
        <v>0.16005526265641873</v>
      </c>
      <c r="G61" s="21">
        <v>26330</v>
      </c>
      <c r="H61" s="21">
        <v>1229</v>
      </c>
      <c r="I61" s="21">
        <f t="shared" si="16"/>
        <v>27559</v>
      </c>
      <c r="J61" s="22">
        <f t="shared" si="17"/>
        <v>0.17063867991703044</v>
      </c>
      <c r="K61" s="21">
        <f t="shared" si="13"/>
        <v>37638</v>
      </c>
      <c r="L61" s="21">
        <v>1</v>
      </c>
      <c r="M61" s="21">
        <f t="shared" si="18"/>
        <v>37639</v>
      </c>
    </row>
    <row r="62" spans="2:16" x14ac:dyDescent="0.25">
      <c r="B62" s="21" t="s">
        <v>166</v>
      </c>
      <c r="C62" s="21">
        <v>95</v>
      </c>
      <c r="D62" s="21">
        <v>44</v>
      </c>
      <c r="E62" s="21">
        <f t="shared" si="14"/>
        <v>139</v>
      </c>
      <c r="F62" s="22">
        <f t="shared" si="15"/>
        <v>2.2073302420123229E-3</v>
      </c>
      <c r="G62" s="21">
        <v>221</v>
      </c>
      <c r="H62" s="21">
        <v>23</v>
      </c>
      <c r="I62" s="21">
        <f t="shared" si="16"/>
        <v>244</v>
      </c>
      <c r="J62" s="22">
        <f t="shared" si="17"/>
        <v>1.5107891396551191E-3</v>
      </c>
      <c r="K62" s="21">
        <f t="shared" si="13"/>
        <v>383</v>
      </c>
      <c r="L62" s="21">
        <v>0</v>
      </c>
      <c r="M62" s="21">
        <f t="shared" si="18"/>
        <v>383</v>
      </c>
    </row>
    <row r="63" spans="2:16" x14ac:dyDescent="0.25">
      <c r="B63" s="21" t="s">
        <v>167</v>
      </c>
      <c r="C63" s="21">
        <v>1347</v>
      </c>
      <c r="D63" s="21">
        <v>418</v>
      </c>
      <c r="E63" s="21">
        <f t="shared" si="14"/>
        <v>1765</v>
      </c>
      <c r="F63" s="22">
        <f t="shared" si="15"/>
        <v>2.8028330051451437E-2</v>
      </c>
      <c r="G63" s="21">
        <v>5761</v>
      </c>
      <c r="H63" s="21">
        <v>282</v>
      </c>
      <c r="I63" s="21">
        <f t="shared" si="16"/>
        <v>6043</v>
      </c>
      <c r="J63" s="22">
        <f t="shared" si="17"/>
        <v>3.7416798241540511E-2</v>
      </c>
      <c r="K63" s="21">
        <f t="shared" si="13"/>
        <v>7808</v>
      </c>
      <c r="L63" s="21">
        <v>0</v>
      </c>
      <c r="M63" s="21">
        <f t="shared" si="18"/>
        <v>7808</v>
      </c>
    </row>
    <row r="64" spans="2:16" x14ac:dyDescent="0.25">
      <c r="B64" s="21" t="s">
        <v>168</v>
      </c>
      <c r="C64" s="21">
        <v>152</v>
      </c>
      <c r="D64" s="21">
        <v>44</v>
      </c>
      <c r="E64" s="21">
        <f t="shared" si="14"/>
        <v>196</v>
      </c>
      <c r="F64" s="22">
        <f t="shared" si="15"/>
        <v>3.1124944419742106E-3</v>
      </c>
      <c r="G64" s="21">
        <v>788</v>
      </c>
      <c r="H64" s="21">
        <v>44</v>
      </c>
      <c r="I64" s="21">
        <f t="shared" si="16"/>
        <v>832</v>
      </c>
      <c r="J64" s="22">
        <f t="shared" si="17"/>
        <v>5.1515432958731929E-3</v>
      </c>
      <c r="K64" s="21">
        <f t="shared" si="13"/>
        <v>1028</v>
      </c>
      <c r="L64" s="21">
        <v>0</v>
      </c>
      <c r="M64" s="21">
        <f t="shared" si="18"/>
        <v>1028</v>
      </c>
    </row>
    <row r="65" spans="2:13" x14ac:dyDescent="0.25">
      <c r="B65" s="21" t="s">
        <v>169</v>
      </c>
      <c r="C65" s="21">
        <v>361</v>
      </c>
      <c r="D65" s="21">
        <v>114</v>
      </c>
      <c r="E65" s="21">
        <f t="shared" si="14"/>
        <v>475</v>
      </c>
      <c r="F65" s="22">
        <f t="shared" si="15"/>
        <v>7.5430349996823982E-3</v>
      </c>
      <c r="G65" s="21">
        <v>1490</v>
      </c>
      <c r="H65" s="21">
        <v>68</v>
      </c>
      <c r="I65" s="21">
        <f t="shared" si="16"/>
        <v>1558</v>
      </c>
      <c r="J65" s="22">
        <f t="shared" si="17"/>
        <v>9.6467601622240804E-3</v>
      </c>
      <c r="K65" s="21">
        <f t="shared" si="13"/>
        <v>2033</v>
      </c>
      <c r="L65" s="21">
        <v>0</v>
      </c>
      <c r="M65" s="21">
        <f t="shared" si="18"/>
        <v>2033</v>
      </c>
    </row>
    <row r="66" spans="2:13" x14ac:dyDescent="0.25">
      <c r="B66" s="21" t="s">
        <v>170</v>
      </c>
      <c r="C66" s="21">
        <v>174</v>
      </c>
      <c r="D66" s="21">
        <v>67</v>
      </c>
      <c r="E66" s="21">
        <f t="shared" si="14"/>
        <v>241</v>
      </c>
      <c r="F66" s="22">
        <f t="shared" si="15"/>
        <v>3.8270977577335957E-3</v>
      </c>
      <c r="G66" s="21">
        <v>436</v>
      </c>
      <c r="H66" s="21">
        <v>31</v>
      </c>
      <c r="I66" s="21">
        <f t="shared" si="16"/>
        <v>467</v>
      </c>
      <c r="J66" s="22">
        <f t="shared" si="17"/>
        <v>2.8915513451595928E-3</v>
      </c>
      <c r="K66" s="21">
        <f t="shared" si="13"/>
        <v>708</v>
      </c>
      <c r="L66" s="21">
        <v>0</v>
      </c>
      <c r="M66" s="21">
        <f t="shared" si="18"/>
        <v>708</v>
      </c>
    </row>
    <row r="67" spans="2:13" x14ac:dyDescent="0.25">
      <c r="B67" s="21" t="s">
        <v>171</v>
      </c>
      <c r="C67" s="21">
        <v>1725</v>
      </c>
      <c r="D67" s="21">
        <v>598</v>
      </c>
      <c r="E67" s="21">
        <f t="shared" si="14"/>
        <v>2323</v>
      </c>
      <c r="F67" s="22">
        <f t="shared" si="15"/>
        <v>3.6889411166867815E-2</v>
      </c>
      <c r="G67" s="21">
        <v>5183</v>
      </c>
      <c r="H67" s="21">
        <v>332</v>
      </c>
      <c r="I67" s="21">
        <f t="shared" si="16"/>
        <v>5515</v>
      </c>
      <c r="J67" s="22">
        <f t="shared" si="17"/>
        <v>3.414754961146714E-2</v>
      </c>
      <c r="K67" s="21">
        <f t="shared" si="13"/>
        <v>7838</v>
      </c>
      <c r="L67" s="21">
        <v>0</v>
      </c>
      <c r="M67" s="21">
        <f t="shared" si="18"/>
        <v>7838</v>
      </c>
    </row>
    <row r="68" spans="2:13" x14ac:dyDescent="0.25">
      <c r="B68" s="21" t="s">
        <v>172</v>
      </c>
      <c r="C68" s="21">
        <v>609</v>
      </c>
      <c r="D68" s="21">
        <v>240</v>
      </c>
      <c r="E68" s="21">
        <f t="shared" si="14"/>
        <v>849</v>
      </c>
      <c r="F68" s="22">
        <f t="shared" si="15"/>
        <v>1.3482182557327065E-2</v>
      </c>
      <c r="G68" s="21">
        <v>1526</v>
      </c>
      <c r="H68" s="21">
        <v>141</v>
      </c>
      <c r="I68" s="21">
        <f t="shared" si="16"/>
        <v>1667</v>
      </c>
      <c r="J68" s="22">
        <f t="shared" si="17"/>
        <v>1.0321661868053621E-2</v>
      </c>
      <c r="K68" s="21">
        <f t="shared" si="13"/>
        <v>2516</v>
      </c>
      <c r="L68" s="21">
        <v>0</v>
      </c>
      <c r="M68" s="21">
        <f t="shared" si="18"/>
        <v>2516</v>
      </c>
    </row>
    <row r="69" spans="2:13" x14ac:dyDescent="0.25">
      <c r="B69" s="21" t="s">
        <v>173</v>
      </c>
      <c r="C69" s="21">
        <v>364</v>
      </c>
      <c r="D69" s="21">
        <v>111</v>
      </c>
      <c r="E69" s="21">
        <f t="shared" si="14"/>
        <v>475</v>
      </c>
      <c r="F69" s="22">
        <f t="shared" si="15"/>
        <v>7.5430349996823982E-3</v>
      </c>
      <c r="G69" s="21">
        <v>1269</v>
      </c>
      <c r="H69" s="21">
        <v>72</v>
      </c>
      <c r="I69" s="21">
        <f t="shared" si="16"/>
        <v>1341</v>
      </c>
      <c r="J69" s="22">
        <f t="shared" si="17"/>
        <v>8.3031485093340764E-3</v>
      </c>
      <c r="K69" s="21">
        <f t="shared" si="13"/>
        <v>1816</v>
      </c>
      <c r="L69" s="21">
        <v>0</v>
      </c>
      <c r="M69" s="21">
        <f t="shared" si="18"/>
        <v>1816</v>
      </c>
    </row>
    <row r="70" spans="2:13" x14ac:dyDescent="0.25">
      <c r="B70" s="21" t="s">
        <v>174</v>
      </c>
      <c r="C70" s="21">
        <v>2523</v>
      </c>
      <c r="D70" s="21">
        <v>1094</v>
      </c>
      <c r="E70" s="21">
        <f t="shared" si="14"/>
        <v>3617</v>
      </c>
      <c r="F70" s="22">
        <f t="shared" si="15"/>
        <v>5.7438226513371021E-2</v>
      </c>
      <c r="G70" s="21">
        <v>8688</v>
      </c>
      <c r="H70" s="21">
        <v>542</v>
      </c>
      <c r="I70" s="21">
        <f t="shared" si="16"/>
        <v>9230</v>
      </c>
      <c r="J70" s="22">
        <f t="shared" si="17"/>
        <v>5.7149933438593231E-2</v>
      </c>
      <c r="K70" s="21">
        <f t="shared" si="13"/>
        <v>12847</v>
      </c>
      <c r="L70" s="21">
        <v>0</v>
      </c>
      <c r="M70" s="21">
        <f t="shared" si="18"/>
        <v>12847</v>
      </c>
    </row>
    <row r="71" spans="2:13" x14ac:dyDescent="0.25">
      <c r="B71" s="21" t="s">
        <v>175</v>
      </c>
      <c r="C71" s="21">
        <v>904</v>
      </c>
      <c r="D71" s="21">
        <v>246</v>
      </c>
      <c r="E71" s="21">
        <f t="shared" si="14"/>
        <v>1150</v>
      </c>
      <c r="F71" s="22">
        <f t="shared" si="15"/>
        <v>1.8262084736073176E-2</v>
      </c>
      <c r="G71" s="21">
        <v>2102</v>
      </c>
      <c r="H71" s="21">
        <v>139</v>
      </c>
      <c r="I71" s="21">
        <f t="shared" si="16"/>
        <v>2241</v>
      </c>
      <c r="J71" s="22">
        <f t="shared" si="17"/>
        <v>1.3875731401504597E-2</v>
      </c>
      <c r="K71" s="21">
        <f t="shared" si="13"/>
        <v>3391</v>
      </c>
      <c r="L71" s="21">
        <v>0</v>
      </c>
      <c r="M71" s="21">
        <f t="shared" si="18"/>
        <v>3391</v>
      </c>
    </row>
    <row r="72" spans="2:13" x14ac:dyDescent="0.25">
      <c r="B72" s="21" t="s">
        <v>176</v>
      </c>
      <c r="C72" s="21">
        <v>578</v>
      </c>
      <c r="D72" s="21">
        <v>124</v>
      </c>
      <c r="E72" s="21">
        <f t="shared" si="14"/>
        <v>702</v>
      </c>
      <c r="F72" s="22">
        <f t="shared" si="15"/>
        <v>1.1147811725846408E-2</v>
      </c>
      <c r="G72" s="21">
        <v>1585</v>
      </c>
      <c r="H72" s="21">
        <v>64</v>
      </c>
      <c r="I72" s="21">
        <f t="shared" si="16"/>
        <v>1649</v>
      </c>
      <c r="J72" s="22">
        <f t="shared" si="17"/>
        <v>1.0210210210210209E-2</v>
      </c>
      <c r="K72" s="21">
        <f t="shared" si="13"/>
        <v>2351</v>
      </c>
      <c r="L72" s="21">
        <v>0</v>
      </c>
      <c r="M72" s="21">
        <f t="shared" si="18"/>
        <v>2351</v>
      </c>
    </row>
    <row r="73" spans="2:13" x14ac:dyDescent="0.25">
      <c r="B73" s="21" t="s">
        <v>177</v>
      </c>
      <c r="C73" s="21">
        <v>1434</v>
      </c>
      <c r="D73" s="21">
        <v>514</v>
      </c>
      <c r="E73" s="21">
        <f t="shared" si="14"/>
        <v>1948</v>
      </c>
      <c r="F73" s="22">
        <f t="shared" si="15"/>
        <v>3.0934383535539605E-2</v>
      </c>
      <c r="G73" s="21">
        <v>7221</v>
      </c>
      <c r="H73" s="21">
        <v>378</v>
      </c>
      <c r="I73" s="21">
        <f t="shared" si="16"/>
        <v>7599</v>
      </c>
      <c r="J73" s="22">
        <f t="shared" si="17"/>
        <v>4.7051174886226434E-2</v>
      </c>
      <c r="K73" s="21">
        <f t="shared" si="13"/>
        <v>9547</v>
      </c>
      <c r="L73" s="21">
        <v>0</v>
      </c>
      <c r="M73" s="21">
        <f t="shared" si="18"/>
        <v>9547</v>
      </c>
    </row>
    <row r="74" spans="2:13" x14ac:dyDescent="0.25">
      <c r="B74" s="21" t="s">
        <v>178</v>
      </c>
      <c r="C74" s="21">
        <v>650</v>
      </c>
      <c r="D74" s="21">
        <v>187</v>
      </c>
      <c r="E74" s="21">
        <f t="shared" si="14"/>
        <v>837</v>
      </c>
      <c r="F74" s="22">
        <f t="shared" si="15"/>
        <v>1.3291621673124563E-2</v>
      </c>
      <c r="G74" s="21">
        <v>2506</v>
      </c>
      <c r="H74" s="21">
        <v>121</v>
      </c>
      <c r="I74" s="21">
        <f t="shared" si="16"/>
        <v>2627</v>
      </c>
      <c r="J74" s="22">
        <f t="shared" si="17"/>
        <v>1.6265750286368844E-2</v>
      </c>
      <c r="K74" s="21">
        <f t="shared" si="13"/>
        <v>3464</v>
      </c>
      <c r="L74" s="21">
        <v>0</v>
      </c>
      <c r="M74" s="21">
        <f t="shared" si="18"/>
        <v>3464</v>
      </c>
    </row>
    <row r="75" spans="2:13" x14ac:dyDescent="0.25">
      <c r="B75" s="21" t="s">
        <v>179</v>
      </c>
      <c r="C75" s="21">
        <v>443</v>
      </c>
      <c r="D75" s="21">
        <v>224</v>
      </c>
      <c r="E75" s="21">
        <f t="shared" si="14"/>
        <v>667</v>
      </c>
      <c r="F75" s="22">
        <f t="shared" si="15"/>
        <v>1.0592009146922442E-2</v>
      </c>
      <c r="G75" s="21">
        <v>1678</v>
      </c>
      <c r="H75" s="21">
        <v>97</v>
      </c>
      <c r="I75" s="21">
        <f t="shared" si="16"/>
        <v>1775</v>
      </c>
      <c r="J75" s="22">
        <f t="shared" si="17"/>
        <v>1.0990371815114083E-2</v>
      </c>
      <c r="K75" s="21">
        <f t="shared" si="13"/>
        <v>2442</v>
      </c>
      <c r="L75" s="21">
        <v>0</v>
      </c>
      <c r="M75" s="21">
        <f t="shared" si="18"/>
        <v>2442</v>
      </c>
    </row>
    <row r="76" spans="2:13" x14ac:dyDescent="0.25">
      <c r="B76" s="21" t="s">
        <v>180</v>
      </c>
      <c r="C76" s="21">
        <v>37</v>
      </c>
      <c r="D76" s="21">
        <v>3</v>
      </c>
      <c r="E76" s="21">
        <f t="shared" si="14"/>
        <v>40</v>
      </c>
      <c r="F76" s="22">
        <f t="shared" si="15"/>
        <v>6.3520294734167567E-4</v>
      </c>
      <c r="G76" s="21">
        <v>53</v>
      </c>
      <c r="H76" s="21">
        <v>2</v>
      </c>
      <c r="I76" s="21">
        <f t="shared" si="16"/>
        <v>55</v>
      </c>
      <c r="J76" s="22">
        <f t="shared" si="17"/>
        <v>3.4054673229930963E-4</v>
      </c>
      <c r="K76" s="21">
        <f t="shared" si="13"/>
        <v>95</v>
      </c>
      <c r="L76" s="21">
        <v>0</v>
      </c>
      <c r="M76" s="21">
        <f t="shared" si="18"/>
        <v>95</v>
      </c>
    </row>
    <row r="77" spans="2:13" x14ac:dyDescent="0.25">
      <c r="B77" s="21" t="s">
        <v>181</v>
      </c>
      <c r="C77" s="21">
        <v>726</v>
      </c>
      <c r="D77" s="21">
        <v>205</v>
      </c>
      <c r="E77" s="21">
        <f t="shared" si="14"/>
        <v>931</v>
      </c>
      <c r="F77" s="22">
        <f t="shared" si="15"/>
        <v>1.4784348599377502E-2</v>
      </c>
      <c r="G77" s="21">
        <v>2171</v>
      </c>
      <c r="H77" s="21">
        <v>85</v>
      </c>
      <c r="I77" s="21">
        <f t="shared" si="16"/>
        <v>2256</v>
      </c>
      <c r="J77" s="22">
        <f t="shared" si="17"/>
        <v>1.3968607783040772E-2</v>
      </c>
      <c r="K77" s="21">
        <f t="shared" si="13"/>
        <v>3187</v>
      </c>
      <c r="L77" s="21">
        <v>0</v>
      </c>
      <c r="M77" s="21">
        <f t="shared" si="18"/>
        <v>3187</v>
      </c>
    </row>
    <row r="78" spans="2:13" x14ac:dyDescent="0.25">
      <c r="B78" s="21" t="s">
        <v>182</v>
      </c>
      <c r="C78" s="21">
        <v>835</v>
      </c>
      <c r="D78" s="21">
        <v>318</v>
      </c>
      <c r="E78" s="21">
        <f t="shared" si="14"/>
        <v>1153</v>
      </c>
      <c r="F78" s="22">
        <f t="shared" si="15"/>
        <v>1.83097249571238E-2</v>
      </c>
      <c r="G78" s="21">
        <v>2517</v>
      </c>
      <c r="H78" s="21">
        <v>129</v>
      </c>
      <c r="I78" s="21">
        <f t="shared" si="16"/>
        <v>2646</v>
      </c>
      <c r="J78" s="22">
        <f t="shared" si="17"/>
        <v>1.6383393702981332E-2</v>
      </c>
      <c r="K78" s="21">
        <f t="shared" si="13"/>
        <v>3799</v>
      </c>
      <c r="L78" s="21">
        <v>0</v>
      </c>
      <c r="M78" s="21">
        <f t="shared" si="18"/>
        <v>3799</v>
      </c>
    </row>
    <row r="79" spans="2:13" x14ac:dyDescent="0.25">
      <c r="B79" s="21" t="s">
        <v>183</v>
      </c>
      <c r="C79" s="21">
        <v>2359</v>
      </c>
      <c r="D79" s="21">
        <v>798</v>
      </c>
      <c r="E79" s="21">
        <f t="shared" si="14"/>
        <v>3157</v>
      </c>
      <c r="F79" s="22">
        <f t="shared" si="15"/>
        <v>5.0133392618941751E-2</v>
      </c>
      <c r="G79" s="21">
        <v>8395</v>
      </c>
      <c r="H79" s="21">
        <v>426</v>
      </c>
      <c r="I79" s="21">
        <f t="shared" si="16"/>
        <v>8821</v>
      </c>
      <c r="J79" s="22">
        <f t="shared" si="17"/>
        <v>5.4617504102040186E-2</v>
      </c>
      <c r="K79" s="21">
        <f t="shared" si="13"/>
        <v>11978</v>
      </c>
      <c r="L79" s="21">
        <v>0</v>
      </c>
      <c r="M79" s="21">
        <f t="shared" si="18"/>
        <v>11978</v>
      </c>
    </row>
    <row r="80" spans="2:13" x14ac:dyDescent="0.25">
      <c r="B80" s="21" t="s">
        <v>184</v>
      </c>
      <c r="C80" s="21">
        <v>1326</v>
      </c>
      <c r="D80" s="21">
        <v>452</v>
      </c>
      <c r="E80" s="21">
        <f t="shared" si="14"/>
        <v>1778</v>
      </c>
      <c r="F80" s="22">
        <f t="shared" si="15"/>
        <v>2.8234771009337484E-2</v>
      </c>
      <c r="G80" s="21">
        <v>3185</v>
      </c>
      <c r="H80" s="21">
        <v>173</v>
      </c>
      <c r="I80" s="21">
        <f t="shared" si="16"/>
        <v>3358</v>
      </c>
      <c r="J80" s="22">
        <f t="shared" si="17"/>
        <v>2.0791925946565121E-2</v>
      </c>
      <c r="K80" s="21">
        <f t="shared" si="13"/>
        <v>5136</v>
      </c>
      <c r="L80" s="21">
        <v>0</v>
      </c>
      <c r="M80" s="21">
        <f t="shared" si="18"/>
        <v>5136</v>
      </c>
    </row>
    <row r="81" spans="2:13" x14ac:dyDescent="0.25">
      <c r="B81" s="21" t="s">
        <v>185</v>
      </c>
      <c r="C81" s="21">
        <v>590</v>
      </c>
      <c r="D81" s="21">
        <v>299</v>
      </c>
      <c r="E81" s="21">
        <f t="shared" si="14"/>
        <v>889</v>
      </c>
      <c r="F81" s="22">
        <f t="shared" si="15"/>
        <v>1.4117385504668742E-2</v>
      </c>
      <c r="G81" s="21">
        <v>1907</v>
      </c>
      <c r="H81" s="21">
        <v>92</v>
      </c>
      <c r="I81" s="21">
        <f t="shared" si="16"/>
        <v>1999</v>
      </c>
      <c r="J81" s="22">
        <f t="shared" si="17"/>
        <v>1.2377325779387636E-2</v>
      </c>
      <c r="K81" s="21">
        <f t="shared" si="13"/>
        <v>2888</v>
      </c>
      <c r="L81" s="21">
        <v>0</v>
      </c>
      <c r="M81" s="21">
        <f t="shared" si="18"/>
        <v>2888</v>
      </c>
    </row>
    <row r="82" spans="2:13" x14ac:dyDescent="0.25">
      <c r="B82" s="21" t="s">
        <v>186</v>
      </c>
      <c r="C82" s="21">
        <v>673</v>
      </c>
      <c r="D82" s="21">
        <v>242</v>
      </c>
      <c r="E82" s="21">
        <f t="shared" si="14"/>
        <v>915</v>
      </c>
      <c r="F82" s="22">
        <f t="shared" si="15"/>
        <v>1.4530267420440831E-2</v>
      </c>
      <c r="G82" s="21">
        <v>2113</v>
      </c>
      <c r="H82" s="21">
        <v>110</v>
      </c>
      <c r="I82" s="21">
        <f t="shared" si="16"/>
        <v>2223</v>
      </c>
      <c r="J82" s="22">
        <f t="shared" si="17"/>
        <v>1.3764279743661187E-2</v>
      </c>
      <c r="K82" s="21">
        <f t="shared" si="13"/>
        <v>3138</v>
      </c>
      <c r="L82" s="21">
        <v>0</v>
      </c>
      <c r="M82" s="21">
        <f t="shared" si="18"/>
        <v>3138</v>
      </c>
    </row>
    <row r="83" spans="2:13" x14ac:dyDescent="0.25">
      <c r="B83" s="21" t="s">
        <v>187</v>
      </c>
      <c r="C83" s="21">
        <v>200</v>
      </c>
      <c r="D83" s="21">
        <v>74</v>
      </c>
      <c r="E83" s="21">
        <f t="shared" si="14"/>
        <v>274</v>
      </c>
      <c r="F83" s="22">
        <f t="shared" si="15"/>
        <v>4.3511401892904781E-3</v>
      </c>
      <c r="G83" s="21">
        <v>562</v>
      </c>
      <c r="H83" s="21">
        <v>21</v>
      </c>
      <c r="I83" s="21">
        <f t="shared" si="16"/>
        <v>583</v>
      </c>
      <c r="J83" s="22">
        <f t="shared" si="17"/>
        <v>3.6097953623726821E-3</v>
      </c>
      <c r="K83" s="21">
        <f t="shared" si="13"/>
        <v>857</v>
      </c>
      <c r="L83" s="21">
        <v>0</v>
      </c>
      <c r="M83" s="21">
        <f t="shared" si="18"/>
        <v>857</v>
      </c>
    </row>
    <row r="84" spans="2:13" x14ac:dyDescent="0.25">
      <c r="B84" s="21" t="s">
        <v>188</v>
      </c>
      <c r="C84" s="21">
        <v>270</v>
      </c>
      <c r="D84" s="21">
        <v>118</v>
      </c>
      <c r="E84" s="21">
        <f t="shared" si="14"/>
        <v>388</v>
      </c>
      <c r="F84" s="22">
        <f t="shared" si="15"/>
        <v>6.1614685892142536E-3</v>
      </c>
      <c r="G84" s="21">
        <v>978</v>
      </c>
      <c r="H84" s="21">
        <v>47</v>
      </c>
      <c r="I84" s="21">
        <f t="shared" si="16"/>
        <v>1025</v>
      </c>
      <c r="J84" s="22">
        <f t="shared" si="17"/>
        <v>6.3465527383053154E-3</v>
      </c>
      <c r="K84" s="21">
        <f t="shared" si="13"/>
        <v>1413</v>
      </c>
      <c r="L84" s="21">
        <v>0</v>
      </c>
      <c r="M84" s="21">
        <f t="shared" si="18"/>
        <v>1413</v>
      </c>
    </row>
    <row r="85" spans="2:13" x14ac:dyDescent="0.25">
      <c r="B85" s="21" t="s">
        <v>189</v>
      </c>
      <c r="C85" s="21">
        <v>475</v>
      </c>
      <c r="D85" s="21">
        <v>95</v>
      </c>
      <c r="E85" s="21">
        <f t="shared" si="14"/>
        <v>570</v>
      </c>
      <c r="F85" s="22">
        <f t="shared" si="15"/>
        <v>9.0516419996188782E-3</v>
      </c>
      <c r="G85" s="21">
        <v>979</v>
      </c>
      <c r="H85" s="21">
        <v>42</v>
      </c>
      <c r="I85" s="21">
        <f t="shared" si="16"/>
        <v>1021</v>
      </c>
      <c r="J85" s="22">
        <f t="shared" si="17"/>
        <v>6.3217857032290018E-3</v>
      </c>
      <c r="K85" s="21">
        <f t="shared" si="13"/>
        <v>1591</v>
      </c>
      <c r="L85" s="21">
        <v>0</v>
      </c>
      <c r="M85" s="21">
        <f t="shared" si="18"/>
        <v>1591</v>
      </c>
    </row>
    <row r="86" spans="2:13" x14ac:dyDescent="0.25">
      <c r="B86" s="21" t="s">
        <v>190</v>
      </c>
      <c r="C86" s="21">
        <v>484</v>
      </c>
      <c r="D86" s="21">
        <v>115</v>
      </c>
      <c r="E86" s="21">
        <f t="shared" si="14"/>
        <v>599</v>
      </c>
      <c r="F86" s="22">
        <f t="shared" si="15"/>
        <v>9.5121641364415924E-3</v>
      </c>
      <c r="G86" s="21">
        <v>1270</v>
      </c>
      <c r="H86" s="21">
        <v>46</v>
      </c>
      <c r="I86" s="21">
        <f t="shared" si="16"/>
        <v>1316</v>
      </c>
      <c r="J86" s="22">
        <f t="shared" si="17"/>
        <v>8.148354540107117E-3</v>
      </c>
      <c r="K86" s="21">
        <f t="shared" si="13"/>
        <v>1915</v>
      </c>
      <c r="L86" s="21">
        <v>0</v>
      </c>
      <c r="M86" s="21">
        <f t="shared" si="18"/>
        <v>1915</v>
      </c>
    </row>
    <row r="87" spans="2:13" x14ac:dyDescent="0.25">
      <c r="B87" s="21" t="s">
        <v>191</v>
      </c>
      <c r="C87" s="21">
        <v>268</v>
      </c>
      <c r="D87" s="21">
        <v>50</v>
      </c>
      <c r="E87" s="21">
        <f t="shared" si="14"/>
        <v>318</v>
      </c>
      <c r="F87" s="22">
        <f t="shared" si="15"/>
        <v>5.0498634313663219E-3</v>
      </c>
      <c r="G87" s="21">
        <v>698</v>
      </c>
      <c r="H87" s="21">
        <v>27</v>
      </c>
      <c r="I87" s="21">
        <f t="shared" si="16"/>
        <v>725</v>
      </c>
      <c r="J87" s="22">
        <f t="shared" si="17"/>
        <v>4.4890251075818087E-3</v>
      </c>
      <c r="K87" s="21">
        <f t="shared" si="13"/>
        <v>1043</v>
      </c>
      <c r="L87" s="21">
        <v>0</v>
      </c>
      <c r="M87" s="21">
        <f t="shared" si="18"/>
        <v>1043</v>
      </c>
    </row>
    <row r="88" spans="2:13" x14ac:dyDescent="0.25">
      <c r="B88" s="21" t="s">
        <v>192</v>
      </c>
      <c r="C88" s="21">
        <v>221</v>
      </c>
      <c r="D88" s="21">
        <v>74</v>
      </c>
      <c r="E88" s="21">
        <f t="shared" si="14"/>
        <v>295</v>
      </c>
      <c r="F88" s="22">
        <f t="shared" si="15"/>
        <v>4.6846217366448579E-3</v>
      </c>
      <c r="G88" s="21">
        <v>1056</v>
      </c>
      <c r="H88" s="21">
        <v>50</v>
      </c>
      <c r="I88" s="21">
        <f t="shared" si="16"/>
        <v>1106</v>
      </c>
      <c r="J88" s="22">
        <f t="shared" si="17"/>
        <v>6.8480851986006622E-3</v>
      </c>
      <c r="K88" s="21">
        <f t="shared" si="13"/>
        <v>1401</v>
      </c>
      <c r="L88" s="21">
        <v>0</v>
      </c>
      <c r="M88" s="21">
        <f t="shared" si="18"/>
        <v>1401</v>
      </c>
    </row>
    <row r="89" spans="2:13" x14ac:dyDescent="0.25">
      <c r="B89" s="21" t="s">
        <v>193</v>
      </c>
      <c r="C89" s="21">
        <v>418</v>
      </c>
      <c r="D89" s="21">
        <v>130</v>
      </c>
      <c r="E89" s="21">
        <f t="shared" si="14"/>
        <v>548</v>
      </c>
      <c r="F89" s="22">
        <f t="shared" si="15"/>
        <v>8.7022803785809563E-3</v>
      </c>
      <c r="G89" s="21">
        <v>1474</v>
      </c>
      <c r="H89" s="21">
        <v>52</v>
      </c>
      <c r="I89" s="21">
        <f t="shared" si="16"/>
        <v>1526</v>
      </c>
      <c r="J89" s="22">
        <f t="shared" si="17"/>
        <v>9.4486238816135718E-3</v>
      </c>
      <c r="K89" s="21">
        <f t="shared" si="13"/>
        <v>2074</v>
      </c>
      <c r="L89" s="21">
        <v>0</v>
      </c>
      <c r="M89" s="21">
        <f t="shared" si="18"/>
        <v>2074</v>
      </c>
    </row>
    <row r="90" spans="2:13" x14ac:dyDescent="0.25">
      <c r="B90" s="21" t="s">
        <v>194</v>
      </c>
      <c r="C90" s="21">
        <v>148</v>
      </c>
      <c r="D90" s="21">
        <v>52</v>
      </c>
      <c r="E90" s="21">
        <f t="shared" si="14"/>
        <v>200</v>
      </c>
      <c r="F90" s="22">
        <f t="shared" si="15"/>
        <v>3.1760147367083783E-3</v>
      </c>
      <c r="G90" s="21">
        <v>675</v>
      </c>
      <c r="H90" s="21">
        <v>39</v>
      </c>
      <c r="I90" s="21">
        <f t="shared" si="16"/>
        <v>714</v>
      </c>
      <c r="J90" s="22">
        <f t="shared" si="17"/>
        <v>4.4209157611219468E-3</v>
      </c>
      <c r="K90" s="21">
        <f t="shared" si="13"/>
        <v>914</v>
      </c>
      <c r="L90" s="21">
        <v>0</v>
      </c>
      <c r="M90" s="21">
        <f t="shared" si="18"/>
        <v>914</v>
      </c>
    </row>
    <row r="91" spans="2:13" x14ac:dyDescent="0.25">
      <c r="B91" s="21" t="s">
        <v>195</v>
      </c>
      <c r="C91" s="21">
        <v>276</v>
      </c>
      <c r="D91" s="21">
        <v>101</v>
      </c>
      <c r="E91" s="21">
        <f t="shared" si="14"/>
        <v>377</v>
      </c>
      <c r="F91" s="22">
        <f t="shared" si="15"/>
        <v>5.9867877786952935E-3</v>
      </c>
      <c r="G91" s="21">
        <v>1461</v>
      </c>
      <c r="H91" s="21">
        <v>51</v>
      </c>
      <c r="I91" s="21">
        <f t="shared" si="16"/>
        <v>1512</v>
      </c>
      <c r="J91" s="22">
        <f t="shared" si="17"/>
        <v>9.3619392588464752E-3</v>
      </c>
      <c r="K91" s="21">
        <f t="shared" si="13"/>
        <v>1889</v>
      </c>
      <c r="L91" s="21">
        <v>0</v>
      </c>
      <c r="M91" s="21">
        <f t="shared" si="18"/>
        <v>1889</v>
      </c>
    </row>
    <row r="92" spans="2:13" x14ac:dyDescent="0.25">
      <c r="B92" s="21" t="s">
        <v>196</v>
      </c>
      <c r="C92" s="21">
        <v>3976</v>
      </c>
      <c r="D92" s="21">
        <v>1294</v>
      </c>
      <c r="E92" s="21">
        <f t="shared" si="14"/>
        <v>5270</v>
      </c>
      <c r="F92" s="22">
        <f t="shared" si="15"/>
        <v>8.3687988312265774E-2</v>
      </c>
      <c r="G92" s="21">
        <v>12606</v>
      </c>
      <c r="H92" s="21">
        <v>578</v>
      </c>
      <c r="I92" s="21">
        <f t="shared" si="16"/>
        <v>13184</v>
      </c>
      <c r="J92" s="22">
        <f t="shared" si="17"/>
        <v>8.1632147611529052E-2</v>
      </c>
      <c r="K92" s="21">
        <f t="shared" si="13"/>
        <v>18454</v>
      </c>
      <c r="L92" s="21">
        <v>0</v>
      </c>
      <c r="M92" s="21">
        <f t="shared" si="18"/>
        <v>18454</v>
      </c>
    </row>
    <row r="93" spans="2:13" x14ac:dyDescent="0.25">
      <c r="B93" s="21" t="s">
        <v>197</v>
      </c>
      <c r="C93" s="21">
        <v>1279</v>
      </c>
      <c r="D93" s="21">
        <v>447</v>
      </c>
      <c r="E93" s="21">
        <f t="shared" si="14"/>
        <v>1726</v>
      </c>
      <c r="F93" s="22">
        <f t="shared" si="15"/>
        <v>2.7409007177793304E-2</v>
      </c>
      <c r="G93" s="21">
        <v>4340</v>
      </c>
      <c r="H93" s="21">
        <v>214</v>
      </c>
      <c r="I93" s="21">
        <f t="shared" si="16"/>
        <v>4554</v>
      </c>
      <c r="J93" s="22">
        <f t="shared" si="17"/>
        <v>2.8197269434382836E-2</v>
      </c>
      <c r="K93" s="21">
        <f t="shared" si="13"/>
        <v>6280</v>
      </c>
      <c r="L93" s="21">
        <v>0</v>
      </c>
      <c r="M93" s="21">
        <f t="shared" si="18"/>
        <v>6280</v>
      </c>
    </row>
    <row r="94" spans="2:13" x14ac:dyDescent="0.25">
      <c r="B94" s="21" t="s">
        <v>198</v>
      </c>
      <c r="C94" s="21">
        <v>529</v>
      </c>
      <c r="D94" s="21">
        <v>195</v>
      </c>
      <c r="E94" s="21">
        <f t="shared" si="14"/>
        <v>724</v>
      </c>
      <c r="F94" s="22">
        <f t="shared" si="15"/>
        <v>1.149717334688433E-2</v>
      </c>
      <c r="G94" s="21">
        <v>1508</v>
      </c>
      <c r="H94" s="21">
        <v>100</v>
      </c>
      <c r="I94" s="21">
        <f t="shared" si="16"/>
        <v>1608</v>
      </c>
      <c r="J94" s="22">
        <f t="shared" si="17"/>
        <v>9.9563481006779975E-3</v>
      </c>
      <c r="K94" s="21">
        <f t="shared" si="13"/>
        <v>2332</v>
      </c>
      <c r="L94" s="21">
        <v>0</v>
      </c>
      <c r="M94" s="21">
        <f t="shared" si="18"/>
        <v>2332</v>
      </c>
    </row>
    <row r="95" spans="2:13" x14ac:dyDescent="0.25">
      <c r="B95" s="21" t="s">
        <v>199</v>
      </c>
      <c r="C95" s="21">
        <v>2543</v>
      </c>
      <c r="D95" s="21">
        <v>1051</v>
      </c>
      <c r="E95" s="21">
        <f t="shared" si="14"/>
        <v>3594</v>
      </c>
      <c r="F95" s="22">
        <f t="shared" si="15"/>
        <v>5.7072984818649558E-2</v>
      </c>
      <c r="G95" s="21">
        <v>8521</v>
      </c>
      <c r="H95" s="21">
        <v>466</v>
      </c>
      <c r="I95" s="21">
        <f t="shared" si="16"/>
        <v>8987</v>
      </c>
      <c r="J95" s="22">
        <f t="shared" si="17"/>
        <v>5.564533605770719E-2</v>
      </c>
      <c r="K95" s="21">
        <f t="shared" si="13"/>
        <v>12581</v>
      </c>
      <c r="L95" s="21">
        <v>0</v>
      </c>
      <c r="M95" s="21">
        <f t="shared" si="18"/>
        <v>12581</v>
      </c>
    </row>
    <row r="96" spans="2:13" x14ac:dyDescent="0.25">
      <c r="B96" s="23" t="s">
        <v>49</v>
      </c>
      <c r="C96" s="21">
        <f t="shared" ref="C96:H96" si="19">SUM(C58:C95)</f>
        <v>46279</v>
      </c>
      <c r="D96" s="21">
        <f t="shared" si="19"/>
        <v>16693</v>
      </c>
      <c r="E96" s="23">
        <f t="shared" ref="E96" si="20">C96+D96</f>
        <v>62972</v>
      </c>
      <c r="F96" s="25">
        <f t="shared" ref="F96" si="21">E96/$E$96</f>
        <v>1</v>
      </c>
      <c r="G96" s="21">
        <f t="shared" si="19"/>
        <v>153306</v>
      </c>
      <c r="H96" s="21">
        <f t="shared" si="19"/>
        <v>8199</v>
      </c>
      <c r="I96" s="23">
        <f t="shared" ref="I96" si="22">G96+H96</f>
        <v>161505</v>
      </c>
      <c r="J96" s="25">
        <f t="shared" ref="J96" si="23">I96/$I$96</f>
        <v>1</v>
      </c>
      <c r="K96" s="23">
        <f t="shared" ref="K96" si="24">E96+I96</f>
        <v>224477</v>
      </c>
      <c r="L96" s="21">
        <f t="shared" ref="L96" si="25">SUM(L58:L95)</f>
        <v>1</v>
      </c>
      <c r="M96" s="23">
        <f t="shared" si="18"/>
        <v>224478</v>
      </c>
    </row>
    <row r="97" spans="2:13" ht="24" x14ac:dyDescent="0.25">
      <c r="B97" s="35" t="s">
        <v>66</v>
      </c>
      <c r="C97" s="36">
        <f>+C96/M96</f>
        <v>0.20616274200589813</v>
      </c>
      <c r="D97" s="36">
        <f>+D96/M96</f>
        <v>7.4363634743716531E-2</v>
      </c>
      <c r="E97" s="37">
        <f>+E96/M96</f>
        <v>0.28052637674961467</v>
      </c>
      <c r="F97" s="37"/>
      <c r="G97" s="36">
        <f>+G96/M96</f>
        <v>0.68294443108010583</v>
      </c>
      <c r="H97" s="36">
        <f>+H96/M96</f>
        <v>3.6524737390746534E-2</v>
      </c>
      <c r="I97" s="37">
        <f>+I96/M96</f>
        <v>0.7194691684708524</v>
      </c>
      <c r="J97" s="37"/>
      <c r="K97" s="37">
        <f>+K96/M96</f>
        <v>0.99999554522046707</v>
      </c>
      <c r="L97" s="37">
        <f>+L96/M96</f>
        <v>4.454779532960914E-6</v>
      </c>
      <c r="M97" s="37">
        <f>K97+L97</f>
        <v>1</v>
      </c>
    </row>
    <row r="98" spans="2:13" x14ac:dyDescent="0.25">
      <c r="B98" s="28" t="s">
        <v>129</v>
      </c>
    </row>
    <row r="99" spans="2:13" x14ac:dyDescent="0.25">
      <c r="B99" s="28" t="s">
        <v>130</v>
      </c>
    </row>
    <row r="141" spans="2:2" x14ac:dyDescent="0.25">
      <c r="B141" s="29" t="s">
        <v>78</v>
      </c>
    </row>
  </sheetData>
  <mergeCells count="12">
    <mergeCell ref="L56:M56"/>
    <mergeCell ref="B55:M55"/>
    <mergeCell ref="B6:K6"/>
    <mergeCell ref="B5:K5"/>
    <mergeCell ref="B53:K53"/>
    <mergeCell ref="B52:K52"/>
    <mergeCell ref="B8:M8"/>
    <mergeCell ref="L9:M9"/>
    <mergeCell ref="B56:B57"/>
    <mergeCell ref="C56:K56"/>
    <mergeCell ref="B9:B10"/>
    <mergeCell ref="C9:K9"/>
  </mergeCells>
  <hyperlinks>
    <hyperlink ref="M5" location="'Índice Pensiones Solidarias'!A1" display="Volver Sistema de Pensiones Solidadias" xr:uid="{00000000-0004-0000-0C00-000000000000}"/>
  </hyperlinks>
  <pageMargins left="0.74803149606299213" right="0.74803149606299213" top="0.98425196850393704" bottom="0.98425196850393704" header="0" footer="0"/>
  <pageSetup scale="75" fitToHeight="2" orientation="portrait" r:id="rId1"/>
  <headerFooter alignWithMargins="0"/>
  <rowBreaks count="1" manualBreakCount="1">
    <brk id="55" min="1"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1:Q89"/>
  <sheetViews>
    <sheetView showGridLines="0" topLeftCell="A79" zoomScaleNormal="100" workbookViewId="0">
      <selection activeCell="C45" sqref="C45:M45"/>
    </sheetView>
  </sheetViews>
  <sheetFormatPr baseColWidth="10" defaultRowHeight="12" x14ac:dyDescent="0.25"/>
  <cols>
    <col min="1" max="1" width="6" style="29" customWidth="1"/>
    <col min="2" max="2" width="18.109375" style="29" customWidth="1"/>
    <col min="3" max="3" width="7.88671875" style="29" bestFit="1" customWidth="1"/>
    <col min="4" max="4" width="7.33203125" style="29" bestFit="1" customWidth="1"/>
    <col min="5" max="6" width="7.33203125" style="29" customWidth="1"/>
    <col min="7" max="8" width="7.33203125" style="29" bestFit="1" customWidth="1"/>
    <col min="9" max="11" width="7.33203125" style="29" customWidth="1"/>
    <col min="12" max="12" width="9.6640625" style="29" customWidth="1"/>
    <col min="13" max="14" width="11.44140625" style="29"/>
    <col min="15" max="15" width="12.44140625" style="29" bestFit="1" customWidth="1"/>
    <col min="16" max="251" width="11.44140625" style="29"/>
    <col min="252" max="252" width="18.109375" style="29" customWidth="1"/>
    <col min="253" max="253" width="7.88671875" style="29" bestFit="1" customWidth="1"/>
    <col min="254" max="254" width="7.33203125" style="29" bestFit="1" customWidth="1"/>
    <col min="255" max="256" width="7.33203125" style="29" customWidth="1"/>
    <col min="257" max="258" width="7.33203125" style="29" bestFit="1" customWidth="1"/>
    <col min="259" max="261" width="7.33203125" style="29" customWidth="1"/>
    <col min="262" max="267" width="0" style="29" hidden="1" customWidth="1"/>
    <col min="268" max="268" width="9.6640625" style="29" customWidth="1"/>
    <col min="269" max="270" width="11.44140625" style="29"/>
    <col min="271" max="271" width="12.44140625" style="29" bestFit="1" customWidth="1"/>
    <col min="272" max="507" width="11.44140625" style="29"/>
    <col min="508" max="508" width="18.109375" style="29" customWidth="1"/>
    <col min="509" max="509" width="7.88671875" style="29" bestFit="1" customWidth="1"/>
    <col min="510" max="510" width="7.33203125" style="29" bestFit="1" customWidth="1"/>
    <col min="511" max="512" width="7.33203125" style="29" customWidth="1"/>
    <col min="513" max="514" width="7.33203125" style="29" bestFit="1" customWidth="1"/>
    <col min="515" max="517" width="7.33203125" style="29" customWidth="1"/>
    <col min="518" max="523" width="0" style="29" hidden="1" customWidth="1"/>
    <col min="524" max="524" width="9.6640625" style="29" customWidth="1"/>
    <col min="525" max="526" width="11.44140625" style="29"/>
    <col min="527" max="527" width="12.44140625" style="29" bestFit="1" customWidth="1"/>
    <col min="528" max="763" width="11.44140625" style="29"/>
    <col min="764" max="764" width="18.109375" style="29" customWidth="1"/>
    <col min="765" max="765" width="7.88671875" style="29" bestFit="1" customWidth="1"/>
    <col min="766" max="766" width="7.33203125" style="29" bestFit="1" customWidth="1"/>
    <col min="767" max="768" width="7.33203125" style="29" customWidth="1"/>
    <col min="769" max="770" width="7.33203125" style="29" bestFit="1" customWidth="1"/>
    <col min="771" max="773" width="7.33203125" style="29" customWidth="1"/>
    <col min="774" max="779" width="0" style="29" hidden="1" customWidth="1"/>
    <col min="780" max="780" width="9.6640625" style="29" customWidth="1"/>
    <col min="781" max="782" width="11.44140625" style="29"/>
    <col min="783" max="783" width="12.44140625" style="29" bestFit="1" customWidth="1"/>
    <col min="784" max="1019" width="11.44140625" style="29"/>
    <col min="1020" max="1020" width="18.109375" style="29" customWidth="1"/>
    <col min="1021" max="1021" width="7.88671875" style="29" bestFit="1" customWidth="1"/>
    <col min="1022" max="1022" width="7.33203125" style="29" bestFit="1" customWidth="1"/>
    <col min="1023" max="1024" width="7.33203125" style="29" customWidth="1"/>
    <col min="1025" max="1026" width="7.33203125" style="29" bestFit="1" customWidth="1"/>
    <col min="1027" max="1029" width="7.33203125" style="29" customWidth="1"/>
    <col min="1030" max="1035" width="0" style="29" hidden="1" customWidth="1"/>
    <col min="1036" max="1036" width="9.6640625" style="29" customWidth="1"/>
    <col min="1037" max="1038" width="11.44140625" style="29"/>
    <col min="1039" max="1039" width="12.44140625" style="29" bestFit="1" customWidth="1"/>
    <col min="1040" max="1275" width="11.44140625" style="29"/>
    <col min="1276" max="1276" width="18.109375" style="29" customWidth="1"/>
    <col min="1277" max="1277" width="7.88671875" style="29" bestFit="1" customWidth="1"/>
    <col min="1278" max="1278" width="7.33203125" style="29" bestFit="1" customWidth="1"/>
    <col min="1279" max="1280" width="7.33203125" style="29" customWidth="1"/>
    <col min="1281" max="1282" width="7.33203125" style="29" bestFit="1" customWidth="1"/>
    <col min="1283" max="1285" width="7.33203125" style="29" customWidth="1"/>
    <col min="1286" max="1291" width="0" style="29" hidden="1" customWidth="1"/>
    <col min="1292" max="1292" width="9.6640625" style="29" customWidth="1"/>
    <col min="1293" max="1294" width="11.44140625" style="29"/>
    <col min="1295" max="1295" width="12.44140625" style="29" bestFit="1" customWidth="1"/>
    <col min="1296" max="1531" width="11.44140625" style="29"/>
    <col min="1532" max="1532" width="18.109375" style="29" customWidth="1"/>
    <col min="1533" max="1533" width="7.88671875" style="29" bestFit="1" customWidth="1"/>
    <col min="1534" max="1534" width="7.33203125" style="29" bestFit="1" customWidth="1"/>
    <col min="1535" max="1536" width="7.33203125" style="29" customWidth="1"/>
    <col min="1537" max="1538" width="7.33203125" style="29" bestFit="1" customWidth="1"/>
    <col min="1539" max="1541" width="7.33203125" style="29" customWidth="1"/>
    <col min="1542" max="1547" width="0" style="29" hidden="1" customWidth="1"/>
    <col min="1548" max="1548" width="9.6640625" style="29" customWidth="1"/>
    <col min="1549" max="1550" width="11.44140625" style="29"/>
    <col min="1551" max="1551" width="12.44140625" style="29" bestFit="1" customWidth="1"/>
    <col min="1552" max="1787" width="11.44140625" style="29"/>
    <col min="1788" max="1788" width="18.109375" style="29" customWidth="1"/>
    <col min="1789" max="1789" width="7.88671875" style="29" bestFit="1" customWidth="1"/>
    <col min="1790" max="1790" width="7.33203125" style="29" bestFit="1" customWidth="1"/>
    <col min="1791" max="1792" width="7.33203125" style="29" customWidth="1"/>
    <col min="1793" max="1794" width="7.33203125" style="29" bestFit="1" customWidth="1"/>
    <col min="1795" max="1797" width="7.33203125" style="29" customWidth="1"/>
    <col min="1798" max="1803" width="0" style="29" hidden="1" customWidth="1"/>
    <col min="1804" max="1804" width="9.6640625" style="29" customWidth="1"/>
    <col min="1805" max="1806" width="11.44140625" style="29"/>
    <col min="1807" max="1807" width="12.44140625" style="29" bestFit="1" customWidth="1"/>
    <col min="1808" max="2043" width="11.44140625" style="29"/>
    <col min="2044" max="2044" width="18.109375" style="29" customWidth="1"/>
    <col min="2045" max="2045" width="7.88671875" style="29" bestFit="1" customWidth="1"/>
    <col min="2046" max="2046" width="7.33203125" style="29" bestFit="1" customWidth="1"/>
    <col min="2047" max="2048" width="7.33203125" style="29" customWidth="1"/>
    <col min="2049" max="2050" width="7.33203125" style="29" bestFit="1" customWidth="1"/>
    <col min="2051" max="2053" width="7.33203125" style="29" customWidth="1"/>
    <col min="2054" max="2059" width="0" style="29" hidden="1" customWidth="1"/>
    <col min="2060" max="2060" width="9.6640625" style="29" customWidth="1"/>
    <col min="2061" max="2062" width="11.44140625" style="29"/>
    <col min="2063" max="2063" width="12.44140625" style="29" bestFit="1" customWidth="1"/>
    <col min="2064" max="2299" width="11.44140625" style="29"/>
    <col min="2300" max="2300" width="18.109375" style="29" customWidth="1"/>
    <col min="2301" max="2301" width="7.88671875" style="29" bestFit="1" customWidth="1"/>
    <col min="2302" max="2302" width="7.33203125" style="29" bestFit="1" customWidth="1"/>
    <col min="2303" max="2304" width="7.33203125" style="29" customWidth="1"/>
    <col min="2305" max="2306" width="7.33203125" style="29" bestFit="1" customWidth="1"/>
    <col min="2307" max="2309" width="7.33203125" style="29" customWidth="1"/>
    <col min="2310" max="2315" width="0" style="29" hidden="1" customWidth="1"/>
    <col min="2316" max="2316" width="9.6640625" style="29" customWidth="1"/>
    <col min="2317" max="2318" width="11.44140625" style="29"/>
    <col min="2319" max="2319" width="12.44140625" style="29" bestFit="1" customWidth="1"/>
    <col min="2320" max="2555" width="11.44140625" style="29"/>
    <col min="2556" max="2556" width="18.109375" style="29" customWidth="1"/>
    <col min="2557" max="2557" width="7.88671875" style="29" bestFit="1" customWidth="1"/>
    <col min="2558" max="2558" width="7.33203125" style="29" bestFit="1" customWidth="1"/>
    <col min="2559" max="2560" width="7.33203125" style="29" customWidth="1"/>
    <col min="2561" max="2562" width="7.33203125" style="29" bestFit="1" customWidth="1"/>
    <col min="2563" max="2565" width="7.33203125" style="29" customWidth="1"/>
    <col min="2566" max="2571" width="0" style="29" hidden="1" customWidth="1"/>
    <col min="2572" max="2572" width="9.6640625" style="29" customWidth="1"/>
    <col min="2573" max="2574" width="11.44140625" style="29"/>
    <col min="2575" max="2575" width="12.44140625" style="29" bestFit="1" customWidth="1"/>
    <col min="2576" max="2811" width="11.44140625" style="29"/>
    <col min="2812" max="2812" width="18.109375" style="29" customWidth="1"/>
    <col min="2813" max="2813" width="7.88671875" style="29" bestFit="1" customWidth="1"/>
    <col min="2814" max="2814" width="7.33203125" style="29" bestFit="1" customWidth="1"/>
    <col min="2815" max="2816" width="7.33203125" style="29" customWidth="1"/>
    <col min="2817" max="2818" width="7.33203125" style="29" bestFit="1" customWidth="1"/>
    <col min="2819" max="2821" width="7.33203125" style="29" customWidth="1"/>
    <col min="2822" max="2827" width="0" style="29" hidden="1" customWidth="1"/>
    <col min="2828" max="2828" width="9.6640625" style="29" customWidth="1"/>
    <col min="2829" max="2830" width="11.44140625" style="29"/>
    <col min="2831" max="2831" width="12.44140625" style="29" bestFit="1" customWidth="1"/>
    <col min="2832" max="3067" width="11.44140625" style="29"/>
    <col min="3068" max="3068" width="18.109375" style="29" customWidth="1"/>
    <col min="3069" max="3069" width="7.88671875" style="29" bestFit="1" customWidth="1"/>
    <col min="3070" max="3070" width="7.33203125" style="29" bestFit="1" customWidth="1"/>
    <col min="3071" max="3072" width="7.33203125" style="29" customWidth="1"/>
    <col min="3073" max="3074" width="7.33203125" style="29" bestFit="1" customWidth="1"/>
    <col min="3075" max="3077" width="7.33203125" style="29" customWidth="1"/>
    <col min="3078" max="3083" width="0" style="29" hidden="1" customWidth="1"/>
    <col min="3084" max="3084" width="9.6640625" style="29" customWidth="1"/>
    <col min="3085" max="3086" width="11.44140625" style="29"/>
    <col min="3087" max="3087" width="12.44140625" style="29" bestFit="1" customWidth="1"/>
    <col min="3088" max="3323" width="11.44140625" style="29"/>
    <col min="3324" max="3324" width="18.109375" style="29" customWidth="1"/>
    <col min="3325" max="3325" width="7.88671875" style="29" bestFit="1" customWidth="1"/>
    <col min="3326" max="3326" width="7.33203125" style="29" bestFit="1" customWidth="1"/>
    <col min="3327" max="3328" width="7.33203125" style="29" customWidth="1"/>
    <col min="3329" max="3330" width="7.33203125" style="29" bestFit="1" customWidth="1"/>
    <col min="3331" max="3333" width="7.33203125" style="29" customWidth="1"/>
    <col min="3334" max="3339" width="0" style="29" hidden="1" customWidth="1"/>
    <col min="3340" max="3340" width="9.6640625" style="29" customWidth="1"/>
    <col min="3341" max="3342" width="11.44140625" style="29"/>
    <col min="3343" max="3343" width="12.44140625" style="29" bestFit="1" customWidth="1"/>
    <col min="3344" max="3579" width="11.44140625" style="29"/>
    <col min="3580" max="3580" width="18.109375" style="29" customWidth="1"/>
    <col min="3581" max="3581" width="7.88671875" style="29" bestFit="1" customWidth="1"/>
    <col min="3582" max="3582" width="7.33203125" style="29" bestFit="1" customWidth="1"/>
    <col min="3583" max="3584" width="7.33203125" style="29" customWidth="1"/>
    <col min="3585" max="3586" width="7.33203125" style="29" bestFit="1" customWidth="1"/>
    <col min="3587" max="3589" width="7.33203125" style="29" customWidth="1"/>
    <col min="3590" max="3595" width="0" style="29" hidden="1" customWidth="1"/>
    <col min="3596" max="3596" width="9.6640625" style="29" customWidth="1"/>
    <col min="3597" max="3598" width="11.44140625" style="29"/>
    <col min="3599" max="3599" width="12.44140625" style="29" bestFit="1" customWidth="1"/>
    <col min="3600" max="3835" width="11.44140625" style="29"/>
    <col min="3836" max="3836" width="18.109375" style="29" customWidth="1"/>
    <col min="3837" max="3837" width="7.88671875" style="29" bestFit="1" customWidth="1"/>
    <col min="3838" max="3838" width="7.33203125" style="29" bestFit="1" customWidth="1"/>
    <col min="3839" max="3840" width="7.33203125" style="29" customWidth="1"/>
    <col min="3841" max="3842" width="7.33203125" style="29" bestFit="1" customWidth="1"/>
    <col min="3843" max="3845" width="7.33203125" style="29" customWidth="1"/>
    <col min="3846" max="3851" width="0" style="29" hidden="1" customWidth="1"/>
    <col min="3852" max="3852" width="9.6640625" style="29" customWidth="1"/>
    <col min="3853" max="3854" width="11.44140625" style="29"/>
    <col min="3855" max="3855" width="12.44140625" style="29" bestFit="1" customWidth="1"/>
    <col min="3856" max="4091" width="11.44140625" style="29"/>
    <col min="4092" max="4092" width="18.109375" style="29" customWidth="1"/>
    <col min="4093" max="4093" width="7.88671875" style="29" bestFit="1" customWidth="1"/>
    <col min="4094" max="4094" width="7.33203125" style="29" bestFit="1" customWidth="1"/>
    <col min="4095" max="4096" width="7.33203125" style="29" customWidth="1"/>
    <col min="4097" max="4098" width="7.33203125" style="29" bestFit="1" customWidth="1"/>
    <col min="4099" max="4101" width="7.33203125" style="29" customWidth="1"/>
    <col min="4102" max="4107" width="0" style="29" hidden="1" customWidth="1"/>
    <col min="4108" max="4108" width="9.6640625" style="29" customWidth="1"/>
    <col min="4109" max="4110" width="11.44140625" style="29"/>
    <col min="4111" max="4111" width="12.44140625" style="29" bestFit="1" customWidth="1"/>
    <col min="4112" max="4347" width="11.44140625" style="29"/>
    <col min="4348" max="4348" width="18.109375" style="29" customWidth="1"/>
    <col min="4349" max="4349" width="7.88671875" style="29" bestFit="1" customWidth="1"/>
    <col min="4350" max="4350" width="7.33203125" style="29" bestFit="1" customWidth="1"/>
    <col min="4351" max="4352" width="7.33203125" style="29" customWidth="1"/>
    <col min="4353" max="4354" width="7.33203125" style="29" bestFit="1" customWidth="1"/>
    <col min="4355" max="4357" width="7.33203125" style="29" customWidth="1"/>
    <col min="4358" max="4363" width="0" style="29" hidden="1" customWidth="1"/>
    <col min="4364" max="4364" width="9.6640625" style="29" customWidth="1"/>
    <col min="4365" max="4366" width="11.44140625" style="29"/>
    <col min="4367" max="4367" width="12.44140625" style="29" bestFit="1" customWidth="1"/>
    <col min="4368" max="4603" width="11.44140625" style="29"/>
    <col min="4604" max="4604" width="18.109375" style="29" customWidth="1"/>
    <col min="4605" max="4605" width="7.88671875" style="29" bestFit="1" customWidth="1"/>
    <col min="4606" max="4606" width="7.33203125" style="29" bestFit="1" customWidth="1"/>
    <col min="4607" max="4608" width="7.33203125" style="29" customWidth="1"/>
    <col min="4609" max="4610" width="7.33203125" style="29" bestFit="1" customWidth="1"/>
    <col min="4611" max="4613" width="7.33203125" style="29" customWidth="1"/>
    <col min="4614" max="4619" width="0" style="29" hidden="1" customWidth="1"/>
    <col min="4620" max="4620" width="9.6640625" style="29" customWidth="1"/>
    <col min="4621" max="4622" width="11.44140625" style="29"/>
    <col min="4623" max="4623" width="12.44140625" style="29" bestFit="1" customWidth="1"/>
    <col min="4624" max="4859" width="11.44140625" style="29"/>
    <col min="4860" max="4860" width="18.109375" style="29" customWidth="1"/>
    <col min="4861" max="4861" width="7.88671875" style="29" bestFit="1" customWidth="1"/>
    <col min="4862" max="4862" width="7.33203125" style="29" bestFit="1" customWidth="1"/>
    <col min="4863" max="4864" width="7.33203125" style="29" customWidth="1"/>
    <col min="4865" max="4866" width="7.33203125" style="29" bestFit="1" customWidth="1"/>
    <col min="4867" max="4869" width="7.33203125" style="29" customWidth="1"/>
    <col min="4870" max="4875" width="0" style="29" hidden="1" customWidth="1"/>
    <col min="4876" max="4876" width="9.6640625" style="29" customWidth="1"/>
    <col min="4877" max="4878" width="11.44140625" style="29"/>
    <col min="4879" max="4879" width="12.44140625" style="29" bestFit="1" customWidth="1"/>
    <col min="4880" max="5115" width="11.44140625" style="29"/>
    <col min="5116" max="5116" width="18.109375" style="29" customWidth="1"/>
    <col min="5117" max="5117" width="7.88671875" style="29" bestFit="1" customWidth="1"/>
    <col min="5118" max="5118" width="7.33203125" style="29" bestFit="1" customWidth="1"/>
    <col min="5119" max="5120" width="7.33203125" style="29" customWidth="1"/>
    <col min="5121" max="5122" width="7.33203125" style="29" bestFit="1" customWidth="1"/>
    <col min="5123" max="5125" width="7.33203125" style="29" customWidth="1"/>
    <col min="5126" max="5131" width="0" style="29" hidden="1" customWidth="1"/>
    <col min="5132" max="5132" width="9.6640625" style="29" customWidth="1"/>
    <col min="5133" max="5134" width="11.44140625" style="29"/>
    <col min="5135" max="5135" width="12.44140625" style="29" bestFit="1" customWidth="1"/>
    <col min="5136" max="5371" width="11.44140625" style="29"/>
    <col min="5372" max="5372" width="18.109375" style="29" customWidth="1"/>
    <col min="5373" max="5373" width="7.88671875" style="29" bestFit="1" customWidth="1"/>
    <col min="5374" max="5374" width="7.33203125" style="29" bestFit="1" customWidth="1"/>
    <col min="5375" max="5376" width="7.33203125" style="29" customWidth="1"/>
    <col min="5377" max="5378" width="7.33203125" style="29" bestFit="1" customWidth="1"/>
    <col min="5379" max="5381" width="7.33203125" style="29" customWidth="1"/>
    <col min="5382" max="5387" width="0" style="29" hidden="1" customWidth="1"/>
    <col min="5388" max="5388" width="9.6640625" style="29" customWidth="1"/>
    <col min="5389" max="5390" width="11.44140625" style="29"/>
    <col min="5391" max="5391" width="12.44140625" style="29" bestFit="1" customWidth="1"/>
    <col min="5392" max="5627" width="11.44140625" style="29"/>
    <col min="5628" max="5628" width="18.109375" style="29" customWidth="1"/>
    <col min="5629" max="5629" width="7.88671875" style="29" bestFit="1" customWidth="1"/>
    <col min="5630" max="5630" width="7.33203125" style="29" bestFit="1" customWidth="1"/>
    <col min="5631" max="5632" width="7.33203125" style="29" customWidth="1"/>
    <col min="5633" max="5634" width="7.33203125" style="29" bestFit="1" customWidth="1"/>
    <col min="5635" max="5637" width="7.33203125" style="29" customWidth="1"/>
    <col min="5638" max="5643" width="0" style="29" hidden="1" customWidth="1"/>
    <col min="5644" max="5644" width="9.6640625" style="29" customWidth="1"/>
    <col min="5645" max="5646" width="11.44140625" style="29"/>
    <col min="5647" max="5647" width="12.44140625" style="29" bestFit="1" customWidth="1"/>
    <col min="5648" max="5883" width="11.44140625" style="29"/>
    <col min="5884" max="5884" width="18.109375" style="29" customWidth="1"/>
    <col min="5885" max="5885" width="7.88671875" style="29" bestFit="1" customWidth="1"/>
    <col min="5886" max="5886" width="7.33203125" style="29" bestFit="1" customWidth="1"/>
    <col min="5887" max="5888" width="7.33203125" style="29" customWidth="1"/>
    <col min="5889" max="5890" width="7.33203125" style="29" bestFit="1" customWidth="1"/>
    <col min="5891" max="5893" width="7.33203125" style="29" customWidth="1"/>
    <col min="5894" max="5899" width="0" style="29" hidden="1" customWidth="1"/>
    <col min="5900" max="5900" width="9.6640625" style="29" customWidth="1"/>
    <col min="5901" max="5902" width="11.44140625" style="29"/>
    <col min="5903" max="5903" width="12.44140625" style="29" bestFit="1" customWidth="1"/>
    <col min="5904" max="6139" width="11.44140625" style="29"/>
    <col min="6140" max="6140" width="18.109375" style="29" customWidth="1"/>
    <col min="6141" max="6141" width="7.88671875" style="29" bestFit="1" customWidth="1"/>
    <col min="6142" max="6142" width="7.33203125" style="29" bestFit="1" customWidth="1"/>
    <col min="6143" max="6144" width="7.33203125" style="29" customWidth="1"/>
    <col min="6145" max="6146" width="7.33203125" style="29" bestFit="1" customWidth="1"/>
    <col min="6147" max="6149" width="7.33203125" style="29" customWidth="1"/>
    <col min="6150" max="6155" width="0" style="29" hidden="1" customWidth="1"/>
    <col min="6156" max="6156" width="9.6640625" style="29" customWidth="1"/>
    <col min="6157" max="6158" width="11.44140625" style="29"/>
    <col min="6159" max="6159" width="12.44140625" style="29" bestFit="1" customWidth="1"/>
    <col min="6160" max="6395" width="11.44140625" style="29"/>
    <col min="6396" max="6396" width="18.109375" style="29" customWidth="1"/>
    <col min="6397" max="6397" width="7.88671875" style="29" bestFit="1" customWidth="1"/>
    <col min="6398" max="6398" width="7.33203125" style="29" bestFit="1" customWidth="1"/>
    <col min="6399" max="6400" width="7.33203125" style="29" customWidth="1"/>
    <col min="6401" max="6402" width="7.33203125" style="29" bestFit="1" customWidth="1"/>
    <col min="6403" max="6405" width="7.33203125" style="29" customWidth="1"/>
    <col min="6406" max="6411" width="0" style="29" hidden="1" customWidth="1"/>
    <col min="6412" max="6412" width="9.6640625" style="29" customWidth="1"/>
    <col min="6413" max="6414" width="11.44140625" style="29"/>
    <col min="6415" max="6415" width="12.44140625" style="29" bestFit="1" customWidth="1"/>
    <col min="6416" max="6651" width="11.44140625" style="29"/>
    <col min="6652" max="6652" width="18.109375" style="29" customWidth="1"/>
    <col min="6653" max="6653" width="7.88671875" style="29" bestFit="1" customWidth="1"/>
    <col min="6654" max="6654" width="7.33203125" style="29" bestFit="1" customWidth="1"/>
    <col min="6655" max="6656" width="7.33203125" style="29" customWidth="1"/>
    <col min="6657" max="6658" width="7.33203125" style="29" bestFit="1" customWidth="1"/>
    <col min="6659" max="6661" width="7.33203125" style="29" customWidth="1"/>
    <col min="6662" max="6667" width="0" style="29" hidden="1" customWidth="1"/>
    <col min="6668" max="6668" width="9.6640625" style="29" customWidth="1"/>
    <col min="6669" max="6670" width="11.44140625" style="29"/>
    <col min="6671" max="6671" width="12.44140625" style="29" bestFit="1" customWidth="1"/>
    <col min="6672" max="6907" width="11.44140625" style="29"/>
    <col min="6908" max="6908" width="18.109375" style="29" customWidth="1"/>
    <col min="6909" max="6909" width="7.88671875" style="29" bestFit="1" customWidth="1"/>
    <col min="6910" max="6910" width="7.33203125" style="29" bestFit="1" customWidth="1"/>
    <col min="6911" max="6912" width="7.33203125" style="29" customWidth="1"/>
    <col min="6913" max="6914" width="7.33203125" style="29" bestFit="1" customWidth="1"/>
    <col min="6915" max="6917" width="7.33203125" style="29" customWidth="1"/>
    <col min="6918" max="6923" width="0" style="29" hidden="1" customWidth="1"/>
    <col min="6924" max="6924" width="9.6640625" style="29" customWidth="1"/>
    <col min="6925" max="6926" width="11.44140625" style="29"/>
    <col min="6927" max="6927" width="12.44140625" style="29" bestFit="1" customWidth="1"/>
    <col min="6928" max="7163" width="11.44140625" style="29"/>
    <col min="7164" max="7164" width="18.109375" style="29" customWidth="1"/>
    <col min="7165" max="7165" width="7.88671875" style="29" bestFit="1" customWidth="1"/>
    <col min="7166" max="7166" width="7.33203125" style="29" bestFit="1" customWidth="1"/>
    <col min="7167" max="7168" width="7.33203125" style="29" customWidth="1"/>
    <col min="7169" max="7170" width="7.33203125" style="29" bestFit="1" customWidth="1"/>
    <col min="7171" max="7173" width="7.33203125" style="29" customWidth="1"/>
    <col min="7174" max="7179" width="0" style="29" hidden="1" customWidth="1"/>
    <col min="7180" max="7180" width="9.6640625" style="29" customWidth="1"/>
    <col min="7181" max="7182" width="11.44140625" style="29"/>
    <col min="7183" max="7183" width="12.44140625" style="29" bestFit="1" customWidth="1"/>
    <col min="7184" max="7419" width="11.44140625" style="29"/>
    <col min="7420" max="7420" width="18.109375" style="29" customWidth="1"/>
    <col min="7421" max="7421" width="7.88671875" style="29" bestFit="1" customWidth="1"/>
    <col min="7422" max="7422" width="7.33203125" style="29" bestFit="1" customWidth="1"/>
    <col min="7423" max="7424" width="7.33203125" style="29" customWidth="1"/>
    <col min="7425" max="7426" width="7.33203125" style="29" bestFit="1" customWidth="1"/>
    <col min="7427" max="7429" width="7.33203125" style="29" customWidth="1"/>
    <col min="7430" max="7435" width="0" style="29" hidden="1" customWidth="1"/>
    <col min="7436" max="7436" width="9.6640625" style="29" customWidth="1"/>
    <col min="7437" max="7438" width="11.44140625" style="29"/>
    <col min="7439" max="7439" width="12.44140625" style="29" bestFit="1" customWidth="1"/>
    <col min="7440" max="7675" width="11.44140625" style="29"/>
    <col min="7676" max="7676" width="18.109375" style="29" customWidth="1"/>
    <col min="7677" max="7677" width="7.88671875" style="29" bestFit="1" customWidth="1"/>
    <col min="7678" max="7678" width="7.33203125" style="29" bestFit="1" customWidth="1"/>
    <col min="7679" max="7680" width="7.33203125" style="29" customWidth="1"/>
    <col min="7681" max="7682" width="7.33203125" style="29" bestFit="1" customWidth="1"/>
    <col min="7683" max="7685" width="7.33203125" style="29" customWidth="1"/>
    <col min="7686" max="7691" width="0" style="29" hidden="1" customWidth="1"/>
    <col min="7692" max="7692" width="9.6640625" style="29" customWidth="1"/>
    <col min="7693" max="7694" width="11.44140625" style="29"/>
    <col min="7695" max="7695" width="12.44140625" style="29" bestFit="1" customWidth="1"/>
    <col min="7696" max="7931" width="11.44140625" style="29"/>
    <col min="7932" max="7932" width="18.109375" style="29" customWidth="1"/>
    <col min="7933" max="7933" width="7.88671875" style="29" bestFit="1" customWidth="1"/>
    <col min="7934" max="7934" width="7.33203125" style="29" bestFit="1" customWidth="1"/>
    <col min="7935" max="7936" width="7.33203125" style="29" customWidth="1"/>
    <col min="7937" max="7938" width="7.33203125" style="29" bestFit="1" customWidth="1"/>
    <col min="7939" max="7941" width="7.33203125" style="29" customWidth="1"/>
    <col min="7942" max="7947" width="0" style="29" hidden="1" customWidth="1"/>
    <col min="7948" max="7948" width="9.6640625" style="29" customWidth="1"/>
    <col min="7949" max="7950" width="11.44140625" style="29"/>
    <col min="7951" max="7951" width="12.44140625" style="29" bestFit="1" customWidth="1"/>
    <col min="7952" max="8187" width="11.44140625" style="29"/>
    <col min="8188" max="8188" width="18.109375" style="29" customWidth="1"/>
    <col min="8189" max="8189" width="7.88671875" style="29" bestFit="1" customWidth="1"/>
    <col min="8190" max="8190" width="7.33203125" style="29" bestFit="1" customWidth="1"/>
    <col min="8191" max="8192" width="7.33203125" style="29" customWidth="1"/>
    <col min="8193" max="8194" width="7.33203125" style="29" bestFit="1" customWidth="1"/>
    <col min="8195" max="8197" width="7.33203125" style="29" customWidth="1"/>
    <col min="8198" max="8203" width="0" style="29" hidden="1" customWidth="1"/>
    <col min="8204" max="8204" width="9.6640625" style="29" customWidth="1"/>
    <col min="8205" max="8206" width="11.44140625" style="29"/>
    <col min="8207" max="8207" width="12.44140625" style="29" bestFit="1" customWidth="1"/>
    <col min="8208" max="8443" width="11.44140625" style="29"/>
    <col min="8444" max="8444" width="18.109375" style="29" customWidth="1"/>
    <col min="8445" max="8445" width="7.88671875" style="29" bestFit="1" customWidth="1"/>
    <col min="8446" max="8446" width="7.33203125" style="29" bestFit="1" customWidth="1"/>
    <col min="8447" max="8448" width="7.33203125" style="29" customWidth="1"/>
    <col min="8449" max="8450" width="7.33203125" style="29" bestFit="1" customWidth="1"/>
    <col min="8451" max="8453" width="7.33203125" style="29" customWidth="1"/>
    <col min="8454" max="8459" width="0" style="29" hidden="1" customWidth="1"/>
    <col min="8460" max="8460" width="9.6640625" style="29" customWidth="1"/>
    <col min="8461" max="8462" width="11.44140625" style="29"/>
    <col min="8463" max="8463" width="12.44140625" style="29" bestFit="1" customWidth="1"/>
    <col min="8464" max="8699" width="11.44140625" style="29"/>
    <col min="8700" max="8700" width="18.109375" style="29" customWidth="1"/>
    <col min="8701" max="8701" width="7.88671875" style="29" bestFit="1" customWidth="1"/>
    <col min="8702" max="8702" width="7.33203125" style="29" bestFit="1" customWidth="1"/>
    <col min="8703" max="8704" width="7.33203125" style="29" customWidth="1"/>
    <col min="8705" max="8706" width="7.33203125" style="29" bestFit="1" customWidth="1"/>
    <col min="8707" max="8709" width="7.33203125" style="29" customWidth="1"/>
    <col min="8710" max="8715" width="0" style="29" hidden="1" customWidth="1"/>
    <col min="8716" max="8716" width="9.6640625" style="29" customWidth="1"/>
    <col min="8717" max="8718" width="11.44140625" style="29"/>
    <col min="8719" max="8719" width="12.44140625" style="29" bestFit="1" customWidth="1"/>
    <col min="8720" max="8955" width="11.44140625" style="29"/>
    <col min="8956" max="8956" width="18.109375" style="29" customWidth="1"/>
    <col min="8957" max="8957" width="7.88671875" style="29" bestFit="1" customWidth="1"/>
    <col min="8958" max="8958" width="7.33203125" style="29" bestFit="1" customWidth="1"/>
    <col min="8959" max="8960" width="7.33203125" style="29" customWidth="1"/>
    <col min="8961" max="8962" width="7.33203125" style="29" bestFit="1" customWidth="1"/>
    <col min="8963" max="8965" width="7.33203125" style="29" customWidth="1"/>
    <col min="8966" max="8971" width="0" style="29" hidden="1" customWidth="1"/>
    <col min="8972" max="8972" width="9.6640625" style="29" customWidth="1"/>
    <col min="8973" max="8974" width="11.44140625" style="29"/>
    <col min="8975" max="8975" width="12.44140625" style="29" bestFit="1" customWidth="1"/>
    <col min="8976" max="9211" width="11.44140625" style="29"/>
    <col min="9212" max="9212" width="18.109375" style="29" customWidth="1"/>
    <col min="9213" max="9213" width="7.88671875" style="29" bestFit="1" customWidth="1"/>
    <col min="9214" max="9214" width="7.33203125" style="29" bestFit="1" customWidth="1"/>
    <col min="9215" max="9216" width="7.33203125" style="29" customWidth="1"/>
    <col min="9217" max="9218" width="7.33203125" style="29" bestFit="1" customWidth="1"/>
    <col min="9219" max="9221" width="7.33203125" style="29" customWidth="1"/>
    <col min="9222" max="9227" width="0" style="29" hidden="1" customWidth="1"/>
    <col min="9228" max="9228" width="9.6640625" style="29" customWidth="1"/>
    <col min="9229" max="9230" width="11.44140625" style="29"/>
    <col min="9231" max="9231" width="12.44140625" style="29" bestFit="1" customWidth="1"/>
    <col min="9232" max="9467" width="11.44140625" style="29"/>
    <col min="9468" max="9468" width="18.109375" style="29" customWidth="1"/>
    <col min="9469" max="9469" width="7.88671875" style="29" bestFit="1" customWidth="1"/>
    <col min="9470" max="9470" width="7.33203125" style="29" bestFit="1" customWidth="1"/>
    <col min="9471" max="9472" width="7.33203125" style="29" customWidth="1"/>
    <col min="9473" max="9474" width="7.33203125" style="29" bestFit="1" customWidth="1"/>
    <col min="9475" max="9477" width="7.33203125" style="29" customWidth="1"/>
    <col min="9478" max="9483" width="0" style="29" hidden="1" customWidth="1"/>
    <col min="9484" max="9484" width="9.6640625" style="29" customWidth="1"/>
    <col min="9485" max="9486" width="11.44140625" style="29"/>
    <col min="9487" max="9487" width="12.44140625" style="29" bestFit="1" customWidth="1"/>
    <col min="9488" max="9723" width="11.44140625" style="29"/>
    <col min="9724" max="9724" width="18.109375" style="29" customWidth="1"/>
    <col min="9725" max="9725" width="7.88671875" style="29" bestFit="1" customWidth="1"/>
    <col min="9726" max="9726" width="7.33203125" style="29" bestFit="1" customWidth="1"/>
    <col min="9727" max="9728" width="7.33203125" style="29" customWidth="1"/>
    <col min="9729" max="9730" width="7.33203125" style="29" bestFit="1" customWidth="1"/>
    <col min="9731" max="9733" width="7.33203125" style="29" customWidth="1"/>
    <col min="9734" max="9739" width="0" style="29" hidden="1" customWidth="1"/>
    <col min="9740" max="9740" width="9.6640625" style="29" customWidth="1"/>
    <col min="9741" max="9742" width="11.44140625" style="29"/>
    <col min="9743" max="9743" width="12.44140625" style="29" bestFit="1" customWidth="1"/>
    <col min="9744" max="9979" width="11.44140625" style="29"/>
    <col min="9980" max="9980" width="18.109375" style="29" customWidth="1"/>
    <col min="9981" max="9981" width="7.88671875" style="29" bestFit="1" customWidth="1"/>
    <col min="9982" max="9982" width="7.33203125" style="29" bestFit="1" customWidth="1"/>
    <col min="9983" max="9984" width="7.33203125" style="29" customWidth="1"/>
    <col min="9985" max="9986" width="7.33203125" style="29" bestFit="1" customWidth="1"/>
    <col min="9987" max="9989" width="7.33203125" style="29" customWidth="1"/>
    <col min="9990" max="9995" width="0" style="29" hidden="1" customWidth="1"/>
    <col min="9996" max="9996" width="9.6640625" style="29" customWidth="1"/>
    <col min="9997" max="9998" width="11.44140625" style="29"/>
    <col min="9999" max="9999" width="12.44140625" style="29" bestFit="1" customWidth="1"/>
    <col min="10000" max="10235" width="11.44140625" style="29"/>
    <col min="10236" max="10236" width="18.109375" style="29" customWidth="1"/>
    <col min="10237" max="10237" width="7.88671875" style="29" bestFit="1" customWidth="1"/>
    <col min="10238" max="10238" width="7.33203125" style="29" bestFit="1" customWidth="1"/>
    <col min="10239" max="10240" width="7.33203125" style="29" customWidth="1"/>
    <col min="10241" max="10242" width="7.33203125" style="29" bestFit="1" customWidth="1"/>
    <col min="10243" max="10245" width="7.33203125" style="29" customWidth="1"/>
    <col min="10246" max="10251" width="0" style="29" hidden="1" customWidth="1"/>
    <col min="10252" max="10252" width="9.6640625" style="29" customWidth="1"/>
    <col min="10253" max="10254" width="11.44140625" style="29"/>
    <col min="10255" max="10255" width="12.44140625" style="29" bestFit="1" customWidth="1"/>
    <col min="10256" max="10491" width="11.44140625" style="29"/>
    <col min="10492" max="10492" width="18.109375" style="29" customWidth="1"/>
    <col min="10493" max="10493" width="7.88671875" style="29" bestFit="1" customWidth="1"/>
    <col min="10494" max="10494" width="7.33203125" style="29" bestFit="1" customWidth="1"/>
    <col min="10495" max="10496" width="7.33203125" style="29" customWidth="1"/>
    <col min="10497" max="10498" width="7.33203125" style="29" bestFit="1" customWidth="1"/>
    <col min="10499" max="10501" width="7.33203125" style="29" customWidth="1"/>
    <col min="10502" max="10507" width="0" style="29" hidden="1" customWidth="1"/>
    <col min="10508" max="10508" width="9.6640625" style="29" customWidth="1"/>
    <col min="10509" max="10510" width="11.44140625" style="29"/>
    <col min="10511" max="10511" width="12.44140625" style="29" bestFit="1" customWidth="1"/>
    <col min="10512" max="10747" width="11.44140625" style="29"/>
    <col min="10748" max="10748" width="18.109375" style="29" customWidth="1"/>
    <col min="10749" max="10749" width="7.88671875" style="29" bestFit="1" customWidth="1"/>
    <col min="10750" max="10750" width="7.33203125" style="29" bestFit="1" customWidth="1"/>
    <col min="10751" max="10752" width="7.33203125" style="29" customWidth="1"/>
    <col min="10753" max="10754" width="7.33203125" style="29" bestFit="1" customWidth="1"/>
    <col min="10755" max="10757" width="7.33203125" style="29" customWidth="1"/>
    <col min="10758" max="10763" width="0" style="29" hidden="1" customWidth="1"/>
    <col min="10764" max="10764" width="9.6640625" style="29" customWidth="1"/>
    <col min="10765" max="10766" width="11.44140625" style="29"/>
    <col min="10767" max="10767" width="12.44140625" style="29" bestFit="1" customWidth="1"/>
    <col min="10768" max="11003" width="11.44140625" style="29"/>
    <col min="11004" max="11004" width="18.109375" style="29" customWidth="1"/>
    <col min="11005" max="11005" width="7.88671875" style="29" bestFit="1" customWidth="1"/>
    <col min="11006" max="11006" width="7.33203125" style="29" bestFit="1" customWidth="1"/>
    <col min="11007" max="11008" width="7.33203125" style="29" customWidth="1"/>
    <col min="11009" max="11010" width="7.33203125" style="29" bestFit="1" customWidth="1"/>
    <col min="11011" max="11013" width="7.33203125" style="29" customWidth="1"/>
    <col min="11014" max="11019" width="0" style="29" hidden="1" customWidth="1"/>
    <col min="11020" max="11020" width="9.6640625" style="29" customWidth="1"/>
    <col min="11021" max="11022" width="11.44140625" style="29"/>
    <col min="11023" max="11023" width="12.44140625" style="29" bestFit="1" customWidth="1"/>
    <col min="11024" max="11259" width="11.44140625" style="29"/>
    <col min="11260" max="11260" width="18.109375" style="29" customWidth="1"/>
    <col min="11261" max="11261" width="7.88671875" style="29" bestFit="1" customWidth="1"/>
    <col min="11262" max="11262" width="7.33203125" style="29" bestFit="1" customWidth="1"/>
    <col min="11263" max="11264" width="7.33203125" style="29" customWidth="1"/>
    <col min="11265" max="11266" width="7.33203125" style="29" bestFit="1" customWidth="1"/>
    <col min="11267" max="11269" width="7.33203125" style="29" customWidth="1"/>
    <col min="11270" max="11275" width="0" style="29" hidden="1" customWidth="1"/>
    <col min="11276" max="11276" width="9.6640625" style="29" customWidth="1"/>
    <col min="11277" max="11278" width="11.44140625" style="29"/>
    <col min="11279" max="11279" width="12.44140625" style="29" bestFit="1" customWidth="1"/>
    <col min="11280" max="11515" width="11.44140625" style="29"/>
    <col min="11516" max="11516" width="18.109375" style="29" customWidth="1"/>
    <col min="11517" max="11517" width="7.88671875" style="29" bestFit="1" customWidth="1"/>
    <col min="11518" max="11518" width="7.33203125" style="29" bestFit="1" customWidth="1"/>
    <col min="11519" max="11520" width="7.33203125" style="29" customWidth="1"/>
    <col min="11521" max="11522" width="7.33203125" style="29" bestFit="1" customWidth="1"/>
    <col min="11523" max="11525" width="7.33203125" style="29" customWidth="1"/>
    <col min="11526" max="11531" width="0" style="29" hidden="1" customWidth="1"/>
    <col min="11532" max="11532" width="9.6640625" style="29" customWidth="1"/>
    <col min="11533" max="11534" width="11.44140625" style="29"/>
    <col min="11535" max="11535" width="12.44140625" style="29" bestFit="1" customWidth="1"/>
    <col min="11536" max="11771" width="11.44140625" style="29"/>
    <col min="11772" max="11772" width="18.109375" style="29" customWidth="1"/>
    <col min="11773" max="11773" width="7.88671875" style="29" bestFit="1" customWidth="1"/>
    <col min="11774" max="11774" width="7.33203125" style="29" bestFit="1" customWidth="1"/>
    <col min="11775" max="11776" width="7.33203125" style="29" customWidth="1"/>
    <col min="11777" max="11778" width="7.33203125" style="29" bestFit="1" customWidth="1"/>
    <col min="11779" max="11781" width="7.33203125" style="29" customWidth="1"/>
    <col min="11782" max="11787" width="0" style="29" hidden="1" customWidth="1"/>
    <col min="11788" max="11788" width="9.6640625" style="29" customWidth="1"/>
    <col min="11789" max="11790" width="11.44140625" style="29"/>
    <col min="11791" max="11791" width="12.44140625" style="29" bestFit="1" customWidth="1"/>
    <col min="11792" max="12027" width="11.44140625" style="29"/>
    <col min="12028" max="12028" width="18.109375" style="29" customWidth="1"/>
    <col min="12029" max="12029" width="7.88671875" style="29" bestFit="1" customWidth="1"/>
    <col min="12030" max="12030" width="7.33203125" style="29" bestFit="1" customWidth="1"/>
    <col min="12031" max="12032" width="7.33203125" style="29" customWidth="1"/>
    <col min="12033" max="12034" width="7.33203125" style="29" bestFit="1" customWidth="1"/>
    <col min="12035" max="12037" width="7.33203125" style="29" customWidth="1"/>
    <col min="12038" max="12043" width="0" style="29" hidden="1" customWidth="1"/>
    <col min="12044" max="12044" width="9.6640625" style="29" customWidth="1"/>
    <col min="12045" max="12046" width="11.44140625" style="29"/>
    <col min="12047" max="12047" width="12.44140625" style="29" bestFit="1" customWidth="1"/>
    <col min="12048" max="12283" width="11.44140625" style="29"/>
    <col min="12284" max="12284" width="18.109375" style="29" customWidth="1"/>
    <col min="12285" max="12285" width="7.88671875" style="29" bestFit="1" customWidth="1"/>
    <col min="12286" max="12286" width="7.33203125" style="29" bestFit="1" customWidth="1"/>
    <col min="12287" max="12288" width="7.33203125" style="29" customWidth="1"/>
    <col min="12289" max="12290" width="7.33203125" style="29" bestFit="1" customWidth="1"/>
    <col min="12291" max="12293" width="7.33203125" style="29" customWidth="1"/>
    <col min="12294" max="12299" width="0" style="29" hidden="1" customWidth="1"/>
    <col min="12300" max="12300" width="9.6640625" style="29" customWidth="1"/>
    <col min="12301" max="12302" width="11.44140625" style="29"/>
    <col min="12303" max="12303" width="12.44140625" style="29" bestFit="1" customWidth="1"/>
    <col min="12304" max="12539" width="11.44140625" style="29"/>
    <col min="12540" max="12540" width="18.109375" style="29" customWidth="1"/>
    <col min="12541" max="12541" width="7.88671875" style="29" bestFit="1" customWidth="1"/>
    <col min="12542" max="12542" width="7.33203125" style="29" bestFit="1" customWidth="1"/>
    <col min="12543" max="12544" width="7.33203125" style="29" customWidth="1"/>
    <col min="12545" max="12546" width="7.33203125" style="29" bestFit="1" customWidth="1"/>
    <col min="12547" max="12549" width="7.33203125" style="29" customWidth="1"/>
    <col min="12550" max="12555" width="0" style="29" hidden="1" customWidth="1"/>
    <col min="12556" max="12556" width="9.6640625" style="29" customWidth="1"/>
    <col min="12557" max="12558" width="11.44140625" style="29"/>
    <col min="12559" max="12559" width="12.44140625" style="29" bestFit="1" customWidth="1"/>
    <col min="12560" max="12795" width="11.44140625" style="29"/>
    <col min="12796" max="12796" width="18.109375" style="29" customWidth="1"/>
    <col min="12797" max="12797" width="7.88671875" style="29" bestFit="1" customWidth="1"/>
    <col min="12798" max="12798" width="7.33203125" style="29" bestFit="1" customWidth="1"/>
    <col min="12799" max="12800" width="7.33203125" style="29" customWidth="1"/>
    <col min="12801" max="12802" width="7.33203125" style="29" bestFit="1" customWidth="1"/>
    <col min="12803" max="12805" width="7.33203125" style="29" customWidth="1"/>
    <col min="12806" max="12811" width="0" style="29" hidden="1" customWidth="1"/>
    <col min="12812" max="12812" width="9.6640625" style="29" customWidth="1"/>
    <col min="12813" max="12814" width="11.44140625" style="29"/>
    <col min="12815" max="12815" width="12.44140625" style="29" bestFit="1" customWidth="1"/>
    <col min="12816" max="13051" width="11.44140625" style="29"/>
    <col min="13052" max="13052" width="18.109375" style="29" customWidth="1"/>
    <col min="13053" max="13053" width="7.88671875" style="29" bestFit="1" customWidth="1"/>
    <col min="13054" max="13054" width="7.33203125" style="29" bestFit="1" customWidth="1"/>
    <col min="13055" max="13056" width="7.33203125" style="29" customWidth="1"/>
    <col min="13057" max="13058" width="7.33203125" style="29" bestFit="1" customWidth="1"/>
    <col min="13059" max="13061" width="7.33203125" style="29" customWidth="1"/>
    <col min="13062" max="13067" width="0" style="29" hidden="1" customWidth="1"/>
    <col min="13068" max="13068" width="9.6640625" style="29" customWidth="1"/>
    <col min="13069" max="13070" width="11.44140625" style="29"/>
    <col min="13071" max="13071" width="12.44140625" style="29" bestFit="1" customWidth="1"/>
    <col min="13072" max="13307" width="11.44140625" style="29"/>
    <col min="13308" max="13308" width="18.109375" style="29" customWidth="1"/>
    <col min="13309" max="13309" width="7.88671875" style="29" bestFit="1" customWidth="1"/>
    <col min="13310" max="13310" width="7.33203125" style="29" bestFit="1" customWidth="1"/>
    <col min="13311" max="13312" width="7.33203125" style="29" customWidth="1"/>
    <col min="13313" max="13314" width="7.33203125" style="29" bestFit="1" customWidth="1"/>
    <col min="13315" max="13317" width="7.33203125" style="29" customWidth="1"/>
    <col min="13318" max="13323" width="0" style="29" hidden="1" customWidth="1"/>
    <col min="13324" max="13324" width="9.6640625" style="29" customWidth="1"/>
    <col min="13325" max="13326" width="11.44140625" style="29"/>
    <col min="13327" max="13327" width="12.44140625" style="29" bestFit="1" customWidth="1"/>
    <col min="13328" max="13563" width="11.44140625" style="29"/>
    <col min="13564" max="13564" width="18.109375" style="29" customWidth="1"/>
    <col min="13565" max="13565" width="7.88671875" style="29" bestFit="1" customWidth="1"/>
    <col min="13566" max="13566" width="7.33203125" style="29" bestFit="1" customWidth="1"/>
    <col min="13567" max="13568" width="7.33203125" style="29" customWidth="1"/>
    <col min="13569" max="13570" width="7.33203125" style="29" bestFit="1" customWidth="1"/>
    <col min="13571" max="13573" width="7.33203125" style="29" customWidth="1"/>
    <col min="13574" max="13579" width="0" style="29" hidden="1" customWidth="1"/>
    <col min="13580" max="13580" width="9.6640625" style="29" customWidth="1"/>
    <col min="13581" max="13582" width="11.44140625" style="29"/>
    <col min="13583" max="13583" width="12.44140625" style="29" bestFit="1" customWidth="1"/>
    <col min="13584" max="13819" width="11.44140625" style="29"/>
    <col min="13820" max="13820" width="18.109375" style="29" customWidth="1"/>
    <col min="13821" max="13821" width="7.88671875" style="29" bestFit="1" customWidth="1"/>
    <col min="13822" max="13822" width="7.33203125" style="29" bestFit="1" customWidth="1"/>
    <col min="13823" max="13824" width="7.33203125" style="29" customWidth="1"/>
    <col min="13825" max="13826" width="7.33203125" style="29" bestFit="1" customWidth="1"/>
    <col min="13827" max="13829" width="7.33203125" style="29" customWidth="1"/>
    <col min="13830" max="13835" width="0" style="29" hidden="1" customWidth="1"/>
    <col min="13836" max="13836" width="9.6640625" style="29" customWidth="1"/>
    <col min="13837" max="13838" width="11.44140625" style="29"/>
    <col min="13839" max="13839" width="12.44140625" style="29" bestFit="1" customWidth="1"/>
    <col min="13840" max="14075" width="11.44140625" style="29"/>
    <col min="14076" max="14076" width="18.109375" style="29" customWidth="1"/>
    <col min="14077" max="14077" width="7.88671875" style="29" bestFit="1" customWidth="1"/>
    <col min="14078" max="14078" width="7.33203125" style="29" bestFit="1" customWidth="1"/>
    <col min="14079" max="14080" width="7.33203125" style="29" customWidth="1"/>
    <col min="14081" max="14082" width="7.33203125" style="29" bestFit="1" customWidth="1"/>
    <col min="14083" max="14085" width="7.33203125" style="29" customWidth="1"/>
    <col min="14086" max="14091" width="0" style="29" hidden="1" customWidth="1"/>
    <col min="14092" max="14092" width="9.6640625" style="29" customWidth="1"/>
    <col min="14093" max="14094" width="11.44140625" style="29"/>
    <col min="14095" max="14095" width="12.44140625" style="29" bestFit="1" customWidth="1"/>
    <col min="14096" max="14331" width="11.44140625" style="29"/>
    <col min="14332" max="14332" width="18.109375" style="29" customWidth="1"/>
    <col min="14333" max="14333" width="7.88671875" style="29" bestFit="1" customWidth="1"/>
    <col min="14334" max="14334" width="7.33203125" style="29" bestFit="1" customWidth="1"/>
    <col min="14335" max="14336" width="7.33203125" style="29" customWidth="1"/>
    <col min="14337" max="14338" width="7.33203125" style="29" bestFit="1" customWidth="1"/>
    <col min="14339" max="14341" width="7.33203125" style="29" customWidth="1"/>
    <col min="14342" max="14347" width="0" style="29" hidden="1" customWidth="1"/>
    <col min="14348" max="14348" width="9.6640625" style="29" customWidth="1"/>
    <col min="14349" max="14350" width="11.44140625" style="29"/>
    <col min="14351" max="14351" width="12.44140625" style="29" bestFit="1" customWidth="1"/>
    <col min="14352" max="14587" width="11.44140625" style="29"/>
    <col min="14588" max="14588" width="18.109375" style="29" customWidth="1"/>
    <col min="14589" max="14589" width="7.88671875" style="29" bestFit="1" customWidth="1"/>
    <col min="14590" max="14590" width="7.33203125" style="29" bestFit="1" customWidth="1"/>
    <col min="14591" max="14592" width="7.33203125" style="29" customWidth="1"/>
    <col min="14593" max="14594" width="7.33203125" style="29" bestFit="1" customWidth="1"/>
    <col min="14595" max="14597" width="7.33203125" style="29" customWidth="1"/>
    <col min="14598" max="14603" width="0" style="29" hidden="1" customWidth="1"/>
    <col min="14604" max="14604" width="9.6640625" style="29" customWidth="1"/>
    <col min="14605" max="14606" width="11.44140625" style="29"/>
    <col min="14607" max="14607" width="12.44140625" style="29" bestFit="1" customWidth="1"/>
    <col min="14608" max="14843" width="11.44140625" style="29"/>
    <col min="14844" max="14844" width="18.109375" style="29" customWidth="1"/>
    <col min="14845" max="14845" width="7.88671875" style="29" bestFit="1" customWidth="1"/>
    <col min="14846" max="14846" width="7.33203125" style="29" bestFit="1" customWidth="1"/>
    <col min="14847" max="14848" width="7.33203125" style="29" customWidth="1"/>
    <col min="14849" max="14850" width="7.33203125" style="29" bestFit="1" customWidth="1"/>
    <col min="14851" max="14853" width="7.33203125" style="29" customWidth="1"/>
    <col min="14854" max="14859" width="0" style="29" hidden="1" customWidth="1"/>
    <col min="14860" max="14860" width="9.6640625" style="29" customWidth="1"/>
    <col min="14861" max="14862" width="11.44140625" style="29"/>
    <col min="14863" max="14863" width="12.44140625" style="29" bestFit="1" customWidth="1"/>
    <col min="14864" max="15099" width="11.44140625" style="29"/>
    <col min="15100" max="15100" width="18.109375" style="29" customWidth="1"/>
    <col min="15101" max="15101" width="7.88671875" style="29" bestFit="1" customWidth="1"/>
    <col min="15102" max="15102" width="7.33203125" style="29" bestFit="1" customWidth="1"/>
    <col min="15103" max="15104" width="7.33203125" style="29" customWidth="1"/>
    <col min="15105" max="15106" width="7.33203125" style="29" bestFit="1" customWidth="1"/>
    <col min="15107" max="15109" width="7.33203125" style="29" customWidth="1"/>
    <col min="15110" max="15115" width="0" style="29" hidden="1" customWidth="1"/>
    <col min="15116" max="15116" width="9.6640625" style="29" customWidth="1"/>
    <col min="15117" max="15118" width="11.44140625" style="29"/>
    <col min="15119" max="15119" width="12.44140625" style="29" bestFit="1" customWidth="1"/>
    <col min="15120" max="15355" width="11.44140625" style="29"/>
    <col min="15356" max="15356" width="18.109375" style="29" customWidth="1"/>
    <col min="15357" max="15357" width="7.88671875" style="29" bestFit="1" customWidth="1"/>
    <col min="15358" max="15358" width="7.33203125" style="29" bestFit="1" customWidth="1"/>
    <col min="15359" max="15360" width="7.33203125" style="29" customWidth="1"/>
    <col min="15361" max="15362" width="7.33203125" style="29" bestFit="1" customWidth="1"/>
    <col min="15363" max="15365" width="7.33203125" style="29" customWidth="1"/>
    <col min="15366" max="15371" width="0" style="29" hidden="1" customWidth="1"/>
    <col min="15372" max="15372" width="9.6640625" style="29" customWidth="1"/>
    <col min="15373" max="15374" width="11.44140625" style="29"/>
    <col min="15375" max="15375" width="12.44140625" style="29" bestFit="1" customWidth="1"/>
    <col min="15376" max="15611" width="11.44140625" style="29"/>
    <col min="15612" max="15612" width="18.109375" style="29" customWidth="1"/>
    <col min="15613" max="15613" width="7.88671875" style="29" bestFit="1" customWidth="1"/>
    <col min="15614" max="15614" width="7.33203125" style="29" bestFit="1" customWidth="1"/>
    <col min="15615" max="15616" width="7.33203125" style="29" customWidth="1"/>
    <col min="15617" max="15618" width="7.33203125" style="29" bestFit="1" customWidth="1"/>
    <col min="15619" max="15621" width="7.33203125" style="29" customWidth="1"/>
    <col min="15622" max="15627" width="0" style="29" hidden="1" customWidth="1"/>
    <col min="15628" max="15628" width="9.6640625" style="29" customWidth="1"/>
    <col min="15629" max="15630" width="11.44140625" style="29"/>
    <col min="15631" max="15631" width="12.44140625" style="29" bestFit="1" customWidth="1"/>
    <col min="15632" max="15867" width="11.44140625" style="29"/>
    <col min="15868" max="15868" width="18.109375" style="29" customWidth="1"/>
    <col min="15869" max="15869" width="7.88671875" style="29" bestFit="1" customWidth="1"/>
    <col min="15870" max="15870" width="7.33203125" style="29" bestFit="1" customWidth="1"/>
    <col min="15871" max="15872" width="7.33203125" style="29" customWidth="1"/>
    <col min="15873" max="15874" width="7.33203125" style="29" bestFit="1" customWidth="1"/>
    <col min="15875" max="15877" width="7.33203125" style="29" customWidth="1"/>
    <col min="15878" max="15883" width="0" style="29" hidden="1" customWidth="1"/>
    <col min="15884" max="15884" width="9.6640625" style="29" customWidth="1"/>
    <col min="15885" max="15886" width="11.44140625" style="29"/>
    <col min="15887" max="15887" width="12.44140625" style="29" bestFit="1" customWidth="1"/>
    <col min="15888" max="16123" width="11.44140625" style="29"/>
    <col min="16124" max="16124" width="18.109375" style="29" customWidth="1"/>
    <col min="16125" max="16125" width="7.88671875" style="29" bestFit="1" customWidth="1"/>
    <col min="16126" max="16126" width="7.33203125" style="29" bestFit="1" customWidth="1"/>
    <col min="16127" max="16128" width="7.33203125" style="29" customWidth="1"/>
    <col min="16129" max="16130" width="7.33203125" style="29" bestFit="1" customWidth="1"/>
    <col min="16131" max="16133" width="7.33203125" style="29" customWidth="1"/>
    <col min="16134" max="16139" width="0" style="29" hidden="1" customWidth="1"/>
    <col min="16140" max="16140" width="9.6640625" style="29" customWidth="1"/>
    <col min="16141" max="16142" width="11.44140625" style="29"/>
    <col min="16143" max="16143" width="12.44140625" style="29" bestFit="1" customWidth="1"/>
    <col min="16144" max="16384" width="11.44140625" style="29"/>
  </cols>
  <sheetData>
    <row r="1" spans="1:17" s="30" customFormat="1" x14ac:dyDescent="0.25">
      <c r="B1" s="42"/>
      <c r="C1" s="42"/>
      <c r="D1" s="42"/>
      <c r="E1" s="42"/>
      <c r="F1" s="42"/>
      <c r="G1" s="42"/>
      <c r="H1" s="42"/>
      <c r="I1" s="42"/>
      <c r="J1" s="42"/>
      <c r="K1" s="42"/>
      <c r="L1" s="42"/>
    </row>
    <row r="2" spans="1:17" s="30" customFormat="1" x14ac:dyDescent="0.25">
      <c r="A2" s="50" t="s">
        <v>101</v>
      </c>
      <c r="B2" s="42"/>
      <c r="C2" s="42"/>
      <c r="D2" s="42"/>
      <c r="E2" s="42"/>
      <c r="F2" s="42"/>
      <c r="G2" s="42"/>
      <c r="H2" s="42"/>
      <c r="I2" s="42"/>
      <c r="K2" s="42"/>
      <c r="L2" s="42"/>
    </row>
    <row r="3" spans="1:17" s="30" customFormat="1" ht="14.4" x14ac:dyDescent="0.3">
      <c r="A3" s="50" t="s">
        <v>102</v>
      </c>
      <c r="B3" s="42"/>
      <c r="C3" s="42"/>
      <c r="D3" s="42"/>
      <c r="E3" s="42"/>
      <c r="F3" s="42"/>
      <c r="G3" s="42"/>
      <c r="H3" s="42"/>
      <c r="I3" s="42"/>
      <c r="J3" s="107"/>
      <c r="K3" s="42"/>
      <c r="L3" s="42"/>
    </row>
    <row r="4" spans="1:17" s="30" customFormat="1" x14ac:dyDescent="0.25">
      <c r="B4" s="42"/>
      <c r="C4" s="42"/>
      <c r="D4" s="42"/>
      <c r="E4" s="42"/>
      <c r="F4" s="42"/>
      <c r="G4" s="42"/>
      <c r="H4" s="42"/>
      <c r="I4" s="42"/>
      <c r="J4" s="42"/>
      <c r="K4" s="42"/>
      <c r="L4" s="42"/>
    </row>
    <row r="5" spans="1:17" s="30" customFormat="1" ht="13.8" x14ac:dyDescent="0.3">
      <c r="B5" s="357" t="s">
        <v>86</v>
      </c>
      <c r="C5" s="357"/>
      <c r="D5" s="357"/>
      <c r="E5" s="357"/>
      <c r="F5" s="357"/>
      <c r="G5" s="357"/>
      <c r="H5" s="357"/>
      <c r="I5" s="357"/>
      <c r="J5" s="357"/>
      <c r="K5" s="357"/>
      <c r="M5" s="134" t="s">
        <v>572</v>
      </c>
      <c r="O5" s="108"/>
    </row>
    <row r="6" spans="1:17" s="30" customFormat="1" ht="13.8" x14ac:dyDescent="0.3">
      <c r="B6" s="373" t="str">
        <f>'Solicitudes Regiones'!$B$6:$R$6</f>
        <v>Acumuladas de julio de 2008 a mayo de 2020</v>
      </c>
      <c r="C6" s="373"/>
      <c r="D6" s="373"/>
      <c r="E6" s="373"/>
      <c r="F6" s="373"/>
      <c r="G6" s="373"/>
      <c r="H6" s="373"/>
      <c r="I6" s="373"/>
      <c r="J6" s="373"/>
      <c r="K6" s="373"/>
      <c r="L6" s="59"/>
    </row>
    <row r="7" spans="1:17" s="33" customFormat="1" x14ac:dyDescent="0.25">
      <c r="B7" s="31"/>
      <c r="C7" s="32"/>
      <c r="D7" s="32"/>
      <c r="E7" s="32"/>
      <c r="F7" s="32"/>
      <c r="G7" s="32"/>
      <c r="H7" s="32"/>
      <c r="I7" s="32"/>
      <c r="J7" s="32"/>
      <c r="K7" s="32"/>
      <c r="L7" s="32"/>
    </row>
    <row r="8" spans="1:17" ht="15" customHeight="1" x14ac:dyDescent="0.25">
      <c r="B8" s="387" t="s">
        <v>55</v>
      </c>
      <c r="C8" s="387"/>
      <c r="D8" s="387"/>
      <c r="E8" s="387"/>
      <c r="F8" s="387"/>
      <c r="G8" s="387"/>
      <c r="H8" s="387"/>
      <c r="I8" s="387"/>
      <c r="J8" s="387"/>
      <c r="K8" s="387"/>
      <c r="L8" s="387"/>
      <c r="M8" s="387"/>
    </row>
    <row r="9" spans="1:17" ht="20.25" customHeight="1" x14ac:dyDescent="0.25">
      <c r="B9" s="387" t="s">
        <v>56</v>
      </c>
      <c r="C9" s="385" t="s">
        <v>2</v>
      </c>
      <c r="D9" s="388"/>
      <c r="E9" s="388"/>
      <c r="F9" s="388"/>
      <c r="G9" s="388"/>
      <c r="H9" s="388"/>
      <c r="I9" s="388"/>
      <c r="J9" s="388"/>
      <c r="K9" s="386"/>
      <c r="L9" s="385"/>
      <c r="M9" s="386"/>
    </row>
    <row r="10" spans="1:17" ht="24" x14ac:dyDescent="0.25">
      <c r="B10" s="387"/>
      <c r="C10" s="26" t="s">
        <v>57</v>
      </c>
      <c r="D10" s="26" t="s">
        <v>58</v>
      </c>
      <c r="E10" s="26" t="s">
        <v>59</v>
      </c>
      <c r="F10" s="26" t="s">
        <v>60</v>
      </c>
      <c r="G10" s="26" t="s">
        <v>8</v>
      </c>
      <c r="H10" s="26" t="s">
        <v>61</v>
      </c>
      <c r="I10" s="26" t="s">
        <v>62</v>
      </c>
      <c r="J10" s="26" t="s">
        <v>63</v>
      </c>
      <c r="K10" s="283" t="s">
        <v>31</v>
      </c>
      <c r="L10" s="283" t="s">
        <v>593</v>
      </c>
      <c r="M10" s="283" t="s">
        <v>596</v>
      </c>
    </row>
    <row r="11" spans="1:17" x14ac:dyDescent="0.25">
      <c r="B11" s="23" t="s">
        <v>200</v>
      </c>
      <c r="C11" s="21">
        <v>5717</v>
      </c>
      <c r="D11" s="21">
        <v>3167</v>
      </c>
      <c r="E11" s="21">
        <f>C11+D11</f>
        <v>8884</v>
      </c>
      <c r="F11" s="22">
        <f>E11/$E$44</f>
        <v>0.22146881388044073</v>
      </c>
      <c r="G11" s="21">
        <v>19904</v>
      </c>
      <c r="H11" s="21">
        <v>1619</v>
      </c>
      <c r="I11" s="21">
        <f>G11+H11</f>
        <v>21523</v>
      </c>
      <c r="J11" s="22">
        <f>I11/$I$44</f>
        <v>0.23312969823010768</v>
      </c>
      <c r="K11" s="21">
        <f t="shared" ref="K11:K43" si="0">E11+I11</f>
        <v>30407</v>
      </c>
      <c r="L11" s="21">
        <v>7</v>
      </c>
      <c r="M11" s="332">
        <f>K11+L11</f>
        <v>30414</v>
      </c>
      <c r="Q11" s="34"/>
    </row>
    <row r="12" spans="1:17" x14ac:dyDescent="0.25">
      <c r="B12" s="23" t="s">
        <v>201</v>
      </c>
      <c r="C12" s="21">
        <v>602</v>
      </c>
      <c r="D12" s="21">
        <v>325</v>
      </c>
      <c r="E12" s="21">
        <f t="shared" ref="E12:E43" si="1">C12+D12</f>
        <v>927</v>
      </c>
      <c r="F12" s="22">
        <f t="shared" ref="F12:F43" si="2">E12/$E$44</f>
        <v>2.3109138953981152E-2</v>
      </c>
      <c r="G12" s="21">
        <v>2041</v>
      </c>
      <c r="H12" s="21">
        <v>126</v>
      </c>
      <c r="I12" s="21">
        <f t="shared" ref="I12:I43" si="3">G12+H12</f>
        <v>2167</v>
      </c>
      <c r="J12" s="22">
        <f t="shared" ref="J12:J43" si="4">I12/$I$44</f>
        <v>2.3472195143086155E-2</v>
      </c>
      <c r="K12" s="21">
        <f t="shared" si="0"/>
        <v>3094</v>
      </c>
      <c r="L12" s="21">
        <v>0</v>
      </c>
      <c r="M12" s="332">
        <f t="shared" ref="M12:M44" si="5">K12+L12</f>
        <v>3094</v>
      </c>
      <c r="Q12" s="34"/>
    </row>
    <row r="13" spans="1:17" x14ac:dyDescent="0.25">
      <c r="B13" s="23" t="s">
        <v>202</v>
      </c>
      <c r="C13" s="21">
        <v>775</v>
      </c>
      <c r="D13" s="21">
        <v>357</v>
      </c>
      <c r="E13" s="21">
        <f t="shared" si="1"/>
        <v>1132</v>
      </c>
      <c r="F13" s="22">
        <f t="shared" si="2"/>
        <v>2.8219574213491548E-2</v>
      </c>
      <c r="G13" s="21">
        <v>2689</v>
      </c>
      <c r="H13" s="21">
        <v>177</v>
      </c>
      <c r="I13" s="21">
        <f t="shared" si="3"/>
        <v>2866</v>
      </c>
      <c r="J13" s="22">
        <f t="shared" si="4"/>
        <v>3.1043521587487272E-2</v>
      </c>
      <c r="K13" s="21">
        <f t="shared" si="0"/>
        <v>3998</v>
      </c>
      <c r="L13" s="21">
        <v>1</v>
      </c>
      <c r="M13" s="332">
        <f t="shared" si="5"/>
        <v>3999</v>
      </c>
      <c r="Q13" s="34"/>
    </row>
    <row r="14" spans="1:17" x14ac:dyDescent="0.25">
      <c r="B14" s="23" t="s">
        <v>203</v>
      </c>
      <c r="C14" s="21">
        <v>726</v>
      </c>
      <c r="D14" s="21">
        <v>455</v>
      </c>
      <c r="E14" s="21">
        <f t="shared" si="1"/>
        <v>1181</v>
      </c>
      <c r="F14" s="22">
        <f t="shared" si="2"/>
        <v>2.9441092885276961E-2</v>
      </c>
      <c r="G14" s="21">
        <v>2195</v>
      </c>
      <c r="H14" s="21">
        <v>133</v>
      </c>
      <c r="I14" s="21">
        <f t="shared" si="3"/>
        <v>2328</v>
      </c>
      <c r="J14" s="22">
        <f t="shared" si="4"/>
        <v>2.52160915058166E-2</v>
      </c>
      <c r="K14" s="21">
        <f t="shared" si="0"/>
        <v>3509</v>
      </c>
      <c r="L14" s="21">
        <v>0</v>
      </c>
      <c r="M14" s="332">
        <f t="shared" si="5"/>
        <v>3509</v>
      </c>
      <c r="Q14" s="34"/>
    </row>
    <row r="15" spans="1:17" x14ac:dyDescent="0.25">
      <c r="B15" s="23" t="s">
        <v>204</v>
      </c>
      <c r="C15" s="21">
        <v>522</v>
      </c>
      <c r="D15" s="21">
        <v>318</v>
      </c>
      <c r="E15" s="21">
        <f t="shared" si="1"/>
        <v>840</v>
      </c>
      <c r="F15" s="22">
        <f t="shared" si="2"/>
        <v>2.0940320087749913E-2</v>
      </c>
      <c r="G15" s="21">
        <v>2314</v>
      </c>
      <c r="H15" s="21">
        <v>143</v>
      </c>
      <c r="I15" s="21">
        <f t="shared" si="3"/>
        <v>2457</v>
      </c>
      <c r="J15" s="22">
        <f t="shared" si="4"/>
        <v>2.6613374926886334E-2</v>
      </c>
      <c r="K15" s="21">
        <f t="shared" si="0"/>
        <v>3297</v>
      </c>
      <c r="L15" s="21">
        <v>0</v>
      </c>
      <c r="M15" s="332">
        <f t="shared" si="5"/>
        <v>3297</v>
      </c>
      <c r="Q15" s="34"/>
    </row>
    <row r="16" spans="1:17" x14ac:dyDescent="0.25">
      <c r="B16" s="23" t="s">
        <v>205</v>
      </c>
      <c r="C16" s="21">
        <v>226</v>
      </c>
      <c r="D16" s="21">
        <v>153</v>
      </c>
      <c r="E16" s="21">
        <f t="shared" si="1"/>
        <v>379</v>
      </c>
      <c r="F16" s="22">
        <f t="shared" si="2"/>
        <v>9.4480729919728772E-3</v>
      </c>
      <c r="G16" s="21">
        <v>574</v>
      </c>
      <c r="H16" s="21">
        <v>32</v>
      </c>
      <c r="I16" s="21">
        <f t="shared" si="3"/>
        <v>606</v>
      </c>
      <c r="J16" s="22">
        <f t="shared" si="4"/>
        <v>6.5639825826996814E-3</v>
      </c>
      <c r="K16" s="21">
        <f t="shared" si="0"/>
        <v>985</v>
      </c>
      <c r="L16" s="21">
        <v>0</v>
      </c>
      <c r="M16" s="332">
        <f t="shared" si="5"/>
        <v>985</v>
      </c>
      <c r="Q16" s="34"/>
    </row>
    <row r="17" spans="2:17" x14ac:dyDescent="0.25">
      <c r="B17" s="23" t="s">
        <v>206</v>
      </c>
      <c r="C17" s="21">
        <v>270</v>
      </c>
      <c r="D17" s="21">
        <v>203</v>
      </c>
      <c r="E17" s="21">
        <f t="shared" si="1"/>
        <v>473</v>
      </c>
      <c r="F17" s="22">
        <f t="shared" si="2"/>
        <v>1.1791394525602034E-2</v>
      </c>
      <c r="G17" s="21">
        <v>756</v>
      </c>
      <c r="H17" s="21">
        <v>48</v>
      </c>
      <c r="I17" s="21">
        <f t="shared" si="3"/>
        <v>804</v>
      </c>
      <c r="J17" s="22">
        <f t="shared" si="4"/>
        <v>8.7086501592253205E-3</v>
      </c>
      <c r="K17" s="21">
        <f t="shared" si="0"/>
        <v>1277</v>
      </c>
      <c r="L17" s="21">
        <v>0</v>
      </c>
      <c r="M17" s="332">
        <f t="shared" si="5"/>
        <v>1277</v>
      </c>
      <c r="Q17" s="34"/>
    </row>
    <row r="18" spans="2:17" x14ac:dyDescent="0.25">
      <c r="B18" s="23" t="s">
        <v>207</v>
      </c>
      <c r="C18" s="21">
        <v>575</v>
      </c>
      <c r="D18" s="21">
        <v>412</v>
      </c>
      <c r="E18" s="21">
        <f t="shared" si="1"/>
        <v>987</v>
      </c>
      <c r="F18" s="22">
        <f t="shared" si="2"/>
        <v>2.4604876103106146E-2</v>
      </c>
      <c r="G18" s="21">
        <v>1867</v>
      </c>
      <c r="H18" s="21">
        <v>106</v>
      </c>
      <c r="I18" s="21">
        <f t="shared" si="3"/>
        <v>1973</v>
      </c>
      <c r="J18" s="22">
        <f t="shared" si="4"/>
        <v>2.1370854184268106E-2</v>
      </c>
      <c r="K18" s="21">
        <f t="shared" si="0"/>
        <v>2960</v>
      </c>
      <c r="L18" s="21">
        <v>1</v>
      </c>
      <c r="M18" s="332">
        <f t="shared" si="5"/>
        <v>2961</v>
      </c>
      <c r="Q18" s="34"/>
    </row>
    <row r="19" spans="2:17" x14ac:dyDescent="0.25">
      <c r="B19" s="23" t="s">
        <v>208</v>
      </c>
      <c r="C19" s="21">
        <v>421</v>
      </c>
      <c r="D19" s="21">
        <v>233</v>
      </c>
      <c r="E19" s="21">
        <f t="shared" si="1"/>
        <v>654</v>
      </c>
      <c r="F19" s="22">
        <f t="shared" si="2"/>
        <v>1.630353492546243E-2</v>
      </c>
      <c r="G19" s="21">
        <v>1366</v>
      </c>
      <c r="H19" s="21">
        <v>91</v>
      </c>
      <c r="I19" s="21">
        <f t="shared" si="3"/>
        <v>1457</v>
      </c>
      <c r="J19" s="22">
        <f t="shared" si="4"/>
        <v>1.5781720499989167E-2</v>
      </c>
      <c r="K19" s="21">
        <f t="shared" si="0"/>
        <v>2111</v>
      </c>
      <c r="L19" s="21">
        <v>1</v>
      </c>
      <c r="M19" s="332">
        <f t="shared" si="5"/>
        <v>2112</v>
      </c>
      <c r="Q19" s="34"/>
    </row>
    <row r="20" spans="2:17" x14ac:dyDescent="0.25">
      <c r="B20" s="23" t="s">
        <v>209</v>
      </c>
      <c r="C20" s="21">
        <v>236</v>
      </c>
      <c r="D20" s="21">
        <v>206</v>
      </c>
      <c r="E20" s="21">
        <f t="shared" si="1"/>
        <v>442</v>
      </c>
      <c r="F20" s="22">
        <f t="shared" si="2"/>
        <v>1.101859699855412E-2</v>
      </c>
      <c r="G20" s="21">
        <v>963</v>
      </c>
      <c r="H20" s="21">
        <v>71</v>
      </c>
      <c r="I20" s="21">
        <f t="shared" si="3"/>
        <v>1034</v>
      </c>
      <c r="J20" s="22">
        <f t="shared" si="4"/>
        <v>1.1199930677411667E-2</v>
      </c>
      <c r="K20" s="21">
        <f t="shared" si="0"/>
        <v>1476</v>
      </c>
      <c r="L20" s="21">
        <v>0</v>
      </c>
      <c r="M20" s="332">
        <f t="shared" si="5"/>
        <v>1476</v>
      </c>
      <c r="Q20" s="34"/>
    </row>
    <row r="21" spans="2:17" x14ac:dyDescent="0.25">
      <c r="B21" s="23" t="s">
        <v>210</v>
      </c>
      <c r="C21" s="21">
        <v>1153</v>
      </c>
      <c r="D21" s="21">
        <v>723</v>
      </c>
      <c r="E21" s="21">
        <f t="shared" si="1"/>
        <v>1876</v>
      </c>
      <c r="F21" s="22">
        <f t="shared" si="2"/>
        <v>4.6766714862641473E-2</v>
      </c>
      <c r="G21" s="21">
        <v>4396</v>
      </c>
      <c r="H21" s="21">
        <v>285</v>
      </c>
      <c r="I21" s="21">
        <f t="shared" si="3"/>
        <v>4681</v>
      </c>
      <c r="J21" s="22">
        <f t="shared" si="4"/>
        <v>5.0702974372305629E-2</v>
      </c>
      <c r="K21" s="21">
        <f t="shared" si="0"/>
        <v>6557</v>
      </c>
      <c r="L21" s="21">
        <v>1</v>
      </c>
      <c r="M21" s="332">
        <f t="shared" si="5"/>
        <v>6558</v>
      </c>
      <c r="Q21" s="34"/>
    </row>
    <row r="22" spans="2:17" x14ac:dyDescent="0.25">
      <c r="B22" s="23" t="s">
        <v>211</v>
      </c>
      <c r="C22" s="21">
        <v>278</v>
      </c>
      <c r="D22" s="21">
        <v>223</v>
      </c>
      <c r="E22" s="21">
        <f t="shared" si="1"/>
        <v>501</v>
      </c>
      <c r="F22" s="22">
        <f t="shared" si="2"/>
        <v>1.2489405195193698E-2</v>
      </c>
      <c r="G22" s="21">
        <v>1104</v>
      </c>
      <c r="H22" s="21">
        <v>100</v>
      </c>
      <c r="I22" s="21">
        <f t="shared" si="3"/>
        <v>1204</v>
      </c>
      <c r="J22" s="22">
        <f t="shared" si="4"/>
        <v>1.3041311929984185E-2</v>
      </c>
      <c r="K22" s="21">
        <f t="shared" si="0"/>
        <v>1705</v>
      </c>
      <c r="L22" s="21">
        <v>0</v>
      </c>
      <c r="M22" s="332">
        <f t="shared" si="5"/>
        <v>1705</v>
      </c>
      <c r="Q22" s="34"/>
    </row>
    <row r="23" spans="2:17" x14ac:dyDescent="0.25">
      <c r="B23" s="23" t="s">
        <v>212</v>
      </c>
      <c r="C23" s="21">
        <v>845</v>
      </c>
      <c r="D23" s="21">
        <v>495</v>
      </c>
      <c r="E23" s="21">
        <f t="shared" si="1"/>
        <v>1340</v>
      </c>
      <c r="F23" s="22">
        <f t="shared" si="2"/>
        <v>3.3404796330458196E-2</v>
      </c>
      <c r="G23" s="21">
        <v>2489</v>
      </c>
      <c r="H23" s="21">
        <v>108</v>
      </c>
      <c r="I23" s="21">
        <f t="shared" si="3"/>
        <v>2597</v>
      </c>
      <c r="J23" s="22">
        <f t="shared" si="4"/>
        <v>2.8129806546651936E-2</v>
      </c>
      <c r="K23" s="21">
        <f t="shared" si="0"/>
        <v>3937</v>
      </c>
      <c r="L23" s="21">
        <v>0</v>
      </c>
      <c r="M23" s="332">
        <f t="shared" si="5"/>
        <v>3937</v>
      </c>
      <c r="Q23" s="34"/>
    </row>
    <row r="24" spans="2:17" x14ac:dyDescent="0.25">
      <c r="B24" s="23" t="s">
        <v>213</v>
      </c>
      <c r="C24" s="21">
        <v>636</v>
      </c>
      <c r="D24" s="21">
        <v>475</v>
      </c>
      <c r="E24" s="21">
        <f t="shared" si="1"/>
        <v>1111</v>
      </c>
      <c r="F24" s="22">
        <f t="shared" si="2"/>
        <v>2.7696066211297801E-2</v>
      </c>
      <c r="G24" s="21">
        <v>2467</v>
      </c>
      <c r="H24" s="21">
        <v>164</v>
      </c>
      <c r="I24" s="21">
        <f t="shared" si="3"/>
        <v>2631</v>
      </c>
      <c r="J24" s="22">
        <f t="shared" si="4"/>
        <v>2.8498082797166438E-2</v>
      </c>
      <c r="K24" s="21">
        <f t="shared" si="0"/>
        <v>3742</v>
      </c>
      <c r="L24" s="21">
        <v>0</v>
      </c>
      <c r="M24" s="332">
        <f t="shared" si="5"/>
        <v>3742</v>
      </c>
      <c r="Q24" s="34"/>
    </row>
    <row r="25" spans="2:17" x14ac:dyDescent="0.25">
      <c r="B25" s="23" t="s">
        <v>214</v>
      </c>
      <c r="C25" s="21">
        <v>467</v>
      </c>
      <c r="D25" s="21">
        <v>262</v>
      </c>
      <c r="E25" s="21">
        <f t="shared" si="1"/>
        <v>729</v>
      </c>
      <c r="F25" s="22">
        <f t="shared" si="2"/>
        <v>1.8173206361868675E-2</v>
      </c>
      <c r="G25" s="21">
        <v>1712</v>
      </c>
      <c r="H25" s="21">
        <v>68</v>
      </c>
      <c r="I25" s="21">
        <f t="shared" si="3"/>
        <v>1780</v>
      </c>
      <c r="J25" s="22">
        <f t="shared" si="4"/>
        <v>1.9280344879876954E-2</v>
      </c>
      <c r="K25" s="21">
        <f t="shared" si="0"/>
        <v>2509</v>
      </c>
      <c r="L25" s="21">
        <v>0</v>
      </c>
      <c r="M25" s="332">
        <f t="shared" si="5"/>
        <v>2509</v>
      </c>
      <c r="Q25" s="34"/>
    </row>
    <row r="26" spans="2:17" x14ac:dyDescent="0.25">
      <c r="B26" s="23" t="s">
        <v>215</v>
      </c>
      <c r="C26" s="21">
        <v>444</v>
      </c>
      <c r="D26" s="21">
        <v>280</v>
      </c>
      <c r="E26" s="21">
        <f t="shared" si="1"/>
        <v>724</v>
      </c>
      <c r="F26" s="22">
        <f t="shared" si="2"/>
        <v>1.8048561599441591E-2</v>
      </c>
      <c r="G26" s="21">
        <v>1329</v>
      </c>
      <c r="H26" s="21">
        <v>84</v>
      </c>
      <c r="I26" s="21">
        <f t="shared" si="3"/>
        <v>1413</v>
      </c>
      <c r="J26" s="22">
        <f t="shared" si="4"/>
        <v>1.5305127705205692E-2</v>
      </c>
      <c r="K26" s="21">
        <f t="shared" si="0"/>
        <v>2137</v>
      </c>
      <c r="L26" s="21">
        <v>0</v>
      </c>
      <c r="M26" s="332">
        <f t="shared" si="5"/>
        <v>2137</v>
      </c>
      <c r="Q26" s="34"/>
    </row>
    <row r="27" spans="2:17" x14ac:dyDescent="0.25">
      <c r="B27" s="23" t="s">
        <v>216</v>
      </c>
      <c r="C27" s="21">
        <v>1610</v>
      </c>
      <c r="D27" s="21">
        <v>1027</v>
      </c>
      <c r="E27" s="21">
        <f t="shared" si="1"/>
        <v>2637</v>
      </c>
      <c r="F27" s="22">
        <f t="shared" si="2"/>
        <v>6.5737647704043473E-2</v>
      </c>
      <c r="G27" s="21">
        <v>6071</v>
      </c>
      <c r="H27" s="21">
        <v>454</v>
      </c>
      <c r="I27" s="21">
        <f t="shared" si="3"/>
        <v>6525</v>
      </c>
      <c r="J27" s="22">
        <f t="shared" si="4"/>
        <v>7.067654513550399E-2</v>
      </c>
      <c r="K27" s="21">
        <f t="shared" si="0"/>
        <v>9162</v>
      </c>
      <c r="L27" s="21">
        <v>1</v>
      </c>
      <c r="M27" s="332">
        <f t="shared" si="5"/>
        <v>9163</v>
      </c>
      <c r="Q27" s="34"/>
    </row>
    <row r="28" spans="2:17" x14ac:dyDescent="0.25">
      <c r="B28" s="23" t="s">
        <v>217</v>
      </c>
      <c r="C28" s="21">
        <v>267</v>
      </c>
      <c r="D28" s="21">
        <v>155</v>
      </c>
      <c r="E28" s="21">
        <f t="shared" si="1"/>
        <v>422</v>
      </c>
      <c r="F28" s="22">
        <f t="shared" si="2"/>
        <v>1.052001794884579E-2</v>
      </c>
      <c r="G28" s="21">
        <v>934</v>
      </c>
      <c r="H28" s="21">
        <v>29</v>
      </c>
      <c r="I28" s="21">
        <f t="shared" si="3"/>
        <v>963</v>
      </c>
      <c r="J28" s="22">
        <f t="shared" si="4"/>
        <v>1.0430883213101969E-2</v>
      </c>
      <c r="K28" s="21">
        <f t="shared" si="0"/>
        <v>1385</v>
      </c>
      <c r="L28" s="21">
        <v>0</v>
      </c>
      <c r="M28" s="332">
        <f t="shared" si="5"/>
        <v>1385</v>
      </c>
      <c r="Q28" s="34"/>
    </row>
    <row r="29" spans="2:17" x14ac:dyDescent="0.25">
      <c r="B29" s="23" t="s">
        <v>218</v>
      </c>
      <c r="C29" s="21">
        <v>377</v>
      </c>
      <c r="D29" s="21">
        <v>204</v>
      </c>
      <c r="E29" s="21">
        <f t="shared" si="1"/>
        <v>581</v>
      </c>
      <c r="F29" s="22">
        <f t="shared" si="2"/>
        <v>1.4483721394027023E-2</v>
      </c>
      <c r="G29" s="21">
        <v>601</v>
      </c>
      <c r="H29" s="21">
        <v>40</v>
      </c>
      <c r="I29" s="21">
        <f t="shared" si="3"/>
        <v>641</v>
      </c>
      <c r="J29" s="22">
        <f t="shared" si="4"/>
        <v>6.9430904876410819E-3</v>
      </c>
      <c r="K29" s="21">
        <f t="shared" si="0"/>
        <v>1222</v>
      </c>
      <c r="L29" s="21">
        <v>0</v>
      </c>
      <c r="M29" s="332">
        <f t="shared" si="5"/>
        <v>1222</v>
      </c>
      <c r="Q29" s="34"/>
    </row>
    <row r="30" spans="2:17" x14ac:dyDescent="0.25">
      <c r="B30" s="23" t="s">
        <v>219</v>
      </c>
      <c r="C30" s="21">
        <v>1071</v>
      </c>
      <c r="D30" s="21">
        <v>781</v>
      </c>
      <c r="E30" s="21">
        <f t="shared" si="1"/>
        <v>1852</v>
      </c>
      <c r="F30" s="22">
        <f t="shared" si="2"/>
        <v>4.6168420002991477E-2</v>
      </c>
      <c r="G30" s="21">
        <v>3665</v>
      </c>
      <c r="H30" s="21">
        <v>217</v>
      </c>
      <c r="I30" s="21">
        <f t="shared" si="3"/>
        <v>3882</v>
      </c>
      <c r="J30" s="22">
        <f t="shared" si="4"/>
        <v>4.204848248521479E-2</v>
      </c>
      <c r="K30" s="21">
        <f t="shared" si="0"/>
        <v>5734</v>
      </c>
      <c r="L30" s="21">
        <v>0</v>
      </c>
      <c r="M30" s="332">
        <f t="shared" si="5"/>
        <v>5734</v>
      </c>
      <c r="Q30" s="34"/>
    </row>
    <row r="31" spans="2:17" x14ac:dyDescent="0.25">
      <c r="B31" s="23" t="s">
        <v>220</v>
      </c>
      <c r="C31" s="21">
        <v>288</v>
      </c>
      <c r="D31" s="21">
        <v>197</v>
      </c>
      <c r="E31" s="21">
        <f t="shared" si="1"/>
        <v>485</v>
      </c>
      <c r="F31" s="22">
        <f t="shared" si="2"/>
        <v>1.2090541955427032E-2</v>
      </c>
      <c r="G31" s="21">
        <v>694</v>
      </c>
      <c r="H31" s="21">
        <v>60</v>
      </c>
      <c r="I31" s="21">
        <f t="shared" si="3"/>
        <v>754</v>
      </c>
      <c r="J31" s="22">
        <f t="shared" si="4"/>
        <v>8.1670674378804611E-3</v>
      </c>
      <c r="K31" s="21">
        <f t="shared" si="0"/>
        <v>1239</v>
      </c>
      <c r="L31" s="21">
        <v>0</v>
      </c>
      <c r="M31" s="332">
        <f t="shared" si="5"/>
        <v>1239</v>
      </c>
      <c r="Q31" s="34"/>
    </row>
    <row r="32" spans="2:17" x14ac:dyDescent="0.25">
      <c r="B32" s="23" t="s">
        <v>221</v>
      </c>
      <c r="C32" s="21">
        <v>558</v>
      </c>
      <c r="D32" s="21">
        <v>329</v>
      </c>
      <c r="E32" s="21">
        <f t="shared" si="1"/>
        <v>887</v>
      </c>
      <c r="F32" s="22">
        <f t="shared" si="2"/>
        <v>2.2111980854564492E-2</v>
      </c>
      <c r="G32" s="21">
        <v>1868</v>
      </c>
      <c r="H32" s="21">
        <v>98</v>
      </c>
      <c r="I32" s="21">
        <f t="shared" si="3"/>
        <v>1966</v>
      </c>
      <c r="J32" s="22">
        <f t="shared" si="4"/>
        <v>2.1295032603279824E-2</v>
      </c>
      <c r="K32" s="21">
        <f t="shared" si="0"/>
        <v>2853</v>
      </c>
      <c r="L32" s="21">
        <v>0</v>
      </c>
      <c r="M32" s="332">
        <f t="shared" si="5"/>
        <v>2853</v>
      </c>
      <c r="Q32" s="34"/>
    </row>
    <row r="33" spans="2:17" x14ac:dyDescent="0.25">
      <c r="B33" s="23" t="s">
        <v>222</v>
      </c>
      <c r="C33" s="21">
        <v>777</v>
      </c>
      <c r="D33" s="21">
        <v>530</v>
      </c>
      <c r="E33" s="21">
        <f t="shared" si="1"/>
        <v>1307</v>
      </c>
      <c r="F33" s="22">
        <f t="shared" si="2"/>
        <v>3.258214089843945E-2</v>
      </c>
      <c r="G33" s="21">
        <v>2410</v>
      </c>
      <c r="H33" s="21">
        <v>190</v>
      </c>
      <c r="I33" s="21">
        <f t="shared" si="3"/>
        <v>2600</v>
      </c>
      <c r="J33" s="22">
        <f t="shared" si="4"/>
        <v>2.8162301509932628E-2</v>
      </c>
      <c r="K33" s="21">
        <f t="shared" si="0"/>
        <v>3907</v>
      </c>
      <c r="L33" s="21">
        <v>0</v>
      </c>
      <c r="M33" s="332">
        <f t="shared" si="5"/>
        <v>3907</v>
      </c>
      <c r="Q33" s="34"/>
    </row>
    <row r="34" spans="2:17" x14ac:dyDescent="0.25">
      <c r="B34" s="23" t="s">
        <v>223</v>
      </c>
      <c r="C34" s="21">
        <v>323</v>
      </c>
      <c r="D34" s="21">
        <v>153</v>
      </c>
      <c r="E34" s="21">
        <f t="shared" si="1"/>
        <v>476</v>
      </c>
      <c r="F34" s="22">
        <f t="shared" si="2"/>
        <v>1.1866181383058285E-2</v>
      </c>
      <c r="G34" s="21">
        <v>1191</v>
      </c>
      <c r="H34" s="21">
        <v>84</v>
      </c>
      <c r="I34" s="21">
        <f t="shared" si="3"/>
        <v>1275</v>
      </c>
      <c r="J34" s="22">
        <f t="shared" si="4"/>
        <v>1.3810359394293885E-2</v>
      </c>
      <c r="K34" s="21">
        <f t="shared" si="0"/>
        <v>1751</v>
      </c>
      <c r="L34" s="21">
        <v>0</v>
      </c>
      <c r="M34" s="332">
        <f t="shared" si="5"/>
        <v>1751</v>
      </c>
      <c r="Q34" s="34"/>
    </row>
    <row r="35" spans="2:17" x14ac:dyDescent="0.25">
      <c r="B35" s="23" t="s">
        <v>224</v>
      </c>
      <c r="C35" s="21">
        <v>493</v>
      </c>
      <c r="D35" s="21">
        <v>293</v>
      </c>
      <c r="E35" s="21">
        <f t="shared" si="1"/>
        <v>786</v>
      </c>
      <c r="F35" s="22">
        <f t="shared" si="2"/>
        <v>1.959415665353742E-2</v>
      </c>
      <c r="G35" s="21">
        <v>1422</v>
      </c>
      <c r="H35" s="21">
        <v>98</v>
      </c>
      <c r="I35" s="21">
        <f t="shared" si="3"/>
        <v>1520</v>
      </c>
      <c r="J35" s="22">
        <f t="shared" si="4"/>
        <v>1.6464114728883691E-2</v>
      </c>
      <c r="K35" s="21">
        <f t="shared" si="0"/>
        <v>2306</v>
      </c>
      <c r="L35" s="21">
        <v>0</v>
      </c>
      <c r="M35" s="332">
        <f t="shared" si="5"/>
        <v>2306</v>
      </c>
      <c r="Q35" s="34"/>
    </row>
    <row r="36" spans="2:17" x14ac:dyDescent="0.25">
      <c r="B36" s="23" t="s">
        <v>225</v>
      </c>
      <c r="C36" s="21">
        <v>1763</v>
      </c>
      <c r="D36" s="21">
        <v>960</v>
      </c>
      <c r="E36" s="21">
        <f t="shared" si="1"/>
        <v>2723</v>
      </c>
      <c r="F36" s="22">
        <f t="shared" si="2"/>
        <v>6.7881537617789298E-2</v>
      </c>
      <c r="G36" s="21">
        <v>7378</v>
      </c>
      <c r="H36" s="21">
        <v>418</v>
      </c>
      <c r="I36" s="21">
        <f t="shared" si="3"/>
        <v>7796</v>
      </c>
      <c r="J36" s="22">
        <f t="shared" si="4"/>
        <v>8.4443577912090298E-2</v>
      </c>
      <c r="K36" s="21">
        <f t="shared" si="0"/>
        <v>10519</v>
      </c>
      <c r="L36" s="21">
        <v>0</v>
      </c>
      <c r="M36" s="332">
        <f t="shared" si="5"/>
        <v>10519</v>
      </c>
      <c r="Q36" s="34"/>
    </row>
    <row r="37" spans="2:17" x14ac:dyDescent="0.25">
      <c r="B37" s="23" t="s">
        <v>226</v>
      </c>
      <c r="C37" s="21">
        <v>416</v>
      </c>
      <c r="D37" s="21">
        <v>303</v>
      </c>
      <c r="E37" s="21">
        <f t="shared" si="1"/>
        <v>719</v>
      </c>
      <c r="F37" s="22">
        <f t="shared" si="2"/>
        <v>1.7923916837014508E-2</v>
      </c>
      <c r="G37" s="21">
        <v>1897</v>
      </c>
      <c r="H37" s="21">
        <v>133</v>
      </c>
      <c r="I37" s="21">
        <f t="shared" si="3"/>
        <v>2030</v>
      </c>
      <c r="J37" s="22">
        <f t="shared" si="4"/>
        <v>2.1988258486601242E-2</v>
      </c>
      <c r="K37" s="21">
        <f t="shared" si="0"/>
        <v>2749</v>
      </c>
      <c r="L37" s="21">
        <v>0</v>
      </c>
      <c r="M37" s="332">
        <f t="shared" si="5"/>
        <v>2749</v>
      </c>
      <c r="Q37" s="34"/>
    </row>
    <row r="38" spans="2:17" x14ac:dyDescent="0.25">
      <c r="B38" s="23" t="s">
        <v>227</v>
      </c>
      <c r="C38" s="21">
        <v>349</v>
      </c>
      <c r="D38" s="21">
        <v>297</v>
      </c>
      <c r="E38" s="21">
        <f t="shared" si="1"/>
        <v>646</v>
      </c>
      <c r="F38" s="22">
        <f t="shared" si="2"/>
        <v>1.6104103305579098E-2</v>
      </c>
      <c r="G38" s="21">
        <v>1331</v>
      </c>
      <c r="H38" s="21">
        <v>50</v>
      </c>
      <c r="I38" s="21">
        <f t="shared" si="3"/>
        <v>1381</v>
      </c>
      <c r="J38" s="22">
        <f t="shared" si="4"/>
        <v>1.4958514763544983E-2</v>
      </c>
      <c r="K38" s="21">
        <f t="shared" si="0"/>
        <v>2027</v>
      </c>
      <c r="L38" s="21">
        <v>0</v>
      </c>
      <c r="M38" s="332">
        <f t="shared" si="5"/>
        <v>2027</v>
      </c>
      <c r="Q38" s="34"/>
    </row>
    <row r="39" spans="2:17" x14ac:dyDescent="0.25">
      <c r="B39" s="23" t="s">
        <v>228</v>
      </c>
      <c r="C39" s="21">
        <v>305</v>
      </c>
      <c r="D39" s="21">
        <v>204</v>
      </c>
      <c r="E39" s="21">
        <f t="shared" si="1"/>
        <v>509</v>
      </c>
      <c r="F39" s="22">
        <f t="shared" si="2"/>
        <v>1.268883681507703E-2</v>
      </c>
      <c r="G39" s="21">
        <v>879</v>
      </c>
      <c r="H39" s="21">
        <v>35</v>
      </c>
      <c r="I39" s="21">
        <f t="shared" si="3"/>
        <v>914</v>
      </c>
      <c r="J39" s="22">
        <f t="shared" si="4"/>
        <v>9.9001321461840083E-3</v>
      </c>
      <c r="K39" s="21">
        <f t="shared" si="0"/>
        <v>1423</v>
      </c>
      <c r="L39" s="21">
        <v>0</v>
      </c>
      <c r="M39" s="332">
        <f t="shared" si="5"/>
        <v>1423</v>
      </c>
      <c r="Q39" s="34"/>
    </row>
    <row r="40" spans="2:17" x14ac:dyDescent="0.25">
      <c r="B40" s="23" t="s">
        <v>229</v>
      </c>
      <c r="C40" s="21">
        <v>173</v>
      </c>
      <c r="D40" s="21">
        <v>102</v>
      </c>
      <c r="E40" s="21">
        <f t="shared" si="1"/>
        <v>275</v>
      </c>
      <c r="F40" s="22">
        <f t="shared" si="2"/>
        <v>6.8554619334895549E-3</v>
      </c>
      <c r="G40" s="21">
        <v>504</v>
      </c>
      <c r="H40" s="21">
        <v>19</v>
      </c>
      <c r="I40" s="21">
        <f t="shared" si="3"/>
        <v>523</v>
      </c>
      <c r="J40" s="22">
        <f t="shared" si="4"/>
        <v>5.6649552652672172E-3</v>
      </c>
      <c r="K40" s="21">
        <f t="shared" si="0"/>
        <v>798</v>
      </c>
      <c r="L40" s="21">
        <v>0</v>
      </c>
      <c r="M40" s="332">
        <f t="shared" si="5"/>
        <v>798</v>
      </c>
      <c r="Q40" s="34"/>
    </row>
    <row r="41" spans="2:17" x14ac:dyDescent="0.25">
      <c r="B41" s="23" t="s">
        <v>230</v>
      </c>
      <c r="C41" s="21">
        <v>1707</v>
      </c>
      <c r="D41" s="21">
        <v>854</v>
      </c>
      <c r="E41" s="21">
        <f t="shared" si="1"/>
        <v>2561</v>
      </c>
      <c r="F41" s="22">
        <f t="shared" si="2"/>
        <v>6.3843047315151821E-2</v>
      </c>
      <c r="G41" s="21">
        <v>5605</v>
      </c>
      <c r="H41" s="21">
        <v>288</v>
      </c>
      <c r="I41" s="21">
        <f t="shared" si="3"/>
        <v>5893</v>
      </c>
      <c r="J41" s="22">
        <f t="shared" si="4"/>
        <v>6.3830939537704995E-2</v>
      </c>
      <c r="K41" s="21">
        <f t="shared" si="0"/>
        <v>8454</v>
      </c>
      <c r="L41" s="21">
        <v>0</v>
      </c>
      <c r="M41" s="332">
        <f t="shared" si="5"/>
        <v>8454</v>
      </c>
      <c r="Q41" s="34"/>
    </row>
    <row r="42" spans="2:17" x14ac:dyDescent="0.25">
      <c r="B42" s="23" t="s">
        <v>231</v>
      </c>
      <c r="C42" s="21">
        <v>493</v>
      </c>
      <c r="D42" s="21">
        <v>334</v>
      </c>
      <c r="E42" s="21">
        <f t="shared" si="1"/>
        <v>827</v>
      </c>
      <c r="F42" s="22">
        <f t="shared" si="2"/>
        <v>2.0616243705439498E-2</v>
      </c>
      <c r="G42" s="21">
        <v>1627</v>
      </c>
      <c r="H42" s="21">
        <v>100</v>
      </c>
      <c r="I42" s="21">
        <f t="shared" si="3"/>
        <v>1727</v>
      </c>
      <c r="J42" s="22">
        <f t="shared" si="4"/>
        <v>1.8706267195251404E-2</v>
      </c>
      <c r="K42" s="21">
        <f t="shared" si="0"/>
        <v>2554</v>
      </c>
      <c r="L42" s="21">
        <v>0</v>
      </c>
      <c r="M42" s="332">
        <f t="shared" si="5"/>
        <v>2554</v>
      </c>
      <c r="Q42" s="34"/>
    </row>
    <row r="43" spans="2:17" x14ac:dyDescent="0.25">
      <c r="B43" s="23" t="s">
        <v>232</v>
      </c>
      <c r="C43" s="21">
        <v>141</v>
      </c>
      <c r="D43" s="21">
        <v>100</v>
      </c>
      <c r="E43" s="21">
        <f t="shared" si="1"/>
        <v>241</v>
      </c>
      <c r="F43" s="22">
        <f t="shared" si="2"/>
        <v>6.0078775489853919E-3</v>
      </c>
      <c r="G43" s="21">
        <v>398</v>
      </c>
      <c r="H43" s="21">
        <v>13</v>
      </c>
      <c r="I43" s="21">
        <f t="shared" si="3"/>
        <v>411</v>
      </c>
      <c r="J43" s="22">
        <f t="shared" si="4"/>
        <v>4.4518099694547345E-3</v>
      </c>
      <c r="K43" s="21">
        <f t="shared" si="0"/>
        <v>652</v>
      </c>
      <c r="L43" s="21">
        <v>0</v>
      </c>
      <c r="M43" s="332">
        <f t="shared" si="5"/>
        <v>652</v>
      </c>
      <c r="Q43" s="34"/>
    </row>
    <row r="44" spans="2:17" x14ac:dyDescent="0.25">
      <c r="B44" s="23" t="s">
        <v>49</v>
      </c>
      <c r="C44" s="21">
        <f>SUM(C11:C43)</f>
        <v>25004</v>
      </c>
      <c r="D44" s="21">
        <f t="shared" ref="D44:G44" si="6">SUM(D11:D43)</f>
        <v>15110</v>
      </c>
      <c r="E44" s="23">
        <f t="shared" ref="E44" si="7">C44+D44</f>
        <v>40114</v>
      </c>
      <c r="F44" s="22">
        <f t="shared" ref="F44" si="8">E44/$E$44</f>
        <v>1</v>
      </c>
      <c r="G44" s="21">
        <f t="shared" si="6"/>
        <v>86641</v>
      </c>
      <c r="H44" s="21">
        <f>SUM(H11:H43)</f>
        <v>5681</v>
      </c>
      <c r="I44" s="23">
        <f t="shared" ref="I44" si="9">G44+H44</f>
        <v>92322</v>
      </c>
      <c r="J44" s="22">
        <f t="shared" ref="J44" si="10">I44/$I$44</f>
        <v>1</v>
      </c>
      <c r="K44" s="21">
        <f t="shared" ref="K44" si="11">E44+I44</f>
        <v>132436</v>
      </c>
      <c r="L44" s="21">
        <f>SUM(L11:L43)</f>
        <v>12</v>
      </c>
      <c r="M44" s="332">
        <f t="shared" si="5"/>
        <v>132448</v>
      </c>
      <c r="Q44" s="34"/>
    </row>
    <row r="45" spans="2:17" ht="25.5" customHeight="1" x14ac:dyDescent="0.25">
      <c r="B45" s="35" t="s">
        <v>64</v>
      </c>
      <c r="C45" s="36">
        <f>+C44/M44</f>
        <v>0.18878352258999759</v>
      </c>
      <c r="D45" s="36">
        <f>+D44/M44</f>
        <v>0.11408250785213819</v>
      </c>
      <c r="E45" s="37">
        <f>+E44/M44</f>
        <v>0.30286603044213578</v>
      </c>
      <c r="F45" s="37"/>
      <c r="G45" s="36">
        <f>+G44/M44</f>
        <v>0.65415106305870985</v>
      </c>
      <c r="H45" s="36">
        <f>+H44/M44</f>
        <v>4.2892304904566324E-2</v>
      </c>
      <c r="I45" s="37">
        <f>+I44/M44</f>
        <v>0.69704336796327615</v>
      </c>
      <c r="J45" s="37"/>
      <c r="K45" s="37">
        <f>+K44/M44</f>
        <v>0.99990939840541193</v>
      </c>
      <c r="L45" s="37">
        <f>+L44/M44</f>
        <v>9.0601594588064747E-5</v>
      </c>
      <c r="M45" s="37">
        <f>K45+L45</f>
        <v>1</v>
      </c>
    </row>
    <row r="46" spans="2:17" x14ac:dyDescent="0.25">
      <c r="B46" s="28"/>
      <c r="C46" s="41"/>
      <c r="D46" s="41"/>
      <c r="E46" s="41"/>
      <c r="F46" s="41"/>
      <c r="G46" s="41"/>
      <c r="H46" s="41"/>
      <c r="I46" s="41"/>
      <c r="J46" s="41"/>
      <c r="K46" s="41"/>
    </row>
    <row r="47" spans="2:17" ht="13.8" x14ac:dyDescent="0.3">
      <c r="B47" s="357" t="s">
        <v>89</v>
      </c>
      <c r="C47" s="357"/>
      <c r="D47" s="357"/>
      <c r="E47" s="357"/>
      <c r="F47" s="357"/>
      <c r="G47" s="357"/>
      <c r="H47" s="357"/>
      <c r="I47" s="357"/>
      <c r="J47" s="357"/>
      <c r="K47" s="357"/>
    </row>
    <row r="48" spans="2:17" ht="13.8" x14ac:dyDescent="0.3">
      <c r="B48" s="373" t="str">
        <f>'Solicitudes Regiones'!$B$6:$R$6</f>
        <v>Acumuladas de julio de 2008 a mayo de 2020</v>
      </c>
      <c r="C48" s="373"/>
      <c r="D48" s="373"/>
      <c r="E48" s="373"/>
      <c r="F48" s="373"/>
      <c r="G48" s="373"/>
      <c r="H48" s="373"/>
      <c r="I48" s="373"/>
      <c r="J48" s="373"/>
      <c r="K48" s="373"/>
    </row>
    <row r="49" spans="2:13" x14ac:dyDescent="0.25">
      <c r="B49" s="28"/>
      <c r="C49" s="41"/>
      <c r="D49" s="41"/>
      <c r="E49" s="41"/>
      <c r="F49" s="41"/>
      <c r="G49" s="41"/>
      <c r="H49" s="41"/>
      <c r="I49" s="41"/>
      <c r="J49" s="41"/>
      <c r="K49" s="41"/>
    </row>
    <row r="50" spans="2:13" ht="15" customHeight="1" x14ac:dyDescent="0.25">
      <c r="B50" s="387" t="s">
        <v>65</v>
      </c>
      <c r="C50" s="387"/>
      <c r="D50" s="387"/>
      <c r="E50" s="387"/>
      <c r="F50" s="387"/>
      <c r="G50" s="387"/>
      <c r="H50" s="387"/>
      <c r="I50" s="387"/>
      <c r="J50" s="387"/>
      <c r="K50" s="387"/>
      <c r="L50" s="387"/>
      <c r="M50" s="387"/>
    </row>
    <row r="51" spans="2:13" ht="15" customHeight="1" x14ac:dyDescent="0.25">
      <c r="B51" s="390" t="s">
        <v>56</v>
      </c>
      <c r="C51" s="385" t="s">
        <v>2</v>
      </c>
      <c r="D51" s="388"/>
      <c r="E51" s="388"/>
      <c r="F51" s="388"/>
      <c r="G51" s="388"/>
      <c r="H51" s="388"/>
      <c r="I51" s="388"/>
      <c r="J51" s="388"/>
      <c r="K51" s="386"/>
      <c r="L51" s="385"/>
      <c r="M51" s="386"/>
    </row>
    <row r="52" spans="2:13" ht="24" x14ac:dyDescent="0.25">
      <c r="B52" s="387"/>
      <c r="C52" s="26" t="s">
        <v>57</v>
      </c>
      <c r="D52" s="26" t="s">
        <v>58</v>
      </c>
      <c r="E52" s="26" t="s">
        <v>59</v>
      </c>
      <c r="F52" s="26" t="s">
        <v>60</v>
      </c>
      <c r="G52" s="26" t="s">
        <v>8</v>
      </c>
      <c r="H52" s="26" t="s">
        <v>61</v>
      </c>
      <c r="I52" s="26" t="s">
        <v>62</v>
      </c>
      <c r="J52" s="26" t="s">
        <v>63</v>
      </c>
      <c r="K52" s="27" t="s">
        <v>31</v>
      </c>
      <c r="L52" s="283" t="s">
        <v>593</v>
      </c>
      <c r="M52" s="283" t="s">
        <v>596</v>
      </c>
    </row>
    <row r="53" spans="2:13" x14ac:dyDescent="0.25">
      <c r="B53" s="23" t="s">
        <v>200</v>
      </c>
      <c r="C53" s="21">
        <v>4828</v>
      </c>
      <c r="D53" s="21">
        <v>1988</v>
      </c>
      <c r="E53" s="21">
        <f>C53+D53</f>
        <v>6816</v>
      </c>
      <c r="F53" s="22">
        <f>E53/$E$86</f>
        <v>0.22827288254797548</v>
      </c>
      <c r="G53" s="21">
        <v>16101</v>
      </c>
      <c r="H53" s="21">
        <v>1357</v>
      </c>
      <c r="I53" s="21">
        <f>G53+H53</f>
        <v>17458</v>
      </c>
      <c r="J53" s="22">
        <f>I53/$I$86</f>
        <v>0.22275528562132366</v>
      </c>
      <c r="K53" s="21">
        <f t="shared" ref="K53:K85" si="12">E53+I53</f>
        <v>24274</v>
      </c>
      <c r="L53" s="21">
        <v>0</v>
      </c>
      <c r="M53" s="332">
        <f>K53+L53</f>
        <v>24274</v>
      </c>
    </row>
    <row r="54" spans="2:13" x14ac:dyDescent="0.25">
      <c r="B54" s="23" t="s">
        <v>201</v>
      </c>
      <c r="C54" s="21">
        <v>533</v>
      </c>
      <c r="D54" s="21">
        <v>173</v>
      </c>
      <c r="E54" s="21">
        <f t="shared" ref="E54:E85" si="13">C54+D54</f>
        <v>706</v>
      </c>
      <c r="F54" s="22">
        <f t="shared" ref="F54:F85" si="14">E54/$E$86</f>
        <v>2.3644462306172342E-2</v>
      </c>
      <c r="G54" s="21">
        <v>1815</v>
      </c>
      <c r="H54" s="21">
        <v>97</v>
      </c>
      <c r="I54" s="21">
        <f t="shared" ref="I54:I85" si="15">G54+H54</f>
        <v>1912</v>
      </c>
      <c r="J54" s="22">
        <f t="shared" ref="J54:J85" si="16">I54/$I$86</f>
        <v>2.4396156839727966E-2</v>
      </c>
      <c r="K54" s="21">
        <f t="shared" si="12"/>
        <v>2618</v>
      </c>
      <c r="L54" s="21">
        <v>0</v>
      </c>
      <c r="M54" s="332">
        <f t="shared" ref="M54:M86" si="17">K54+L54</f>
        <v>2618</v>
      </c>
    </row>
    <row r="55" spans="2:13" x14ac:dyDescent="0.25">
      <c r="B55" s="23" t="s">
        <v>202</v>
      </c>
      <c r="C55" s="21">
        <v>659</v>
      </c>
      <c r="D55" s="21">
        <v>232</v>
      </c>
      <c r="E55" s="21">
        <f t="shared" si="13"/>
        <v>891</v>
      </c>
      <c r="F55" s="22">
        <f t="shared" si="14"/>
        <v>2.9840249171104189E-2</v>
      </c>
      <c r="G55" s="21">
        <v>2286</v>
      </c>
      <c r="H55" s="21">
        <v>143</v>
      </c>
      <c r="I55" s="21">
        <f t="shared" si="15"/>
        <v>2429</v>
      </c>
      <c r="J55" s="22">
        <f t="shared" si="16"/>
        <v>3.0992816403608386E-2</v>
      </c>
      <c r="K55" s="21">
        <f t="shared" si="12"/>
        <v>3320</v>
      </c>
      <c r="L55" s="21">
        <v>1</v>
      </c>
      <c r="M55" s="332">
        <f t="shared" si="17"/>
        <v>3321</v>
      </c>
    </row>
    <row r="56" spans="2:13" x14ac:dyDescent="0.25">
      <c r="B56" s="23" t="s">
        <v>203</v>
      </c>
      <c r="C56" s="21">
        <v>657</v>
      </c>
      <c r="D56" s="21">
        <v>212</v>
      </c>
      <c r="E56" s="21">
        <f t="shared" si="13"/>
        <v>869</v>
      </c>
      <c r="F56" s="22">
        <f t="shared" si="14"/>
        <v>2.9103452895274457E-2</v>
      </c>
      <c r="G56" s="21">
        <v>1936</v>
      </c>
      <c r="H56" s="21">
        <v>113</v>
      </c>
      <c r="I56" s="21">
        <f t="shared" si="15"/>
        <v>2049</v>
      </c>
      <c r="J56" s="22">
        <f t="shared" si="16"/>
        <v>2.6144207826675002E-2</v>
      </c>
      <c r="K56" s="21">
        <f t="shared" si="12"/>
        <v>2918</v>
      </c>
      <c r="L56" s="21">
        <v>0</v>
      </c>
      <c r="M56" s="332">
        <f t="shared" si="17"/>
        <v>2918</v>
      </c>
    </row>
    <row r="57" spans="2:13" x14ac:dyDescent="0.25">
      <c r="B57" s="23" t="s">
        <v>204</v>
      </c>
      <c r="C57" s="21">
        <v>439</v>
      </c>
      <c r="D57" s="21">
        <v>189</v>
      </c>
      <c r="E57" s="21">
        <f t="shared" si="13"/>
        <v>628</v>
      </c>
      <c r="F57" s="22">
        <f t="shared" si="14"/>
        <v>2.1032184600957834E-2</v>
      </c>
      <c r="G57" s="21">
        <v>1881</v>
      </c>
      <c r="H57" s="21">
        <v>102</v>
      </c>
      <c r="I57" s="21">
        <f t="shared" si="15"/>
        <v>1983</v>
      </c>
      <c r="J57" s="22">
        <f t="shared" si="16"/>
        <v>2.5302081073839206E-2</v>
      </c>
      <c r="K57" s="21">
        <f t="shared" si="12"/>
        <v>2611</v>
      </c>
      <c r="L57" s="21">
        <v>0</v>
      </c>
      <c r="M57" s="332">
        <f t="shared" si="17"/>
        <v>2611</v>
      </c>
    </row>
    <row r="58" spans="2:13" x14ac:dyDescent="0.25">
      <c r="B58" s="23" t="s">
        <v>205</v>
      </c>
      <c r="C58" s="21">
        <v>205</v>
      </c>
      <c r="D58" s="21">
        <v>60</v>
      </c>
      <c r="E58" s="21">
        <f t="shared" si="13"/>
        <v>265</v>
      </c>
      <c r="F58" s="22">
        <f t="shared" si="14"/>
        <v>8.87504604976724E-3</v>
      </c>
      <c r="G58" s="21">
        <v>519</v>
      </c>
      <c r="H58" s="21">
        <v>21</v>
      </c>
      <c r="I58" s="21">
        <f t="shared" si="15"/>
        <v>540</v>
      </c>
      <c r="J58" s="22">
        <f t="shared" si="16"/>
        <v>6.8901279777474388E-3</v>
      </c>
      <c r="K58" s="21">
        <f t="shared" si="12"/>
        <v>805</v>
      </c>
      <c r="L58" s="21">
        <v>0</v>
      </c>
      <c r="M58" s="332">
        <f t="shared" si="17"/>
        <v>805</v>
      </c>
    </row>
    <row r="59" spans="2:13" x14ac:dyDescent="0.25">
      <c r="B59" s="23" t="s">
        <v>206</v>
      </c>
      <c r="C59" s="21">
        <v>256</v>
      </c>
      <c r="D59" s="21">
        <v>91</v>
      </c>
      <c r="E59" s="21">
        <f t="shared" si="13"/>
        <v>347</v>
      </c>
      <c r="F59" s="22">
        <f t="shared" si="14"/>
        <v>1.1621286714223517E-2</v>
      </c>
      <c r="G59" s="21">
        <v>693</v>
      </c>
      <c r="H59" s="21">
        <v>42</v>
      </c>
      <c r="I59" s="21">
        <f t="shared" si="15"/>
        <v>735</v>
      </c>
      <c r="J59" s="22">
        <f t="shared" si="16"/>
        <v>9.3782297474895686E-3</v>
      </c>
      <c r="K59" s="21">
        <f t="shared" si="12"/>
        <v>1082</v>
      </c>
      <c r="L59" s="21">
        <v>0</v>
      </c>
      <c r="M59" s="332">
        <f t="shared" si="17"/>
        <v>1082</v>
      </c>
    </row>
    <row r="60" spans="2:13" x14ac:dyDescent="0.25">
      <c r="B60" s="23" t="s">
        <v>207</v>
      </c>
      <c r="C60" s="21">
        <v>512</v>
      </c>
      <c r="D60" s="21">
        <v>180</v>
      </c>
      <c r="E60" s="21">
        <f t="shared" si="13"/>
        <v>692</v>
      </c>
      <c r="F60" s="22">
        <f t="shared" si="14"/>
        <v>2.3175591948826148E-2</v>
      </c>
      <c r="G60" s="21">
        <v>1610</v>
      </c>
      <c r="H60" s="21">
        <v>92</v>
      </c>
      <c r="I60" s="21">
        <f t="shared" si="15"/>
        <v>1702</v>
      </c>
      <c r="J60" s="22">
        <f t="shared" si="16"/>
        <v>2.1716662626159518E-2</v>
      </c>
      <c r="K60" s="21">
        <f t="shared" si="12"/>
        <v>2394</v>
      </c>
      <c r="L60" s="21">
        <v>0</v>
      </c>
      <c r="M60" s="332">
        <f t="shared" si="17"/>
        <v>2394</v>
      </c>
    </row>
    <row r="61" spans="2:13" x14ac:dyDescent="0.25">
      <c r="B61" s="23" t="s">
        <v>208</v>
      </c>
      <c r="C61" s="21">
        <v>341</v>
      </c>
      <c r="D61" s="21">
        <v>110</v>
      </c>
      <c r="E61" s="21">
        <f t="shared" si="13"/>
        <v>451</v>
      </c>
      <c r="F61" s="22">
        <f t="shared" si="14"/>
        <v>1.5104323654509528E-2</v>
      </c>
      <c r="G61" s="21">
        <v>1158</v>
      </c>
      <c r="H61" s="21">
        <v>73</v>
      </c>
      <c r="I61" s="21">
        <f t="shared" si="15"/>
        <v>1231</v>
      </c>
      <c r="J61" s="22">
        <f t="shared" si="16"/>
        <v>1.5706939890013143E-2</v>
      </c>
      <c r="K61" s="21">
        <f t="shared" si="12"/>
        <v>1682</v>
      </c>
      <c r="L61" s="21">
        <v>0</v>
      </c>
      <c r="M61" s="332">
        <f t="shared" si="17"/>
        <v>1682</v>
      </c>
    </row>
    <row r="62" spans="2:13" x14ac:dyDescent="0.25">
      <c r="B62" s="23" t="s">
        <v>209</v>
      </c>
      <c r="C62" s="21">
        <v>219</v>
      </c>
      <c r="D62" s="21">
        <v>87</v>
      </c>
      <c r="E62" s="21">
        <f t="shared" si="13"/>
        <v>306</v>
      </c>
      <c r="F62" s="22">
        <f t="shared" si="14"/>
        <v>1.0248166381995378E-2</v>
      </c>
      <c r="G62" s="21">
        <v>849</v>
      </c>
      <c r="H62" s="21">
        <v>54</v>
      </c>
      <c r="I62" s="21">
        <f t="shared" si="15"/>
        <v>903</v>
      </c>
      <c r="J62" s="22">
        <f t="shared" si="16"/>
        <v>1.1521825118344329E-2</v>
      </c>
      <c r="K62" s="21">
        <f t="shared" si="12"/>
        <v>1209</v>
      </c>
      <c r="L62" s="21">
        <v>0</v>
      </c>
      <c r="M62" s="332">
        <f t="shared" si="17"/>
        <v>1209</v>
      </c>
    </row>
    <row r="63" spans="2:13" x14ac:dyDescent="0.25">
      <c r="B63" s="23" t="s">
        <v>210</v>
      </c>
      <c r="C63" s="21">
        <v>1022</v>
      </c>
      <c r="D63" s="21">
        <v>361</v>
      </c>
      <c r="E63" s="21">
        <f t="shared" si="13"/>
        <v>1383</v>
      </c>
      <c r="F63" s="22">
        <f t="shared" si="14"/>
        <v>4.6317693157841858E-2</v>
      </c>
      <c r="G63" s="21">
        <v>3819</v>
      </c>
      <c r="H63" s="21">
        <v>234</v>
      </c>
      <c r="I63" s="21">
        <f t="shared" si="15"/>
        <v>4053</v>
      </c>
      <c r="J63" s="22">
        <f t="shared" si="16"/>
        <v>5.1714238321871053E-2</v>
      </c>
      <c r="K63" s="21">
        <f t="shared" si="12"/>
        <v>5436</v>
      </c>
      <c r="L63" s="21">
        <v>0</v>
      </c>
      <c r="M63" s="332">
        <f t="shared" si="17"/>
        <v>5436</v>
      </c>
    </row>
    <row r="64" spans="2:13" x14ac:dyDescent="0.25">
      <c r="B64" s="23" t="s">
        <v>211</v>
      </c>
      <c r="C64" s="21">
        <v>240</v>
      </c>
      <c r="D64" s="21">
        <v>107</v>
      </c>
      <c r="E64" s="21">
        <f t="shared" si="13"/>
        <v>347</v>
      </c>
      <c r="F64" s="22">
        <f t="shared" si="14"/>
        <v>1.1621286714223517E-2</v>
      </c>
      <c r="G64" s="21">
        <v>983</v>
      </c>
      <c r="H64" s="21">
        <v>80</v>
      </c>
      <c r="I64" s="21">
        <f t="shared" si="15"/>
        <v>1063</v>
      </c>
      <c r="J64" s="22">
        <f t="shared" si="16"/>
        <v>1.3563344519158384E-2</v>
      </c>
      <c r="K64" s="21">
        <f t="shared" si="12"/>
        <v>1410</v>
      </c>
      <c r="L64" s="21">
        <v>0</v>
      </c>
      <c r="M64" s="332">
        <f t="shared" si="17"/>
        <v>1410</v>
      </c>
    </row>
    <row r="65" spans="2:13" x14ac:dyDescent="0.25">
      <c r="B65" s="23" t="s">
        <v>212</v>
      </c>
      <c r="C65" s="21">
        <v>752</v>
      </c>
      <c r="D65" s="21">
        <v>233</v>
      </c>
      <c r="E65" s="21">
        <f t="shared" si="13"/>
        <v>985</v>
      </c>
      <c r="F65" s="22">
        <f t="shared" si="14"/>
        <v>3.2988378713285776E-2</v>
      </c>
      <c r="G65" s="21">
        <v>2233</v>
      </c>
      <c r="H65" s="21">
        <v>84</v>
      </c>
      <c r="I65" s="21">
        <f t="shared" si="15"/>
        <v>2317</v>
      </c>
      <c r="J65" s="22">
        <f t="shared" si="16"/>
        <v>2.9563752823038546E-2</v>
      </c>
      <c r="K65" s="21">
        <f t="shared" si="12"/>
        <v>3302</v>
      </c>
      <c r="L65" s="21">
        <v>0</v>
      </c>
      <c r="M65" s="332">
        <f t="shared" si="17"/>
        <v>3302</v>
      </c>
    </row>
    <row r="66" spans="2:13" x14ac:dyDescent="0.25">
      <c r="B66" s="23" t="s">
        <v>213</v>
      </c>
      <c r="C66" s="21">
        <v>548</v>
      </c>
      <c r="D66" s="21">
        <v>251</v>
      </c>
      <c r="E66" s="21">
        <f t="shared" si="13"/>
        <v>799</v>
      </c>
      <c r="F66" s="22">
        <f t="shared" si="14"/>
        <v>2.6759101108543487E-2</v>
      </c>
      <c r="G66" s="21">
        <v>2041</v>
      </c>
      <c r="H66" s="21">
        <v>131</v>
      </c>
      <c r="I66" s="21">
        <f t="shared" si="15"/>
        <v>2172</v>
      </c>
      <c r="J66" s="22">
        <f t="shared" si="16"/>
        <v>2.771362586605081E-2</v>
      </c>
      <c r="K66" s="21">
        <f t="shared" si="12"/>
        <v>2971</v>
      </c>
      <c r="L66" s="21">
        <v>0</v>
      </c>
      <c r="M66" s="332">
        <f t="shared" si="17"/>
        <v>2971</v>
      </c>
    </row>
    <row r="67" spans="2:13" x14ac:dyDescent="0.25">
      <c r="B67" s="23" t="s">
        <v>214</v>
      </c>
      <c r="C67" s="21">
        <v>431</v>
      </c>
      <c r="D67" s="21">
        <v>134</v>
      </c>
      <c r="E67" s="21">
        <f t="shared" si="13"/>
        <v>565</v>
      </c>
      <c r="F67" s="22">
        <f t="shared" si="14"/>
        <v>1.8922267992899963E-2</v>
      </c>
      <c r="G67" s="21">
        <v>1545</v>
      </c>
      <c r="H67" s="21">
        <v>54</v>
      </c>
      <c r="I67" s="21">
        <f t="shared" si="15"/>
        <v>1599</v>
      </c>
      <c r="J67" s="22">
        <f t="shared" si="16"/>
        <v>2.0402434511885472E-2</v>
      </c>
      <c r="K67" s="21">
        <f t="shared" si="12"/>
        <v>2164</v>
      </c>
      <c r="L67" s="21">
        <v>0</v>
      </c>
      <c r="M67" s="332">
        <f t="shared" si="17"/>
        <v>2164</v>
      </c>
    </row>
    <row r="68" spans="2:13" x14ac:dyDescent="0.25">
      <c r="B68" s="23" t="s">
        <v>215</v>
      </c>
      <c r="C68" s="21">
        <v>385</v>
      </c>
      <c r="D68" s="21">
        <v>143</v>
      </c>
      <c r="E68" s="21">
        <f t="shared" si="13"/>
        <v>528</v>
      </c>
      <c r="F68" s="22">
        <f t="shared" si="14"/>
        <v>1.7683110619913595E-2</v>
      </c>
      <c r="G68" s="21">
        <v>1150</v>
      </c>
      <c r="H68" s="21">
        <v>77</v>
      </c>
      <c r="I68" s="21">
        <f t="shared" si="15"/>
        <v>1227</v>
      </c>
      <c r="J68" s="22">
        <f t="shared" si="16"/>
        <v>1.5655901904992792E-2</v>
      </c>
      <c r="K68" s="21">
        <f t="shared" si="12"/>
        <v>1755</v>
      </c>
      <c r="L68" s="21">
        <v>0</v>
      </c>
      <c r="M68" s="332">
        <f t="shared" si="17"/>
        <v>1755</v>
      </c>
    </row>
    <row r="69" spans="2:13" x14ac:dyDescent="0.25">
      <c r="B69" s="23" t="s">
        <v>216</v>
      </c>
      <c r="C69" s="21">
        <v>1372</v>
      </c>
      <c r="D69" s="21">
        <v>576</v>
      </c>
      <c r="E69" s="21">
        <f t="shared" si="13"/>
        <v>1948</v>
      </c>
      <c r="F69" s="22">
        <f t="shared" si="14"/>
        <v>6.5239961150741821E-2</v>
      </c>
      <c r="G69" s="21">
        <v>5150</v>
      </c>
      <c r="H69" s="21">
        <v>337</v>
      </c>
      <c r="I69" s="21">
        <f t="shared" si="15"/>
        <v>5487</v>
      </c>
      <c r="J69" s="22">
        <f t="shared" si="16"/>
        <v>7.0011355951667034E-2</v>
      </c>
      <c r="K69" s="21">
        <f t="shared" si="12"/>
        <v>7435</v>
      </c>
      <c r="L69" s="21">
        <v>0</v>
      </c>
      <c r="M69" s="332">
        <f t="shared" si="17"/>
        <v>7435</v>
      </c>
    </row>
    <row r="70" spans="2:13" x14ac:dyDescent="0.25">
      <c r="B70" s="23" t="s">
        <v>217</v>
      </c>
      <c r="C70" s="21">
        <v>240</v>
      </c>
      <c r="D70" s="21">
        <v>71</v>
      </c>
      <c r="E70" s="21">
        <f t="shared" si="13"/>
        <v>311</v>
      </c>
      <c r="F70" s="22">
        <f t="shared" si="14"/>
        <v>1.0415620081047591E-2</v>
      </c>
      <c r="G70" s="21">
        <v>842</v>
      </c>
      <c r="H70" s="21">
        <v>23</v>
      </c>
      <c r="I70" s="21">
        <f t="shared" si="15"/>
        <v>865</v>
      </c>
      <c r="J70" s="22">
        <f t="shared" si="16"/>
        <v>1.103696426065099E-2</v>
      </c>
      <c r="K70" s="21">
        <f t="shared" si="12"/>
        <v>1176</v>
      </c>
      <c r="L70" s="21">
        <v>0</v>
      </c>
      <c r="M70" s="332">
        <f t="shared" si="17"/>
        <v>1176</v>
      </c>
    </row>
    <row r="71" spans="2:13" x14ac:dyDescent="0.25">
      <c r="B71" s="23" t="s">
        <v>218</v>
      </c>
      <c r="C71" s="21">
        <v>344</v>
      </c>
      <c r="D71" s="21">
        <v>90</v>
      </c>
      <c r="E71" s="21">
        <f t="shared" si="13"/>
        <v>434</v>
      </c>
      <c r="F71" s="22">
        <f t="shared" si="14"/>
        <v>1.4534981077732007E-2</v>
      </c>
      <c r="G71" s="21">
        <v>528</v>
      </c>
      <c r="H71" s="21">
        <v>32</v>
      </c>
      <c r="I71" s="21">
        <f t="shared" si="15"/>
        <v>560</v>
      </c>
      <c r="J71" s="22">
        <f t="shared" si="16"/>
        <v>7.1453179028491956E-3</v>
      </c>
      <c r="K71" s="21">
        <f t="shared" si="12"/>
        <v>994</v>
      </c>
      <c r="L71" s="21">
        <v>0</v>
      </c>
      <c r="M71" s="332">
        <f t="shared" si="17"/>
        <v>994</v>
      </c>
    </row>
    <row r="72" spans="2:13" x14ac:dyDescent="0.25">
      <c r="B72" s="23" t="s">
        <v>219</v>
      </c>
      <c r="C72" s="21">
        <v>912</v>
      </c>
      <c r="D72" s="21">
        <v>376</v>
      </c>
      <c r="E72" s="21">
        <f t="shared" si="13"/>
        <v>1288</v>
      </c>
      <c r="F72" s="22">
        <f t="shared" si="14"/>
        <v>4.3136072875849828E-2</v>
      </c>
      <c r="G72" s="21">
        <v>3116</v>
      </c>
      <c r="H72" s="21">
        <v>175</v>
      </c>
      <c r="I72" s="21">
        <f t="shared" si="15"/>
        <v>3291</v>
      </c>
      <c r="J72" s="22">
        <f t="shared" si="16"/>
        <v>4.1991502175494112E-2</v>
      </c>
      <c r="K72" s="21">
        <f t="shared" si="12"/>
        <v>4579</v>
      </c>
      <c r="L72" s="21">
        <v>0</v>
      </c>
      <c r="M72" s="332">
        <f t="shared" si="17"/>
        <v>4579</v>
      </c>
    </row>
    <row r="73" spans="2:13" x14ac:dyDescent="0.25">
      <c r="B73" s="23" t="s">
        <v>220</v>
      </c>
      <c r="C73" s="21">
        <v>256</v>
      </c>
      <c r="D73" s="21">
        <v>100</v>
      </c>
      <c r="E73" s="21">
        <f t="shared" si="13"/>
        <v>356</v>
      </c>
      <c r="F73" s="22">
        <f t="shared" si="14"/>
        <v>1.1922703372517499E-2</v>
      </c>
      <c r="G73" s="21">
        <v>623</v>
      </c>
      <c r="H73" s="21">
        <v>51</v>
      </c>
      <c r="I73" s="21">
        <f t="shared" si="15"/>
        <v>674</v>
      </c>
      <c r="J73" s="22">
        <f t="shared" si="16"/>
        <v>8.5999004759292098E-3</v>
      </c>
      <c r="K73" s="21">
        <f t="shared" si="12"/>
        <v>1030</v>
      </c>
      <c r="L73" s="21">
        <v>0</v>
      </c>
      <c r="M73" s="332">
        <f t="shared" si="17"/>
        <v>1030</v>
      </c>
    </row>
    <row r="74" spans="2:13" x14ac:dyDescent="0.25">
      <c r="B74" s="23" t="s">
        <v>221</v>
      </c>
      <c r="C74" s="21">
        <v>477</v>
      </c>
      <c r="D74" s="21">
        <v>161</v>
      </c>
      <c r="E74" s="21">
        <f t="shared" si="13"/>
        <v>638</v>
      </c>
      <c r="F74" s="22">
        <f t="shared" si="14"/>
        <v>2.1367091999062258E-2</v>
      </c>
      <c r="G74" s="21">
        <v>1627</v>
      </c>
      <c r="H74" s="21">
        <v>79</v>
      </c>
      <c r="I74" s="21">
        <f t="shared" si="15"/>
        <v>1706</v>
      </c>
      <c r="J74" s="22">
        <f t="shared" si="16"/>
        <v>2.1767700611179872E-2</v>
      </c>
      <c r="K74" s="21">
        <f t="shared" si="12"/>
        <v>2344</v>
      </c>
      <c r="L74" s="21">
        <v>0</v>
      </c>
      <c r="M74" s="332">
        <f t="shared" si="17"/>
        <v>2344</v>
      </c>
    </row>
    <row r="75" spans="2:13" x14ac:dyDescent="0.25">
      <c r="B75" s="23" t="s">
        <v>222</v>
      </c>
      <c r="C75" s="21">
        <v>679</v>
      </c>
      <c r="D75" s="21">
        <v>243</v>
      </c>
      <c r="E75" s="21">
        <f t="shared" si="13"/>
        <v>922</v>
      </c>
      <c r="F75" s="22">
        <f t="shared" si="14"/>
        <v>3.0878462105227905E-2</v>
      </c>
      <c r="G75" s="21">
        <v>2090</v>
      </c>
      <c r="H75" s="21">
        <v>138</v>
      </c>
      <c r="I75" s="21">
        <f t="shared" si="15"/>
        <v>2228</v>
      </c>
      <c r="J75" s="22">
        <f t="shared" si="16"/>
        <v>2.8428157656335728E-2</v>
      </c>
      <c r="K75" s="21">
        <f t="shared" si="12"/>
        <v>3150</v>
      </c>
      <c r="L75" s="21">
        <v>0</v>
      </c>
      <c r="M75" s="332">
        <f t="shared" si="17"/>
        <v>3150</v>
      </c>
    </row>
    <row r="76" spans="2:13" x14ac:dyDescent="0.25">
      <c r="B76" s="23" t="s">
        <v>223</v>
      </c>
      <c r="C76" s="21">
        <v>270</v>
      </c>
      <c r="D76" s="21">
        <v>83</v>
      </c>
      <c r="E76" s="21">
        <f t="shared" si="13"/>
        <v>353</v>
      </c>
      <c r="F76" s="22">
        <f t="shared" si="14"/>
        <v>1.1822231153086171E-2</v>
      </c>
      <c r="G76" s="21">
        <v>989</v>
      </c>
      <c r="H76" s="21">
        <v>66</v>
      </c>
      <c r="I76" s="21">
        <f t="shared" si="15"/>
        <v>1055</v>
      </c>
      <c r="J76" s="22">
        <f t="shared" si="16"/>
        <v>1.346126854911768E-2</v>
      </c>
      <c r="K76" s="21">
        <f t="shared" si="12"/>
        <v>1408</v>
      </c>
      <c r="L76" s="21">
        <v>0</v>
      </c>
      <c r="M76" s="332">
        <f t="shared" si="17"/>
        <v>1408</v>
      </c>
    </row>
    <row r="77" spans="2:13" x14ac:dyDescent="0.25">
      <c r="B77" s="23" t="s">
        <v>224</v>
      </c>
      <c r="C77" s="21">
        <v>441</v>
      </c>
      <c r="D77" s="21">
        <v>163</v>
      </c>
      <c r="E77" s="21">
        <f t="shared" si="13"/>
        <v>604</v>
      </c>
      <c r="F77" s="22">
        <f t="shared" si="14"/>
        <v>2.0228406845507217E-2</v>
      </c>
      <c r="G77" s="21">
        <v>1234</v>
      </c>
      <c r="H77" s="21">
        <v>78</v>
      </c>
      <c r="I77" s="21">
        <f t="shared" si="15"/>
        <v>1312</v>
      </c>
      <c r="J77" s="22">
        <f t="shared" si="16"/>
        <v>1.6740459086675256E-2</v>
      </c>
      <c r="K77" s="21">
        <f t="shared" si="12"/>
        <v>1916</v>
      </c>
      <c r="L77" s="21">
        <v>0</v>
      </c>
      <c r="M77" s="332">
        <f t="shared" si="17"/>
        <v>1916</v>
      </c>
    </row>
    <row r="78" spans="2:13" x14ac:dyDescent="0.25">
      <c r="B78" s="23" t="s">
        <v>225</v>
      </c>
      <c r="C78" s="21">
        <v>1586</v>
      </c>
      <c r="D78" s="21">
        <v>547</v>
      </c>
      <c r="E78" s="21">
        <f t="shared" si="13"/>
        <v>2133</v>
      </c>
      <c r="F78" s="22">
        <f t="shared" si="14"/>
        <v>7.1435748015673664E-2</v>
      </c>
      <c r="G78" s="21">
        <v>6246</v>
      </c>
      <c r="H78" s="21">
        <v>353</v>
      </c>
      <c r="I78" s="21">
        <f t="shared" si="15"/>
        <v>6599</v>
      </c>
      <c r="J78" s="22">
        <f t="shared" si="16"/>
        <v>8.4199915787324719E-2</v>
      </c>
      <c r="K78" s="21">
        <f t="shared" si="12"/>
        <v>8732</v>
      </c>
      <c r="L78" s="21">
        <v>0</v>
      </c>
      <c r="M78" s="332">
        <f t="shared" si="17"/>
        <v>8732</v>
      </c>
    </row>
    <row r="79" spans="2:13" x14ac:dyDescent="0.25">
      <c r="B79" s="23" t="s">
        <v>226</v>
      </c>
      <c r="C79" s="21">
        <v>361</v>
      </c>
      <c r="D79" s="21">
        <v>162</v>
      </c>
      <c r="E79" s="21">
        <f t="shared" si="13"/>
        <v>523</v>
      </c>
      <c r="F79" s="22">
        <f t="shared" si="14"/>
        <v>1.7515656920861381E-2</v>
      </c>
      <c r="G79" s="21">
        <v>1634</v>
      </c>
      <c r="H79" s="21">
        <v>112</v>
      </c>
      <c r="I79" s="21">
        <f t="shared" si="15"/>
        <v>1746</v>
      </c>
      <c r="J79" s="22">
        <f t="shared" si="16"/>
        <v>2.2278080461383385E-2</v>
      </c>
      <c r="K79" s="21">
        <f t="shared" si="12"/>
        <v>2269</v>
      </c>
      <c r="L79" s="21">
        <v>0</v>
      </c>
      <c r="M79" s="332">
        <f t="shared" si="17"/>
        <v>2269</v>
      </c>
    </row>
    <row r="80" spans="2:13" x14ac:dyDescent="0.25">
      <c r="B80" s="23" t="s">
        <v>227</v>
      </c>
      <c r="C80" s="21">
        <v>318</v>
      </c>
      <c r="D80" s="21">
        <v>119</v>
      </c>
      <c r="E80" s="21">
        <f t="shared" si="13"/>
        <v>437</v>
      </c>
      <c r="F80" s="22">
        <f t="shared" si="14"/>
        <v>1.4635453297163334E-2</v>
      </c>
      <c r="G80" s="21">
        <v>1169</v>
      </c>
      <c r="H80" s="21">
        <v>37</v>
      </c>
      <c r="I80" s="21">
        <f t="shared" si="15"/>
        <v>1206</v>
      </c>
      <c r="J80" s="22">
        <f t="shared" si="16"/>
        <v>1.5387952483635945E-2</v>
      </c>
      <c r="K80" s="21">
        <f t="shared" si="12"/>
        <v>1643</v>
      </c>
      <c r="L80" s="21">
        <v>0</v>
      </c>
      <c r="M80" s="332">
        <f t="shared" si="17"/>
        <v>1643</v>
      </c>
    </row>
    <row r="81" spans="2:13" x14ac:dyDescent="0.25">
      <c r="B81" s="23" t="s">
        <v>228</v>
      </c>
      <c r="C81" s="21">
        <v>274</v>
      </c>
      <c r="D81" s="21">
        <v>99</v>
      </c>
      <c r="E81" s="21">
        <f t="shared" si="13"/>
        <v>373</v>
      </c>
      <c r="F81" s="22">
        <f t="shared" si="14"/>
        <v>1.249204594929502E-2</v>
      </c>
      <c r="G81" s="21">
        <v>800</v>
      </c>
      <c r="H81" s="21">
        <v>28</v>
      </c>
      <c r="I81" s="21">
        <f t="shared" si="15"/>
        <v>828</v>
      </c>
      <c r="J81" s="22">
        <f t="shared" si="16"/>
        <v>1.0564862899212739E-2</v>
      </c>
      <c r="K81" s="21">
        <f t="shared" si="12"/>
        <v>1201</v>
      </c>
      <c r="L81" s="21">
        <v>0</v>
      </c>
      <c r="M81" s="332">
        <f t="shared" si="17"/>
        <v>1201</v>
      </c>
    </row>
    <row r="82" spans="2:13" x14ac:dyDescent="0.25">
      <c r="B82" s="23" t="s">
        <v>229</v>
      </c>
      <c r="C82" s="21">
        <v>156</v>
      </c>
      <c r="D82" s="21">
        <v>39</v>
      </c>
      <c r="E82" s="21">
        <f t="shared" si="13"/>
        <v>195</v>
      </c>
      <c r="F82" s="22">
        <f t="shared" si="14"/>
        <v>6.5306942630362708E-3</v>
      </c>
      <c r="G82" s="21">
        <v>442</v>
      </c>
      <c r="H82" s="21">
        <v>15</v>
      </c>
      <c r="I82" s="21">
        <f t="shared" si="15"/>
        <v>457</v>
      </c>
      <c r="J82" s="22">
        <f t="shared" si="16"/>
        <v>5.8310897885751473E-3</v>
      </c>
      <c r="K82" s="21">
        <f t="shared" si="12"/>
        <v>652</v>
      </c>
      <c r="L82" s="21">
        <v>0</v>
      </c>
      <c r="M82" s="332">
        <f t="shared" si="17"/>
        <v>652</v>
      </c>
    </row>
    <row r="83" spans="2:13" x14ac:dyDescent="0.25">
      <c r="B83" s="23" t="s">
        <v>230</v>
      </c>
      <c r="C83" s="21">
        <v>1540</v>
      </c>
      <c r="D83" s="21">
        <v>458</v>
      </c>
      <c r="E83" s="21">
        <f t="shared" si="13"/>
        <v>1998</v>
      </c>
      <c r="F83" s="22">
        <f t="shared" si="14"/>
        <v>6.6914498141263934E-2</v>
      </c>
      <c r="G83" s="21">
        <v>4855</v>
      </c>
      <c r="H83" s="21">
        <v>224</v>
      </c>
      <c r="I83" s="21">
        <f t="shared" si="15"/>
        <v>5079</v>
      </c>
      <c r="J83" s="22">
        <f t="shared" si="16"/>
        <v>6.4805481479591184E-2</v>
      </c>
      <c r="K83" s="21">
        <f t="shared" si="12"/>
        <v>7077</v>
      </c>
      <c r="L83" s="21">
        <v>0</v>
      </c>
      <c r="M83" s="332">
        <f t="shared" si="17"/>
        <v>7077</v>
      </c>
    </row>
    <row r="84" spans="2:13" x14ac:dyDescent="0.25">
      <c r="B84" s="23" t="s">
        <v>231</v>
      </c>
      <c r="C84" s="21">
        <v>444</v>
      </c>
      <c r="D84" s="21">
        <v>154</v>
      </c>
      <c r="E84" s="21">
        <f t="shared" si="13"/>
        <v>598</v>
      </c>
      <c r="F84" s="22">
        <f t="shared" si="14"/>
        <v>2.0027462406644561E-2</v>
      </c>
      <c r="G84" s="21">
        <v>1453</v>
      </c>
      <c r="H84" s="21">
        <v>87</v>
      </c>
      <c r="I84" s="21">
        <f t="shared" si="15"/>
        <v>1540</v>
      </c>
      <c r="J84" s="22">
        <f t="shared" si="16"/>
        <v>1.9649624232835287E-2</v>
      </c>
      <c r="K84" s="21">
        <f t="shared" si="12"/>
        <v>2138</v>
      </c>
      <c r="L84" s="21">
        <v>0</v>
      </c>
      <c r="M84" s="332">
        <f t="shared" si="17"/>
        <v>2138</v>
      </c>
    </row>
    <row r="85" spans="2:13" x14ac:dyDescent="0.25">
      <c r="B85" s="23" t="s">
        <v>232</v>
      </c>
      <c r="C85" s="21">
        <v>132</v>
      </c>
      <c r="D85" s="21">
        <v>38</v>
      </c>
      <c r="E85" s="21">
        <f t="shared" si="13"/>
        <v>170</v>
      </c>
      <c r="F85" s="22">
        <f t="shared" si="14"/>
        <v>5.69342576777521E-3</v>
      </c>
      <c r="G85" s="21">
        <v>356</v>
      </c>
      <c r="H85" s="21">
        <v>11</v>
      </c>
      <c r="I85" s="21">
        <f t="shared" si="15"/>
        <v>367</v>
      </c>
      <c r="J85" s="22">
        <f t="shared" si="16"/>
        <v>4.6827351256172409E-3</v>
      </c>
      <c r="K85" s="21">
        <f t="shared" si="12"/>
        <v>537</v>
      </c>
      <c r="L85" s="21">
        <v>0</v>
      </c>
      <c r="M85" s="332">
        <f t="shared" si="17"/>
        <v>537</v>
      </c>
    </row>
    <row r="86" spans="2:13" x14ac:dyDescent="0.25">
      <c r="B86" s="23" t="s">
        <v>49</v>
      </c>
      <c r="C86" s="21">
        <f t="shared" ref="C86:H86" si="18">SUM(C53:C85)</f>
        <v>21829</v>
      </c>
      <c r="D86" s="21">
        <f t="shared" si="18"/>
        <v>8030</v>
      </c>
      <c r="E86" s="23">
        <f t="shared" ref="E86" si="19">C86+D86</f>
        <v>29859</v>
      </c>
      <c r="F86" s="22">
        <f t="shared" ref="F86" si="20">E86/$E$86</f>
        <v>1</v>
      </c>
      <c r="G86" s="21">
        <f t="shared" si="18"/>
        <v>73773</v>
      </c>
      <c r="H86" s="21">
        <f t="shared" si="18"/>
        <v>4600</v>
      </c>
      <c r="I86" s="23">
        <f t="shared" ref="I86" si="21">G86+H86</f>
        <v>78373</v>
      </c>
      <c r="J86" s="22">
        <f t="shared" ref="J86" si="22">I86/$I$86</f>
        <v>1</v>
      </c>
      <c r="K86" s="23">
        <f t="shared" ref="K86" si="23">E86+I86</f>
        <v>108232</v>
      </c>
      <c r="L86" s="21">
        <f t="shared" ref="L86" si="24">SUM(L53:L85)</f>
        <v>1</v>
      </c>
      <c r="M86" s="333">
        <f t="shared" si="17"/>
        <v>108233</v>
      </c>
    </row>
    <row r="87" spans="2:13" ht="24" x14ac:dyDescent="0.25">
      <c r="B87" s="35" t="s">
        <v>66</v>
      </c>
      <c r="C87" s="36">
        <f>+C86/M86</f>
        <v>0.20168525311134311</v>
      </c>
      <c r="D87" s="36">
        <f>+D86/M86</f>
        <v>7.4191789934677968E-2</v>
      </c>
      <c r="E87" s="37">
        <f>+E86/M86</f>
        <v>0.27587704304602106</v>
      </c>
      <c r="F87" s="37"/>
      <c r="G87" s="36">
        <f>+G86/M86</f>
        <v>0.68161281679339947</v>
      </c>
      <c r="H87" s="36">
        <f>+H86/M86</f>
        <v>4.2500900834311163E-2</v>
      </c>
      <c r="I87" s="37">
        <f>+I86/M86</f>
        <v>0.7241137176277106</v>
      </c>
      <c r="J87" s="37"/>
      <c r="K87" s="37">
        <f>+K86/M86</f>
        <v>0.99999076067373172</v>
      </c>
      <c r="L87" s="37">
        <f>+L86/M86</f>
        <v>9.2393262683285139E-6</v>
      </c>
      <c r="M87" s="37">
        <f>K87+L87</f>
        <v>1</v>
      </c>
    </row>
    <row r="88" spans="2:13" x14ac:dyDescent="0.25">
      <c r="B88" s="28" t="s">
        <v>129</v>
      </c>
    </row>
    <row r="89" spans="2:13" x14ac:dyDescent="0.25">
      <c r="B89" s="28" t="s">
        <v>130</v>
      </c>
    </row>
  </sheetData>
  <mergeCells count="12">
    <mergeCell ref="L51:M51"/>
    <mergeCell ref="B50:M50"/>
    <mergeCell ref="B6:K6"/>
    <mergeCell ref="B5:K5"/>
    <mergeCell ref="B47:K47"/>
    <mergeCell ref="B48:K48"/>
    <mergeCell ref="B8:M8"/>
    <mergeCell ref="L9:M9"/>
    <mergeCell ref="B51:B52"/>
    <mergeCell ref="C51:K51"/>
    <mergeCell ref="B9:B10"/>
    <mergeCell ref="C9:K9"/>
  </mergeCells>
  <hyperlinks>
    <hyperlink ref="M5" location="'Índice Pensiones Solidarias'!A1" display="Volver Sistema de Pensiones Solidadias" xr:uid="{00000000-0004-0000-0D00-000000000000}"/>
  </hyperlinks>
  <pageMargins left="0.74803149606299213" right="0.74803149606299213" top="0.98425196850393704" bottom="0.98425196850393704" header="0" footer="0"/>
  <pageSetup scale="83" fitToHeight="2" orientation="portrait" r:id="rId1"/>
  <headerFooter alignWithMargins="0"/>
  <rowBreaks count="1" manualBreakCount="1">
    <brk id="50" min="1"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1:P83"/>
  <sheetViews>
    <sheetView showGridLines="0" topLeftCell="A76" zoomScaleNormal="100" workbookViewId="0"/>
  </sheetViews>
  <sheetFormatPr baseColWidth="10" defaultRowHeight="12" x14ac:dyDescent="0.25"/>
  <cols>
    <col min="1" max="1" width="6" style="29" customWidth="1"/>
    <col min="2" max="2" width="18.109375" style="29" customWidth="1"/>
    <col min="3" max="3" width="7.88671875" style="29" bestFit="1" customWidth="1"/>
    <col min="4" max="4" width="7.33203125" style="29" bestFit="1" customWidth="1"/>
    <col min="5" max="6" width="7.33203125" style="29" customWidth="1"/>
    <col min="7" max="8" width="7.33203125" style="29" bestFit="1" customWidth="1"/>
    <col min="9" max="11" width="7.33203125" style="29" customWidth="1"/>
    <col min="12" max="12" width="9.6640625" style="29" customWidth="1"/>
    <col min="13" max="251" width="11.44140625" style="29"/>
    <col min="252" max="252" width="18.109375" style="29" customWidth="1"/>
    <col min="253" max="253" width="7.88671875" style="29" bestFit="1" customWidth="1"/>
    <col min="254" max="254" width="7.33203125" style="29" bestFit="1" customWidth="1"/>
    <col min="255" max="256" width="7.33203125" style="29" customWidth="1"/>
    <col min="257" max="258" width="7.33203125" style="29" bestFit="1" customWidth="1"/>
    <col min="259" max="261" width="7.33203125" style="29" customWidth="1"/>
    <col min="262" max="267" width="0" style="29" hidden="1" customWidth="1"/>
    <col min="268" max="268" width="9.6640625" style="29" customWidth="1"/>
    <col min="269" max="507" width="11.44140625" style="29"/>
    <col min="508" max="508" width="18.109375" style="29" customWidth="1"/>
    <col min="509" max="509" width="7.88671875" style="29" bestFit="1" customWidth="1"/>
    <col min="510" max="510" width="7.33203125" style="29" bestFit="1" customWidth="1"/>
    <col min="511" max="512" width="7.33203125" style="29" customWidth="1"/>
    <col min="513" max="514" width="7.33203125" style="29" bestFit="1" customWidth="1"/>
    <col min="515" max="517" width="7.33203125" style="29" customWidth="1"/>
    <col min="518" max="523" width="0" style="29" hidden="1" customWidth="1"/>
    <col min="524" max="524" width="9.6640625" style="29" customWidth="1"/>
    <col min="525" max="763" width="11.44140625" style="29"/>
    <col min="764" max="764" width="18.109375" style="29" customWidth="1"/>
    <col min="765" max="765" width="7.88671875" style="29" bestFit="1" customWidth="1"/>
    <col min="766" max="766" width="7.33203125" style="29" bestFit="1" customWidth="1"/>
    <col min="767" max="768" width="7.33203125" style="29" customWidth="1"/>
    <col min="769" max="770" width="7.33203125" style="29" bestFit="1" customWidth="1"/>
    <col min="771" max="773" width="7.33203125" style="29" customWidth="1"/>
    <col min="774" max="779" width="0" style="29" hidden="1" customWidth="1"/>
    <col min="780" max="780" width="9.6640625" style="29" customWidth="1"/>
    <col min="781" max="1019" width="11.44140625" style="29"/>
    <col min="1020" max="1020" width="18.109375" style="29" customWidth="1"/>
    <col min="1021" max="1021" width="7.88671875" style="29" bestFit="1" customWidth="1"/>
    <col min="1022" max="1022" width="7.33203125" style="29" bestFit="1" customWidth="1"/>
    <col min="1023" max="1024" width="7.33203125" style="29" customWidth="1"/>
    <col min="1025" max="1026" width="7.33203125" style="29" bestFit="1" customWidth="1"/>
    <col min="1027" max="1029" width="7.33203125" style="29" customWidth="1"/>
    <col min="1030" max="1035" width="0" style="29" hidden="1" customWidth="1"/>
    <col min="1036" max="1036" width="9.6640625" style="29" customWidth="1"/>
    <col min="1037" max="1275" width="11.44140625" style="29"/>
    <col min="1276" max="1276" width="18.109375" style="29" customWidth="1"/>
    <col min="1277" max="1277" width="7.88671875" style="29" bestFit="1" customWidth="1"/>
    <col min="1278" max="1278" width="7.33203125" style="29" bestFit="1" customWidth="1"/>
    <col min="1279" max="1280" width="7.33203125" style="29" customWidth="1"/>
    <col min="1281" max="1282" width="7.33203125" style="29" bestFit="1" customWidth="1"/>
    <col min="1283" max="1285" width="7.33203125" style="29" customWidth="1"/>
    <col min="1286" max="1291" width="0" style="29" hidden="1" customWidth="1"/>
    <col min="1292" max="1292" width="9.6640625" style="29" customWidth="1"/>
    <col min="1293" max="1531" width="11.44140625" style="29"/>
    <col min="1532" max="1532" width="18.109375" style="29" customWidth="1"/>
    <col min="1533" max="1533" width="7.88671875" style="29" bestFit="1" customWidth="1"/>
    <col min="1534" max="1534" width="7.33203125" style="29" bestFit="1" customWidth="1"/>
    <col min="1535" max="1536" width="7.33203125" style="29" customWidth="1"/>
    <col min="1537" max="1538" width="7.33203125" style="29" bestFit="1" customWidth="1"/>
    <col min="1539" max="1541" width="7.33203125" style="29" customWidth="1"/>
    <col min="1542" max="1547" width="0" style="29" hidden="1" customWidth="1"/>
    <col min="1548" max="1548" width="9.6640625" style="29" customWidth="1"/>
    <col min="1549" max="1787" width="11.44140625" style="29"/>
    <col min="1788" max="1788" width="18.109375" style="29" customWidth="1"/>
    <col min="1789" max="1789" width="7.88671875" style="29" bestFit="1" customWidth="1"/>
    <col min="1790" max="1790" width="7.33203125" style="29" bestFit="1" customWidth="1"/>
    <col min="1791" max="1792" width="7.33203125" style="29" customWidth="1"/>
    <col min="1793" max="1794" width="7.33203125" style="29" bestFit="1" customWidth="1"/>
    <col min="1795" max="1797" width="7.33203125" style="29" customWidth="1"/>
    <col min="1798" max="1803" width="0" style="29" hidden="1" customWidth="1"/>
    <col min="1804" max="1804" width="9.6640625" style="29" customWidth="1"/>
    <col min="1805" max="2043" width="11.44140625" style="29"/>
    <col min="2044" max="2044" width="18.109375" style="29" customWidth="1"/>
    <col min="2045" max="2045" width="7.88671875" style="29" bestFit="1" customWidth="1"/>
    <col min="2046" max="2046" width="7.33203125" style="29" bestFit="1" customWidth="1"/>
    <col min="2047" max="2048" width="7.33203125" style="29" customWidth="1"/>
    <col min="2049" max="2050" width="7.33203125" style="29" bestFit="1" customWidth="1"/>
    <col min="2051" max="2053" width="7.33203125" style="29" customWidth="1"/>
    <col min="2054" max="2059" width="0" style="29" hidden="1" customWidth="1"/>
    <col min="2060" max="2060" width="9.6640625" style="29" customWidth="1"/>
    <col min="2061" max="2299" width="11.44140625" style="29"/>
    <col min="2300" max="2300" width="18.109375" style="29" customWidth="1"/>
    <col min="2301" max="2301" width="7.88671875" style="29" bestFit="1" customWidth="1"/>
    <col min="2302" max="2302" width="7.33203125" style="29" bestFit="1" customWidth="1"/>
    <col min="2303" max="2304" width="7.33203125" style="29" customWidth="1"/>
    <col min="2305" max="2306" width="7.33203125" style="29" bestFit="1" customWidth="1"/>
    <col min="2307" max="2309" width="7.33203125" style="29" customWidth="1"/>
    <col min="2310" max="2315" width="0" style="29" hidden="1" customWidth="1"/>
    <col min="2316" max="2316" width="9.6640625" style="29" customWidth="1"/>
    <col min="2317" max="2555" width="11.44140625" style="29"/>
    <col min="2556" max="2556" width="18.109375" style="29" customWidth="1"/>
    <col min="2557" max="2557" width="7.88671875" style="29" bestFit="1" customWidth="1"/>
    <col min="2558" max="2558" width="7.33203125" style="29" bestFit="1" customWidth="1"/>
    <col min="2559" max="2560" width="7.33203125" style="29" customWidth="1"/>
    <col min="2561" max="2562" width="7.33203125" style="29" bestFit="1" customWidth="1"/>
    <col min="2563" max="2565" width="7.33203125" style="29" customWidth="1"/>
    <col min="2566" max="2571" width="0" style="29" hidden="1" customWidth="1"/>
    <col min="2572" max="2572" width="9.6640625" style="29" customWidth="1"/>
    <col min="2573" max="2811" width="11.44140625" style="29"/>
    <col min="2812" max="2812" width="18.109375" style="29" customWidth="1"/>
    <col min="2813" max="2813" width="7.88671875" style="29" bestFit="1" customWidth="1"/>
    <col min="2814" max="2814" width="7.33203125" style="29" bestFit="1" customWidth="1"/>
    <col min="2815" max="2816" width="7.33203125" style="29" customWidth="1"/>
    <col min="2817" max="2818" width="7.33203125" style="29" bestFit="1" customWidth="1"/>
    <col min="2819" max="2821" width="7.33203125" style="29" customWidth="1"/>
    <col min="2822" max="2827" width="0" style="29" hidden="1" customWidth="1"/>
    <col min="2828" max="2828" width="9.6640625" style="29" customWidth="1"/>
    <col min="2829" max="3067" width="11.44140625" style="29"/>
    <col min="3068" max="3068" width="18.109375" style="29" customWidth="1"/>
    <col min="3069" max="3069" width="7.88671875" style="29" bestFit="1" customWidth="1"/>
    <col min="3070" max="3070" width="7.33203125" style="29" bestFit="1" customWidth="1"/>
    <col min="3071" max="3072" width="7.33203125" style="29" customWidth="1"/>
    <col min="3073" max="3074" width="7.33203125" style="29" bestFit="1" customWidth="1"/>
    <col min="3075" max="3077" width="7.33203125" style="29" customWidth="1"/>
    <col min="3078" max="3083" width="0" style="29" hidden="1" customWidth="1"/>
    <col min="3084" max="3084" width="9.6640625" style="29" customWidth="1"/>
    <col min="3085" max="3323" width="11.44140625" style="29"/>
    <col min="3324" max="3324" width="18.109375" style="29" customWidth="1"/>
    <col min="3325" max="3325" width="7.88671875" style="29" bestFit="1" customWidth="1"/>
    <col min="3326" max="3326" width="7.33203125" style="29" bestFit="1" customWidth="1"/>
    <col min="3327" max="3328" width="7.33203125" style="29" customWidth="1"/>
    <col min="3329" max="3330" width="7.33203125" style="29" bestFit="1" customWidth="1"/>
    <col min="3331" max="3333" width="7.33203125" style="29" customWidth="1"/>
    <col min="3334" max="3339" width="0" style="29" hidden="1" customWidth="1"/>
    <col min="3340" max="3340" width="9.6640625" style="29" customWidth="1"/>
    <col min="3341" max="3579" width="11.44140625" style="29"/>
    <col min="3580" max="3580" width="18.109375" style="29" customWidth="1"/>
    <col min="3581" max="3581" width="7.88671875" style="29" bestFit="1" customWidth="1"/>
    <col min="3582" max="3582" width="7.33203125" style="29" bestFit="1" customWidth="1"/>
    <col min="3583" max="3584" width="7.33203125" style="29" customWidth="1"/>
    <col min="3585" max="3586" width="7.33203125" style="29" bestFit="1" customWidth="1"/>
    <col min="3587" max="3589" width="7.33203125" style="29" customWidth="1"/>
    <col min="3590" max="3595" width="0" style="29" hidden="1" customWidth="1"/>
    <col min="3596" max="3596" width="9.6640625" style="29" customWidth="1"/>
    <col min="3597" max="3835" width="11.44140625" style="29"/>
    <col min="3836" max="3836" width="18.109375" style="29" customWidth="1"/>
    <col min="3837" max="3837" width="7.88671875" style="29" bestFit="1" customWidth="1"/>
    <col min="3838" max="3838" width="7.33203125" style="29" bestFit="1" customWidth="1"/>
    <col min="3839" max="3840" width="7.33203125" style="29" customWidth="1"/>
    <col min="3841" max="3842" width="7.33203125" style="29" bestFit="1" customWidth="1"/>
    <col min="3843" max="3845" width="7.33203125" style="29" customWidth="1"/>
    <col min="3846" max="3851" width="0" style="29" hidden="1" customWidth="1"/>
    <col min="3852" max="3852" width="9.6640625" style="29" customWidth="1"/>
    <col min="3853" max="4091" width="11.44140625" style="29"/>
    <col min="4092" max="4092" width="18.109375" style="29" customWidth="1"/>
    <col min="4093" max="4093" width="7.88671875" style="29" bestFit="1" customWidth="1"/>
    <col min="4094" max="4094" width="7.33203125" style="29" bestFit="1" customWidth="1"/>
    <col min="4095" max="4096" width="7.33203125" style="29" customWidth="1"/>
    <col min="4097" max="4098" width="7.33203125" style="29" bestFit="1" customWidth="1"/>
    <col min="4099" max="4101" width="7.33203125" style="29" customWidth="1"/>
    <col min="4102" max="4107" width="0" style="29" hidden="1" customWidth="1"/>
    <col min="4108" max="4108" width="9.6640625" style="29" customWidth="1"/>
    <col min="4109" max="4347" width="11.44140625" style="29"/>
    <col min="4348" max="4348" width="18.109375" style="29" customWidth="1"/>
    <col min="4349" max="4349" width="7.88671875" style="29" bestFit="1" customWidth="1"/>
    <col min="4350" max="4350" width="7.33203125" style="29" bestFit="1" customWidth="1"/>
    <col min="4351" max="4352" width="7.33203125" style="29" customWidth="1"/>
    <col min="4353" max="4354" width="7.33203125" style="29" bestFit="1" customWidth="1"/>
    <col min="4355" max="4357" width="7.33203125" style="29" customWidth="1"/>
    <col min="4358" max="4363" width="0" style="29" hidden="1" customWidth="1"/>
    <col min="4364" max="4364" width="9.6640625" style="29" customWidth="1"/>
    <col min="4365" max="4603" width="11.44140625" style="29"/>
    <col min="4604" max="4604" width="18.109375" style="29" customWidth="1"/>
    <col min="4605" max="4605" width="7.88671875" style="29" bestFit="1" customWidth="1"/>
    <col min="4606" max="4606" width="7.33203125" style="29" bestFit="1" customWidth="1"/>
    <col min="4607" max="4608" width="7.33203125" style="29" customWidth="1"/>
    <col min="4609" max="4610" width="7.33203125" style="29" bestFit="1" customWidth="1"/>
    <col min="4611" max="4613" width="7.33203125" style="29" customWidth="1"/>
    <col min="4614" max="4619" width="0" style="29" hidden="1" customWidth="1"/>
    <col min="4620" max="4620" width="9.6640625" style="29" customWidth="1"/>
    <col min="4621" max="4859" width="11.44140625" style="29"/>
    <col min="4860" max="4860" width="18.109375" style="29" customWidth="1"/>
    <col min="4861" max="4861" width="7.88671875" style="29" bestFit="1" customWidth="1"/>
    <col min="4862" max="4862" width="7.33203125" style="29" bestFit="1" customWidth="1"/>
    <col min="4863" max="4864" width="7.33203125" style="29" customWidth="1"/>
    <col min="4865" max="4866" width="7.33203125" style="29" bestFit="1" customWidth="1"/>
    <col min="4867" max="4869" width="7.33203125" style="29" customWidth="1"/>
    <col min="4870" max="4875" width="0" style="29" hidden="1" customWidth="1"/>
    <col min="4876" max="4876" width="9.6640625" style="29" customWidth="1"/>
    <col min="4877" max="5115" width="11.44140625" style="29"/>
    <col min="5116" max="5116" width="18.109375" style="29" customWidth="1"/>
    <col min="5117" max="5117" width="7.88671875" style="29" bestFit="1" customWidth="1"/>
    <col min="5118" max="5118" width="7.33203125" style="29" bestFit="1" customWidth="1"/>
    <col min="5119" max="5120" width="7.33203125" style="29" customWidth="1"/>
    <col min="5121" max="5122" width="7.33203125" style="29" bestFit="1" customWidth="1"/>
    <col min="5123" max="5125" width="7.33203125" style="29" customWidth="1"/>
    <col min="5126" max="5131" width="0" style="29" hidden="1" customWidth="1"/>
    <col min="5132" max="5132" width="9.6640625" style="29" customWidth="1"/>
    <col min="5133" max="5371" width="11.44140625" style="29"/>
    <col min="5372" max="5372" width="18.109375" style="29" customWidth="1"/>
    <col min="5373" max="5373" width="7.88671875" style="29" bestFit="1" customWidth="1"/>
    <col min="5374" max="5374" width="7.33203125" style="29" bestFit="1" customWidth="1"/>
    <col min="5375" max="5376" width="7.33203125" style="29" customWidth="1"/>
    <col min="5377" max="5378" width="7.33203125" style="29" bestFit="1" customWidth="1"/>
    <col min="5379" max="5381" width="7.33203125" style="29" customWidth="1"/>
    <col min="5382" max="5387" width="0" style="29" hidden="1" customWidth="1"/>
    <col min="5388" max="5388" width="9.6640625" style="29" customWidth="1"/>
    <col min="5389" max="5627" width="11.44140625" style="29"/>
    <col min="5628" max="5628" width="18.109375" style="29" customWidth="1"/>
    <col min="5629" max="5629" width="7.88671875" style="29" bestFit="1" customWidth="1"/>
    <col min="5630" max="5630" width="7.33203125" style="29" bestFit="1" customWidth="1"/>
    <col min="5631" max="5632" width="7.33203125" style="29" customWidth="1"/>
    <col min="5633" max="5634" width="7.33203125" style="29" bestFit="1" customWidth="1"/>
    <col min="5635" max="5637" width="7.33203125" style="29" customWidth="1"/>
    <col min="5638" max="5643" width="0" style="29" hidden="1" customWidth="1"/>
    <col min="5644" max="5644" width="9.6640625" style="29" customWidth="1"/>
    <col min="5645" max="5883" width="11.44140625" style="29"/>
    <col min="5884" max="5884" width="18.109375" style="29" customWidth="1"/>
    <col min="5885" max="5885" width="7.88671875" style="29" bestFit="1" customWidth="1"/>
    <col min="5886" max="5886" width="7.33203125" style="29" bestFit="1" customWidth="1"/>
    <col min="5887" max="5888" width="7.33203125" style="29" customWidth="1"/>
    <col min="5889" max="5890" width="7.33203125" style="29" bestFit="1" customWidth="1"/>
    <col min="5891" max="5893" width="7.33203125" style="29" customWidth="1"/>
    <col min="5894" max="5899" width="0" style="29" hidden="1" customWidth="1"/>
    <col min="5900" max="5900" width="9.6640625" style="29" customWidth="1"/>
    <col min="5901" max="6139" width="11.44140625" style="29"/>
    <col min="6140" max="6140" width="18.109375" style="29" customWidth="1"/>
    <col min="6141" max="6141" width="7.88671875" style="29" bestFit="1" customWidth="1"/>
    <col min="6142" max="6142" width="7.33203125" style="29" bestFit="1" customWidth="1"/>
    <col min="6143" max="6144" width="7.33203125" style="29" customWidth="1"/>
    <col min="6145" max="6146" width="7.33203125" style="29" bestFit="1" customWidth="1"/>
    <col min="6147" max="6149" width="7.33203125" style="29" customWidth="1"/>
    <col min="6150" max="6155" width="0" style="29" hidden="1" customWidth="1"/>
    <col min="6156" max="6156" width="9.6640625" style="29" customWidth="1"/>
    <col min="6157" max="6395" width="11.44140625" style="29"/>
    <col min="6396" max="6396" width="18.109375" style="29" customWidth="1"/>
    <col min="6397" max="6397" width="7.88671875" style="29" bestFit="1" customWidth="1"/>
    <col min="6398" max="6398" width="7.33203125" style="29" bestFit="1" customWidth="1"/>
    <col min="6399" max="6400" width="7.33203125" style="29" customWidth="1"/>
    <col min="6401" max="6402" width="7.33203125" style="29" bestFit="1" customWidth="1"/>
    <col min="6403" max="6405" width="7.33203125" style="29" customWidth="1"/>
    <col min="6406" max="6411" width="0" style="29" hidden="1" customWidth="1"/>
    <col min="6412" max="6412" width="9.6640625" style="29" customWidth="1"/>
    <col min="6413" max="6651" width="11.44140625" style="29"/>
    <col min="6652" max="6652" width="18.109375" style="29" customWidth="1"/>
    <col min="6653" max="6653" width="7.88671875" style="29" bestFit="1" customWidth="1"/>
    <col min="6654" max="6654" width="7.33203125" style="29" bestFit="1" customWidth="1"/>
    <col min="6655" max="6656" width="7.33203125" style="29" customWidth="1"/>
    <col min="6657" max="6658" width="7.33203125" style="29" bestFit="1" customWidth="1"/>
    <col min="6659" max="6661" width="7.33203125" style="29" customWidth="1"/>
    <col min="6662" max="6667" width="0" style="29" hidden="1" customWidth="1"/>
    <col min="6668" max="6668" width="9.6640625" style="29" customWidth="1"/>
    <col min="6669" max="6907" width="11.44140625" style="29"/>
    <col min="6908" max="6908" width="18.109375" style="29" customWidth="1"/>
    <col min="6909" max="6909" width="7.88671875" style="29" bestFit="1" customWidth="1"/>
    <col min="6910" max="6910" width="7.33203125" style="29" bestFit="1" customWidth="1"/>
    <col min="6911" max="6912" width="7.33203125" style="29" customWidth="1"/>
    <col min="6913" max="6914" width="7.33203125" style="29" bestFit="1" customWidth="1"/>
    <col min="6915" max="6917" width="7.33203125" style="29" customWidth="1"/>
    <col min="6918" max="6923" width="0" style="29" hidden="1" customWidth="1"/>
    <col min="6924" max="6924" width="9.6640625" style="29" customWidth="1"/>
    <col min="6925" max="7163" width="11.44140625" style="29"/>
    <col min="7164" max="7164" width="18.109375" style="29" customWidth="1"/>
    <col min="7165" max="7165" width="7.88671875" style="29" bestFit="1" customWidth="1"/>
    <col min="7166" max="7166" width="7.33203125" style="29" bestFit="1" customWidth="1"/>
    <col min="7167" max="7168" width="7.33203125" style="29" customWidth="1"/>
    <col min="7169" max="7170" width="7.33203125" style="29" bestFit="1" customWidth="1"/>
    <col min="7171" max="7173" width="7.33203125" style="29" customWidth="1"/>
    <col min="7174" max="7179" width="0" style="29" hidden="1" customWidth="1"/>
    <col min="7180" max="7180" width="9.6640625" style="29" customWidth="1"/>
    <col min="7181" max="7419" width="11.44140625" style="29"/>
    <col min="7420" max="7420" width="18.109375" style="29" customWidth="1"/>
    <col min="7421" max="7421" width="7.88671875" style="29" bestFit="1" customWidth="1"/>
    <col min="7422" max="7422" width="7.33203125" style="29" bestFit="1" customWidth="1"/>
    <col min="7423" max="7424" width="7.33203125" style="29" customWidth="1"/>
    <col min="7425" max="7426" width="7.33203125" style="29" bestFit="1" customWidth="1"/>
    <col min="7427" max="7429" width="7.33203125" style="29" customWidth="1"/>
    <col min="7430" max="7435" width="0" style="29" hidden="1" customWidth="1"/>
    <col min="7436" max="7436" width="9.6640625" style="29" customWidth="1"/>
    <col min="7437" max="7675" width="11.44140625" style="29"/>
    <col min="7676" max="7676" width="18.109375" style="29" customWidth="1"/>
    <col min="7677" max="7677" width="7.88671875" style="29" bestFit="1" customWidth="1"/>
    <col min="7678" max="7678" width="7.33203125" style="29" bestFit="1" customWidth="1"/>
    <col min="7679" max="7680" width="7.33203125" style="29" customWidth="1"/>
    <col min="7681" max="7682" width="7.33203125" style="29" bestFit="1" customWidth="1"/>
    <col min="7683" max="7685" width="7.33203125" style="29" customWidth="1"/>
    <col min="7686" max="7691" width="0" style="29" hidden="1" customWidth="1"/>
    <col min="7692" max="7692" width="9.6640625" style="29" customWidth="1"/>
    <col min="7693" max="7931" width="11.44140625" style="29"/>
    <col min="7932" max="7932" width="18.109375" style="29" customWidth="1"/>
    <col min="7933" max="7933" width="7.88671875" style="29" bestFit="1" customWidth="1"/>
    <col min="7934" max="7934" width="7.33203125" style="29" bestFit="1" customWidth="1"/>
    <col min="7935" max="7936" width="7.33203125" style="29" customWidth="1"/>
    <col min="7937" max="7938" width="7.33203125" style="29" bestFit="1" customWidth="1"/>
    <col min="7939" max="7941" width="7.33203125" style="29" customWidth="1"/>
    <col min="7942" max="7947" width="0" style="29" hidden="1" customWidth="1"/>
    <col min="7948" max="7948" width="9.6640625" style="29" customWidth="1"/>
    <col min="7949" max="8187" width="11.44140625" style="29"/>
    <col min="8188" max="8188" width="18.109375" style="29" customWidth="1"/>
    <col min="8189" max="8189" width="7.88671875" style="29" bestFit="1" customWidth="1"/>
    <col min="8190" max="8190" width="7.33203125" style="29" bestFit="1" customWidth="1"/>
    <col min="8191" max="8192" width="7.33203125" style="29" customWidth="1"/>
    <col min="8193" max="8194" width="7.33203125" style="29" bestFit="1" customWidth="1"/>
    <col min="8195" max="8197" width="7.33203125" style="29" customWidth="1"/>
    <col min="8198" max="8203" width="0" style="29" hidden="1" customWidth="1"/>
    <col min="8204" max="8204" width="9.6640625" style="29" customWidth="1"/>
    <col min="8205" max="8443" width="11.44140625" style="29"/>
    <col min="8444" max="8444" width="18.109375" style="29" customWidth="1"/>
    <col min="8445" max="8445" width="7.88671875" style="29" bestFit="1" customWidth="1"/>
    <col min="8446" max="8446" width="7.33203125" style="29" bestFit="1" customWidth="1"/>
    <col min="8447" max="8448" width="7.33203125" style="29" customWidth="1"/>
    <col min="8449" max="8450" width="7.33203125" style="29" bestFit="1" customWidth="1"/>
    <col min="8451" max="8453" width="7.33203125" style="29" customWidth="1"/>
    <col min="8454" max="8459" width="0" style="29" hidden="1" customWidth="1"/>
    <col min="8460" max="8460" width="9.6640625" style="29" customWidth="1"/>
    <col min="8461" max="8699" width="11.44140625" style="29"/>
    <col min="8700" max="8700" width="18.109375" style="29" customWidth="1"/>
    <col min="8701" max="8701" width="7.88671875" style="29" bestFit="1" customWidth="1"/>
    <col min="8702" max="8702" width="7.33203125" style="29" bestFit="1" customWidth="1"/>
    <col min="8703" max="8704" width="7.33203125" style="29" customWidth="1"/>
    <col min="8705" max="8706" width="7.33203125" style="29" bestFit="1" customWidth="1"/>
    <col min="8707" max="8709" width="7.33203125" style="29" customWidth="1"/>
    <col min="8710" max="8715" width="0" style="29" hidden="1" customWidth="1"/>
    <col min="8716" max="8716" width="9.6640625" style="29" customWidth="1"/>
    <col min="8717" max="8955" width="11.44140625" style="29"/>
    <col min="8956" max="8956" width="18.109375" style="29" customWidth="1"/>
    <col min="8957" max="8957" width="7.88671875" style="29" bestFit="1" customWidth="1"/>
    <col min="8958" max="8958" width="7.33203125" style="29" bestFit="1" customWidth="1"/>
    <col min="8959" max="8960" width="7.33203125" style="29" customWidth="1"/>
    <col min="8961" max="8962" width="7.33203125" style="29" bestFit="1" customWidth="1"/>
    <col min="8963" max="8965" width="7.33203125" style="29" customWidth="1"/>
    <col min="8966" max="8971" width="0" style="29" hidden="1" customWidth="1"/>
    <col min="8972" max="8972" width="9.6640625" style="29" customWidth="1"/>
    <col min="8973" max="9211" width="11.44140625" style="29"/>
    <col min="9212" max="9212" width="18.109375" style="29" customWidth="1"/>
    <col min="9213" max="9213" width="7.88671875" style="29" bestFit="1" customWidth="1"/>
    <col min="9214" max="9214" width="7.33203125" style="29" bestFit="1" customWidth="1"/>
    <col min="9215" max="9216" width="7.33203125" style="29" customWidth="1"/>
    <col min="9217" max="9218" width="7.33203125" style="29" bestFit="1" customWidth="1"/>
    <col min="9219" max="9221" width="7.33203125" style="29" customWidth="1"/>
    <col min="9222" max="9227" width="0" style="29" hidden="1" customWidth="1"/>
    <col min="9228" max="9228" width="9.6640625" style="29" customWidth="1"/>
    <col min="9229" max="9467" width="11.44140625" style="29"/>
    <col min="9468" max="9468" width="18.109375" style="29" customWidth="1"/>
    <col min="9469" max="9469" width="7.88671875" style="29" bestFit="1" customWidth="1"/>
    <col min="9470" max="9470" width="7.33203125" style="29" bestFit="1" customWidth="1"/>
    <col min="9471" max="9472" width="7.33203125" style="29" customWidth="1"/>
    <col min="9473" max="9474" width="7.33203125" style="29" bestFit="1" customWidth="1"/>
    <col min="9475" max="9477" width="7.33203125" style="29" customWidth="1"/>
    <col min="9478" max="9483" width="0" style="29" hidden="1" customWidth="1"/>
    <col min="9484" max="9484" width="9.6640625" style="29" customWidth="1"/>
    <col min="9485" max="9723" width="11.44140625" style="29"/>
    <col min="9724" max="9724" width="18.109375" style="29" customWidth="1"/>
    <col min="9725" max="9725" width="7.88671875" style="29" bestFit="1" customWidth="1"/>
    <col min="9726" max="9726" width="7.33203125" style="29" bestFit="1" customWidth="1"/>
    <col min="9727" max="9728" width="7.33203125" style="29" customWidth="1"/>
    <col min="9729" max="9730" width="7.33203125" style="29" bestFit="1" customWidth="1"/>
    <col min="9731" max="9733" width="7.33203125" style="29" customWidth="1"/>
    <col min="9734" max="9739" width="0" style="29" hidden="1" customWidth="1"/>
    <col min="9740" max="9740" width="9.6640625" style="29" customWidth="1"/>
    <col min="9741" max="9979" width="11.44140625" style="29"/>
    <col min="9980" max="9980" width="18.109375" style="29" customWidth="1"/>
    <col min="9981" max="9981" width="7.88671875" style="29" bestFit="1" customWidth="1"/>
    <col min="9982" max="9982" width="7.33203125" style="29" bestFit="1" customWidth="1"/>
    <col min="9983" max="9984" width="7.33203125" style="29" customWidth="1"/>
    <col min="9985" max="9986" width="7.33203125" style="29" bestFit="1" customWidth="1"/>
    <col min="9987" max="9989" width="7.33203125" style="29" customWidth="1"/>
    <col min="9990" max="9995" width="0" style="29" hidden="1" customWidth="1"/>
    <col min="9996" max="9996" width="9.6640625" style="29" customWidth="1"/>
    <col min="9997" max="10235" width="11.44140625" style="29"/>
    <col min="10236" max="10236" width="18.109375" style="29" customWidth="1"/>
    <col min="10237" max="10237" width="7.88671875" style="29" bestFit="1" customWidth="1"/>
    <col min="10238" max="10238" width="7.33203125" style="29" bestFit="1" customWidth="1"/>
    <col min="10239" max="10240" width="7.33203125" style="29" customWidth="1"/>
    <col min="10241" max="10242" width="7.33203125" style="29" bestFit="1" customWidth="1"/>
    <col min="10243" max="10245" width="7.33203125" style="29" customWidth="1"/>
    <col min="10246" max="10251" width="0" style="29" hidden="1" customWidth="1"/>
    <col min="10252" max="10252" width="9.6640625" style="29" customWidth="1"/>
    <col min="10253" max="10491" width="11.44140625" style="29"/>
    <col min="10492" max="10492" width="18.109375" style="29" customWidth="1"/>
    <col min="10493" max="10493" width="7.88671875" style="29" bestFit="1" customWidth="1"/>
    <col min="10494" max="10494" width="7.33203125" style="29" bestFit="1" customWidth="1"/>
    <col min="10495" max="10496" width="7.33203125" style="29" customWidth="1"/>
    <col min="10497" max="10498" width="7.33203125" style="29" bestFit="1" customWidth="1"/>
    <col min="10499" max="10501" width="7.33203125" style="29" customWidth="1"/>
    <col min="10502" max="10507" width="0" style="29" hidden="1" customWidth="1"/>
    <col min="10508" max="10508" width="9.6640625" style="29" customWidth="1"/>
    <col min="10509" max="10747" width="11.44140625" style="29"/>
    <col min="10748" max="10748" width="18.109375" style="29" customWidth="1"/>
    <col min="10749" max="10749" width="7.88671875" style="29" bestFit="1" customWidth="1"/>
    <col min="10750" max="10750" width="7.33203125" style="29" bestFit="1" customWidth="1"/>
    <col min="10751" max="10752" width="7.33203125" style="29" customWidth="1"/>
    <col min="10753" max="10754" width="7.33203125" style="29" bestFit="1" customWidth="1"/>
    <col min="10755" max="10757" width="7.33203125" style="29" customWidth="1"/>
    <col min="10758" max="10763" width="0" style="29" hidden="1" customWidth="1"/>
    <col min="10764" max="10764" width="9.6640625" style="29" customWidth="1"/>
    <col min="10765" max="11003" width="11.44140625" style="29"/>
    <col min="11004" max="11004" width="18.109375" style="29" customWidth="1"/>
    <col min="11005" max="11005" width="7.88671875" style="29" bestFit="1" customWidth="1"/>
    <col min="11006" max="11006" width="7.33203125" style="29" bestFit="1" customWidth="1"/>
    <col min="11007" max="11008" width="7.33203125" style="29" customWidth="1"/>
    <col min="11009" max="11010" width="7.33203125" style="29" bestFit="1" customWidth="1"/>
    <col min="11011" max="11013" width="7.33203125" style="29" customWidth="1"/>
    <col min="11014" max="11019" width="0" style="29" hidden="1" customWidth="1"/>
    <col min="11020" max="11020" width="9.6640625" style="29" customWidth="1"/>
    <col min="11021" max="11259" width="11.44140625" style="29"/>
    <col min="11260" max="11260" width="18.109375" style="29" customWidth="1"/>
    <col min="11261" max="11261" width="7.88671875" style="29" bestFit="1" customWidth="1"/>
    <col min="11262" max="11262" width="7.33203125" style="29" bestFit="1" customWidth="1"/>
    <col min="11263" max="11264" width="7.33203125" style="29" customWidth="1"/>
    <col min="11265" max="11266" width="7.33203125" style="29" bestFit="1" customWidth="1"/>
    <col min="11267" max="11269" width="7.33203125" style="29" customWidth="1"/>
    <col min="11270" max="11275" width="0" style="29" hidden="1" customWidth="1"/>
    <col min="11276" max="11276" width="9.6640625" style="29" customWidth="1"/>
    <col min="11277" max="11515" width="11.44140625" style="29"/>
    <col min="11516" max="11516" width="18.109375" style="29" customWidth="1"/>
    <col min="11517" max="11517" width="7.88671875" style="29" bestFit="1" customWidth="1"/>
    <col min="11518" max="11518" width="7.33203125" style="29" bestFit="1" customWidth="1"/>
    <col min="11519" max="11520" width="7.33203125" style="29" customWidth="1"/>
    <col min="11521" max="11522" width="7.33203125" style="29" bestFit="1" customWidth="1"/>
    <col min="11523" max="11525" width="7.33203125" style="29" customWidth="1"/>
    <col min="11526" max="11531" width="0" style="29" hidden="1" customWidth="1"/>
    <col min="11532" max="11532" width="9.6640625" style="29" customWidth="1"/>
    <col min="11533" max="11771" width="11.44140625" style="29"/>
    <col min="11772" max="11772" width="18.109375" style="29" customWidth="1"/>
    <col min="11773" max="11773" width="7.88671875" style="29" bestFit="1" customWidth="1"/>
    <col min="11774" max="11774" width="7.33203125" style="29" bestFit="1" customWidth="1"/>
    <col min="11775" max="11776" width="7.33203125" style="29" customWidth="1"/>
    <col min="11777" max="11778" width="7.33203125" style="29" bestFit="1" customWidth="1"/>
    <col min="11779" max="11781" width="7.33203125" style="29" customWidth="1"/>
    <col min="11782" max="11787" width="0" style="29" hidden="1" customWidth="1"/>
    <col min="11788" max="11788" width="9.6640625" style="29" customWidth="1"/>
    <col min="11789" max="12027" width="11.44140625" style="29"/>
    <col min="12028" max="12028" width="18.109375" style="29" customWidth="1"/>
    <col min="12029" max="12029" width="7.88671875" style="29" bestFit="1" customWidth="1"/>
    <col min="12030" max="12030" width="7.33203125" style="29" bestFit="1" customWidth="1"/>
    <col min="12031" max="12032" width="7.33203125" style="29" customWidth="1"/>
    <col min="12033" max="12034" width="7.33203125" style="29" bestFit="1" customWidth="1"/>
    <col min="12035" max="12037" width="7.33203125" style="29" customWidth="1"/>
    <col min="12038" max="12043" width="0" style="29" hidden="1" customWidth="1"/>
    <col min="12044" max="12044" width="9.6640625" style="29" customWidth="1"/>
    <col min="12045" max="12283" width="11.44140625" style="29"/>
    <col min="12284" max="12284" width="18.109375" style="29" customWidth="1"/>
    <col min="12285" max="12285" width="7.88671875" style="29" bestFit="1" customWidth="1"/>
    <col min="12286" max="12286" width="7.33203125" style="29" bestFit="1" customWidth="1"/>
    <col min="12287" max="12288" width="7.33203125" style="29" customWidth="1"/>
    <col min="12289" max="12290" width="7.33203125" style="29" bestFit="1" customWidth="1"/>
    <col min="12291" max="12293" width="7.33203125" style="29" customWidth="1"/>
    <col min="12294" max="12299" width="0" style="29" hidden="1" customWidth="1"/>
    <col min="12300" max="12300" width="9.6640625" style="29" customWidth="1"/>
    <col min="12301" max="12539" width="11.44140625" style="29"/>
    <col min="12540" max="12540" width="18.109375" style="29" customWidth="1"/>
    <col min="12541" max="12541" width="7.88671875" style="29" bestFit="1" customWidth="1"/>
    <col min="12542" max="12542" width="7.33203125" style="29" bestFit="1" customWidth="1"/>
    <col min="12543" max="12544" width="7.33203125" style="29" customWidth="1"/>
    <col min="12545" max="12546" width="7.33203125" style="29" bestFit="1" customWidth="1"/>
    <col min="12547" max="12549" width="7.33203125" style="29" customWidth="1"/>
    <col min="12550" max="12555" width="0" style="29" hidden="1" customWidth="1"/>
    <col min="12556" max="12556" width="9.6640625" style="29" customWidth="1"/>
    <col min="12557" max="12795" width="11.44140625" style="29"/>
    <col min="12796" max="12796" width="18.109375" style="29" customWidth="1"/>
    <col min="12797" max="12797" width="7.88671875" style="29" bestFit="1" customWidth="1"/>
    <col min="12798" max="12798" width="7.33203125" style="29" bestFit="1" customWidth="1"/>
    <col min="12799" max="12800" width="7.33203125" style="29" customWidth="1"/>
    <col min="12801" max="12802" width="7.33203125" style="29" bestFit="1" customWidth="1"/>
    <col min="12803" max="12805" width="7.33203125" style="29" customWidth="1"/>
    <col min="12806" max="12811" width="0" style="29" hidden="1" customWidth="1"/>
    <col min="12812" max="12812" width="9.6640625" style="29" customWidth="1"/>
    <col min="12813" max="13051" width="11.44140625" style="29"/>
    <col min="13052" max="13052" width="18.109375" style="29" customWidth="1"/>
    <col min="13053" max="13053" width="7.88671875" style="29" bestFit="1" customWidth="1"/>
    <col min="13054" max="13054" width="7.33203125" style="29" bestFit="1" customWidth="1"/>
    <col min="13055" max="13056" width="7.33203125" style="29" customWidth="1"/>
    <col min="13057" max="13058" width="7.33203125" style="29" bestFit="1" customWidth="1"/>
    <col min="13059" max="13061" width="7.33203125" style="29" customWidth="1"/>
    <col min="13062" max="13067" width="0" style="29" hidden="1" customWidth="1"/>
    <col min="13068" max="13068" width="9.6640625" style="29" customWidth="1"/>
    <col min="13069" max="13307" width="11.44140625" style="29"/>
    <col min="13308" max="13308" width="18.109375" style="29" customWidth="1"/>
    <col min="13309" max="13309" width="7.88671875" style="29" bestFit="1" customWidth="1"/>
    <col min="13310" max="13310" width="7.33203125" style="29" bestFit="1" customWidth="1"/>
    <col min="13311" max="13312" width="7.33203125" style="29" customWidth="1"/>
    <col min="13313" max="13314" width="7.33203125" style="29" bestFit="1" customWidth="1"/>
    <col min="13315" max="13317" width="7.33203125" style="29" customWidth="1"/>
    <col min="13318" max="13323" width="0" style="29" hidden="1" customWidth="1"/>
    <col min="13324" max="13324" width="9.6640625" style="29" customWidth="1"/>
    <col min="13325" max="13563" width="11.44140625" style="29"/>
    <col min="13564" max="13564" width="18.109375" style="29" customWidth="1"/>
    <col min="13565" max="13565" width="7.88671875" style="29" bestFit="1" customWidth="1"/>
    <col min="13566" max="13566" width="7.33203125" style="29" bestFit="1" customWidth="1"/>
    <col min="13567" max="13568" width="7.33203125" style="29" customWidth="1"/>
    <col min="13569" max="13570" width="7.33203125" style="29" bestFit="1" customWidth="1"/>
    <col min="13571" max="13573" width="7.33203125" style="29" customWidth="1"/>
    <col min="13574" max="13579" width="0" style="29" hidden="1" customWidth="1"/>
    <col min="13580" max="13580" width="9.6640625" style="29" customWidth="1"/>
    <col min="13581" max="13819" width="11.44140625" style="29"/>
    <col min="13820" max="13820" width="18.109375" style="29" customWidth="1"/>
    <col min="13821" max="13821" width="7.88671875" style="29" bestFit="1" customWidth="1"/>
    <col min="13822" max="13822" width="7.33203125" style="29" bestFit="1" customWidth="1"/>
    <col min="13823" max="13824" width="7.33203125" style="29" customWidth="1"/>
    <col min="13825" max="13826" width="7.33203125" style="29" bestFit="1" customWidth="1"/>
    <col min="13827" max="13829" width="7.33203125" style="29" customWidth="1"/>
    <col min="13830" max="13835" width="0" style="29" hidden="1" customWidth="1"/>
    <col min="13836" max="13836" width="9.6640625" style="29" customWidth="1"/>
    <col min="13837" max="14075" width="11.44140625" style="29"/>
    <col min="14076" max="14076" width="18.109375" style="29" customWidth="1"/>
    <col min="14077" max="14077" width="7.88671875" style="29" bestFit="1" customWidth="1"/>
    <col min="14078" max="14078" width="7.33203125" style="29" bestFit="1" customWidth="1"/>
    <col min="14079" max="14080" width="7.33203125" style="29" customWidth="1"/>
    <col min="14081" max="14082" width="7.33203125" style="29" bestFit="1" customWidth="1"/>
    <col min="14083" max="14085" width="7.33203125" style="29" customWidth="1"/>
    <col min="14086" max="14091" width="0" style="29" hidden="1" customWidth="1"/>
    <col min="14092" max="14092" width="9.6640625" style="29" customWidth="1"/>
    <col min="14093" max="14331" width="11.44140625" style="29"/>
    <col min="14332" max="14332" width="18.109375" style="29" customWidth="1"/>
    <col min="14333" max="14333" width="7.88671875" style="29" bestFit="1" customWidth="1"/>
    <col min="14334" max="14334" width="7.33203125" style="29" bestFit="1" customWidth="1"/>
    <col min="14335" max="14336" width="7.33203125" style="29" customWidth="1"/>
    <col min="14337" max="14338" width="7.33203125" style="29" bestFit="1" customWidth="1"/>
    <col min="14339" max="14341" width="7.33203125" style="29" customWidth="1"/>
    <col min="14342" max="14347" width="0" style="29" hidden="1" customWidth="1"/>
    <col min="14348" max="14348" width="9.6640625" style="29" customWidth="1"/>
    <col min="14349" max="14587" width="11.44140625" style="29"/>
    <col min="14588" max="14588" width="18.109375" style="29" customWidth="1"/>
    <col min="14589" max="14589" width="7.88671875" style="29" bestFit="1" customWidth="1"/>
    <col min="14590" max="14590" width="7.33203125" style="29" bestFit="1" customWidth="1"/>
    <col min="14591" max="14592" width="7.33203125" style="29" customWidth="1"/>
    <col min="14593" max="14594" width="7.33203125" style="29" bestFit="1" customWidth="1"/>
    <col min="14595" max="14597" width="7.33203125" style="29" customWidth="1"/>
    <col min="14598" max="14603" width="0" style="29" hidden="1" customWidth="1"/>
    <col min="14604" max="14604" width="9.6640625" style="29" customWidth="1"/>
    <col min="14605" max="14843" width="11.44140625" style="29"/>
    <col min="14844" max="14844" width="18.109375" style="29" customWidth="1"/>
    <col min="14845" max="14845" width="7.88671875" style="29" bestFit="1" customWidth="1"/>
    <col min="14846" max="14846" width="7.33203125" style="29" bestFit="1" customWidth="1"/>
    <col min="14847" max="14848" width="7.33203125" style="29" customWidth="1"/>
    <col min="14849" max="14850" width="7.33203125" style="29" bestFit="1" customWidth="1"/>
    <col min="14851" max="14853" width="7.33203125" style="29" customWidth="1"/>
    <col min="14854" max="14859" width="0" style="29" hidden="1" customWidth="1"/>
    <col min="14860" max="14860" width="9.6640625" style="29" customWidth="1"/>
    <col min="14861" max="15099" width="11.44140625" style="29"/>
    <col min="15100" max="15100" width="18.109375" style="29" customWidth="1"/>
    <col min="15101" max="15101" width="7.88671875" style="29" bestFit="1" customWidth="1"/>
    <col min="15102" max="15102" width="7.33203125" style="29" bestFit="1" customWidth="1"/>
    <col min="15103" max="15104" width="7.33203125" style="29" customWidth="1"/>
    <col min="15105" max="15106" width="7.33203125" style="29" bestFit="1" customWidth="1"/>
    <col min="15107" max="15109" width="7.33203125" style="29" customWidth="1"/>
    <col min="15110" max="15115" width="0" style="29" hidden="1" customWidth="1"/>
    <col min="15116" max="15116" width="9.6640625" style="29" customWidth="1"/>
    <col min="15117" max="15355" width="11.44140625" style="29"/>
    <col min="15356" max="15356" width="18.109375" style="29" customWidth="1"/>
    <col min="15357" max="15357" width="7.88671875" style="29" bestFit="1" customWidth="1"/>
    <col min="15358" max="15358" width="7.33203125" style="29" bestFit="1" customWidth="1"/>
    <col min="15359" max="15360" width="7.33203125" style="29" customWidth="1"/>
    <col min="15361" max="15362" width="7.33203125" style="29" bestFit="1" customWidth="1"/>
    <col min="15363" max="15365" width="7.33203125" style="29" customWidth="1"/>
    <col min="15366" max="15371" width="0" style="29" hidden="1" customWidth="1"/>
    <col min="15372" max="15372" width="9.6640625" style="29" customWidth="1"/>
    <col min="15373" max="15611" width="11.44140625" style="29"/>
    <col min="15612" max="15612" width="18.109375" style="29" customWidth="1"/>
    <col min="15613" max="15613" width="7.88671875" style="29" bestFit="1" customWidth="1"/>
    <col min="15614" max="15614" width="7.33203125" style="29" bestFit="1" customWidth="1"/>
    <col min="15615" max="15616" width="7.33203125" style="29" customWidth="1"/>
    <col min="15617" max="15618" width="7.33203125" style="29" bestFit="1" customWidth="1"/>
    <col min="15619" max="15621" width="7.33203125" style="29" customWidth="1"/>
    <col min="15622" max="15627" width="0" style="29" hidden="1" customWidth="1"/>
    <col min="15628" max="15628" width="9.6640625" style="29" customWidth="1"/>
    <col min="15629" max="15867" width="11.44140625" style="29"/>
    <col min="15868" max="15868" width="18.109375" style="29" customWidth="1"/>
    <col min="15869" max="15869" width="7.88671875" style="29" bestFit="1" customWidth="1"/>
    <col min="15870" max="15870" width="7.33203125" style="29" bestFit="1" customWidth="1"/>
    <col min="15871" max="15872" width="7.33203125" style="29" customWidth="1"/>
    <col min="15873" max="15874" width="7.33203125" style="29" bestFit="1" customWidth="1"/>
    <col min="15875" max="15877" width="7.33203125" style="29" customWidth="1"/>
    <col min="15878" max="15883" width="0" style="29" hidden="1" customWidth="1"/>
    <col min="15884" max="15884" width="9.6640625" style="29" customWidth="1"/>
    <col min="15885" max="16123" width="11.44140625" style="29"/>
    <col min="16124" max="16124" width="18.109375" style="29" customWidth="1"/>
    <col min="16125" max="16125" width="7.88671875" style="29" bestFit="1" customWidth="1"/>
    <col min="16126" max="16126" width="7.33203125" style="29" bestFit="1" customWidth="1"/>
    <col min="16127" max="16128" width="7.33203125" style="29" customWidth="1"/>
    <col min="16129" max="16130" width="7.33203125" style="29" bestFit="1" customWidth="1"/>
    <col min="16131" max="16133" width="7.33203125" style="29" customWidth="1"/>
    <col min="16134" max="16139" width="0" style="29" hidden="1" customWidth="1"/>
    <col min="16140" max="16140" width="9.6640625" style="29" customWidth="1"/>
    <col min="16141" max="16384" width="11.44140625" style="29"/>
  </cols>
  <sheetData>
    <row r="1" spans="1:16" s="30" customFormat="1" x14ac:dyDescent="0.25"/>
    <row r="2" spans="1:16" s="30" customFormat="1" x14ac:dyDescent="0.25">
      <c r="A2" s="50" t="s">
        <v>101</v>
      </c>
    </row>
    <row r="3" spans="1:16" s="30" customFormat="1" ht="14.4" x14ac:dyDescent="0.3">
      <c r="A3" s="50" t="s">
        <v>102</v>
      </c>
      <c r="J3" s="107"/>
    </row>
    <row r="4" spans="1:16" s="30" customFormat="1" x14ac:dyDescent="0.25"/>
    <row r="5" spans="1:16" s="30" customFormat="1" ht="13.8" x14ac:dyDescent="0.3">
      <c r="B5" s="357" t="s">
        <v>87</v>
      </c>
      <c r="C5" s="357"/>
      <c r="D5" s="357"/>
      <c r="E5" s="357"/>
      <c r="F5" s="357"/>
      <c r="G5" s="357"/>
      <c r="H5" s="357"/>
      <c r="I5" s="357"/>
      <c r="J5" s="357"/>
      <c r="K5" s="357"/>
      <c r="M5" s="134" t="s">
        <v>572</v>
      </c>
      <c r="O5" s="108"/>
    </row>
    <row r="6" spans="1:16" s="30" customFormat="1" ht="13.8" x14ac:dyDescent="0.3">
      <c r="B6" s="373" t="str">
        <f>'Solicitudes Regiones'!$B$6:$R$6</f>
        <v>Acumuladas de julio de 2008 a mayo de 2020</v>
      </c>
      <c r="C6" s="373"/>
      <c r="D6" s="373"/>
      <c r="E6" s="373"/>
      <c r="F6" s="373"/>
      <c r="G6" s="373"/>
      <c r="H6" s="373"/>
      <c r="I6" s="373"/>
      <c r="J6" s="373"/>
      <c r="K6" s="373"/>
      <c r="L6" s="59"/>
    </row>
    <row r="7" spans="1:16" s="33" customFormat="1" x14ac:dyDescent="0.25">
      <c r="B7" s="31"/>
      <c r="C7" s="32"/>
      <c r="D7" s="32"/>
      <c r="E7" s="32"/>
      <c r="F7" s="32"/>
      <c r="G7" s="32"/>
      <c r="H7" s="32"/>
      <c r="I7" s="32"/>
      <c r="J7" s="32"/>
      <c r="K7" s="32"/>
      <c r="L7" s="32"/>
    </row>
    <row r="8" spans="1:16" ht="15" customHeight="1" x14ac:dyDescent="0.25">
      <c r="B8" s="387" t="s">
        <v>55</v>
      </c>
      <c r="C8" s="387"/>
      <c r="D8" s="387"/>
      <c r="E8" s="387"/>
      <c r="F8" s="387"/>
      <c r="G8" s="387"/>
      <c r="H8" s="387"/>
      <c r="I8" s="387"/>
      <c r="J8" s="387"/>
      <c r="K8" s="387"/>
      <c r="L8" s="387"/>
      <c r="M8" s="387"/>
    </row>
    <row r="9" spans="1:16" ht="20.25" customHeight="1" x14ac:dyDescent="0.25">
      <c r="B9" s="387" t="s">
        <v>56</v>
      </c>
      <c r="C9" s="385" t="s">
        <v>2</v>
      </c>
      <c r="D9" s="388"/>
      <c r="E9" s="388"/>
      <c r="F9" s="388"/>
      <c r="G9" s="388"/>
      <c r="H9" s="388"/>
      <c r="I9" s="388"/>
      <c r="J9" s="388"/>
      <c r="K9" s="386"/>
      <c r="L9" s="385"/>
      <c r="M9" s="386"/>
    </row>
    <row r="10" spans="1:16" ht="24" x14ac:dyDescent="0.25">
      <c r="B10" s="387"/>
      <c r="C10" s="26" t="s">
        <v>57</v>
      </c>
      <c r="D10" s="26" t="s">
        <v>58</v>
      </c>
      <c r="E10" s="26" t="s">
        <v>59</v>
      </c>
      <c r="F10" s="26" t="s">
        <v>60</v>
      </c>
      <c r="G10" s="26" t="s">
        <v>8</v>
      </c>
      <c r="H10" s="26" t="s">
        <v>61</v>
      </c>
      <c r="I10" s="26" t="s">
        <v>62</v>
      </c>
      <c r="J10" s="26" t="s">
        <v>63</v>
      </c>
      <c r="K10" s="283" t="s">
        <v>31</v>
      </c>
      <c r="L10" s="283" t="s">
        <v>593</v>
      </c>
      <c r="M10" s="283" t="s">
        <v>596</v>
      </c>
    </row>
    <row r="11" spans="1:16" x14ac:dyDescent="0.25">
      <c r="B11" s="21" t="s">
        <v>233</v>
      </c>
      <c r="C11" s="21">
        <v>583</v>
      </c>
      <c r="D11" s="21">
        <v>551</v>
      </c>
      <c r="E11" s="21">
        <f>C11+D11</f>
        <v>1134</v>
      </c>
      <c r="F11" s="22">
        <f>E11/$E$41</f>
        <v>2.0873982991569413E-2</v>
      </c>
      <c r="G11" s="21">
        <v>1206</v>
      </c>
      <c r="H11" s="21">
        <v>97</v>
      </c>
      <c r="I11" s="21">
        <f>G11+H11</f>
        <v>1303</v>
      </c>
      <c r="J11" s="22">
        <f>I11/$I$41</f>
        <v>1.2090002319647413E-2</v>
      </c>
      <c r="K11" s="21">
        <f t="shared" ref="K11:K40" si="0">E11+I11</f>
        <v>2437</v>
      </c>
      <c r="L11" s="21">
        <v>0</v>
      </c>
      <c r="M11" s="21">
        <f>K11+L11</f>
        <v>2437</v>
      </c>
      <c r="P11" s="34"/>
    </row>
    <row r="12" spans="1:16" x14ac:dyDescent="0.25">
      <c r="B12" s="21" t="s">
        <v>234</v>
      </c>
      <c r="C12" s="21">
        <v>359</v>
      </c>
      <c r="D12" s="21">
        <v>160</v>
      </c>
      <c r="E12" s="21">
        <f t="shared" ref="E12:E40" si="1">C12+D12</f>
        <v>519</v>
      </c>
      <c r="F12" s="22">
        <f t="shared" ref="F12:F40" si="2">E12/$E$41</f>
        <v>9.5534366601627216E-3</v>
      </c>
      <c r="G12" s="21">
        <v>861</v>
      </c>
      <c r="H12" s="21">
        <v>57</v>
      </c>
      <c r="I12" s="21">
        <f t="shared" ref="I12:I40" si="3">G12+H12</f>
        <v>918</v>
      </c>
      <c r="J12" s="22">
        <f t="shared" ref="J12:J40" si="4">I12/$I$41</f>
        <v>8.5177453027139877E-3</v>
      </c>
      <c r="K12" s="21">
        <f t="shared" si="0"/>
        <v>1437</v>
      </c>
      <c r="L12" s="21">
        <v>0</v>
      </c>
      <c r="M12" s="21">
        <f t="shared" ref="M12:M41" si="5">K12+L12</f>
        <v>1437</v>
      </c>
      <c r="P12" s="34"/>
    </row>
    <row r="13" spans="1:16" x14ac:dyDescent="0.25">
      <c r="B13" s="21" t="s">
        <v>235</v>
      </c>
      <c r="C13" s="21">
        <v>364</v>
      </c>
      <c r="D13" s="21">
        <v>253</v>
      </c>
      <c r="E13" s="21">
        <f t="shared" si="1"/>
        <v>617</v>
      </c>
      <c r="F13" s="22">
        <f t="shared" si="2"/>
        <v>1.1357361116224275E-2</v>
      </c>
      <c r="G13" s="21">
        <v>838</v>
      </c>
      <c r="H13" s="21">
        <v>55</v>
      </c>
      <c r="I13" s="21">
        <f t="shared" si="3"/>
        <v>893</v>
      </c>
      <c r="J13" s="22">
        <f t="shared" si="4"/>
        <v>8.2857805613546741E-3</v>
      </c>
      <c r="K13" s="21">
        <f t="shared" si="0"/>
        <v>1510</v>
      </c>
      <c r="L13" s="21">
        <v>0</v>
      </c>
      <c r="M13" s="21">
        <f t="shared" si="5"/>
        <v>1510</v>
      </c>
      <c r="P13" s="34"/>
    </row>
    <row r="14" spans="1:16" x14ac:dyDescent="0.25">
      <c r="B14" s="21" t="s">
        <v>236</v>
      </c>
      <c r="C14" s="21">
        <v>365</v>
      </c>
      <c r="D14" s="21">
        <v>256</v>
      </c>
      <c r="E14" s="21">
        <f t="shared" si="1"/>
        <v>621</v>
      </c>
      <c r="F14" s="22">
        <f t="shared" si="2"/>
        <v>1.1430990685859441E-2</v>
      </c>
      <c r="G14" s="21">
        <v>535</v>
      </c>
      <c r="H14" s="21">
        <v>47</v>
      </c>
      <c r="I14" s="21">
        <f t="shared" si="3"/>
        <v>582</v>
      </c>
      <c r="J14" s="22">
        <f t="shared" si="4"/>
        <v>5.4001391788448157E-3</v>
      </c>
      <c r="K14" s="21">
        <f t="shared" si="0"/>
        <v>1203</v>
      </c>
      <c r="L14" s="21">
        <v>0</v>
      </c>
      <c r="M14" s="21">
        <f t="shared" si="5"/>
        <v>1203</v>
      </c>
      <c r="P14" s="34"/>
    </row>
    <row r="15" spans="1:16" x14ac:dyDescent="0.25">
      <c r="B15" s="21" t="s">
        <v>237</v>
      </c>
      <c r="C15" s="21">
        <v>272</v>
      </c>
      <c r="D15" s="21">
        <v>163</v>
      </c>
      <c r="E15" s="21">
        <f t="shared" si="1"/>
        <v>435</v>
      </c>
      <c r="F15" s="22">
        <f t="shared" si="2"/>
        <v>8.0072156978242461E-3</v>
      </c>
      <c r="G15" s="21">
        <v>660</v>
      </c>
      <c r="H15" s="21">
        <v>48</v>
      </c>
      <c r="I15" s="21">
        <f t="shared" si="3"/>
        <v>708</v>
      </c>
      <c r="J15" s="22">
        <f t="shared" si="4"/>
        <v>6.569241475295755E-3</v>
      </c>
      <c r="K15" s="21">
        <f t="shared" si="0"/>
        <v>1143</v>
      </c>
      <c r="L15" s="21">
        <v>0</v>
      </c>
      <c r="M15" s="21">
        <f t="shared" si="5"/>
        <v>1143</v>
      </c>
      <c r="P15" s="34"/>
    </row>
    <row r="16" spans="1:16" x14ac:dyDescent="0.25">
      <c r="B16" s="21" t="s">
        <v>238</v>
      </c>
      <c r="C16" s="21">
        <v>361</v>
      </c>
      <c r="D16" s="21">
        <v>188</v>
      </c>
      <c r="E16" s="21">
        <f t="shared" si="1"/>
        <v>549</v>
      </c>
      <c r="F16" s="22">
        <f t="shared" si="2"/>
        <v>1.0105658432426463E-2</v>
      </c>
      <c r="G16" s="21">
        <v>1378</v>
      </c>
      <c r="H16" s="21">
        <v>72</v>
      </c>
      <c r="I16" s="21">
        <f t="shared" si="3"/>
        <v>1450</v>
      </c>
      <c r="J16" s="22">
        <f t="shared" si="4"/>
        <v>1.3453954998840176E-2</v>
      </c>
      <c r="K16" s="21">
        <f t="shared" si="0"/>
        <v>1999</v>
      </c>
      <c r="L16" s="21">
        <v>0</v>
      </c>
      <c r="M16" s="21">
        <f t="shared" si="5"/>
        <v>1999</v>
      </c>
      <c r="P16" s="34"/>
    </row>
    <row r="17" spans="2:16" x14ac:dyDescent="0.25">
      <c r="B17" s="21" t="s">
        <v>239</v>
      </c>
      <c r="C17" s="21">
        <v>1362</v>
      </c>
      <c r="D17" s="21">
        <v>803</v>
      </c>
      <c r="E17" s="21">
        <f t="shared" si="1"/>
        <v>2165</v>
      </c>
      <c r="F17" s="22">
        <f t="shared" si="2"/>
        <v>3.9852004565033315E-2</v>
      </c>
      <c r="G17" s="21">
        <v>2987</v>
      </c>
      <c r="H17" s="21">
        <v>211</v>
      </c>
      <c r="I17" s="21">
        <f t="shared" si="3"/>
        <v>3198</v>
      </c>
      <c r="J17" s="22">
        <f t="shared" si="4"/>
        <v>2.9672929714683369E-2</v>
      </c>
      <c r="K17" s="21">
        <f t="shared" si="0"/>
        <v>5363</v>
      </c>
      <c r="L17" s="21">
        <v>0</v>
      </c>
      <c r="M17" s="21">
        <f t="shared" si="5"/>
        <v>5363</v>
      </c>
      <c r="P17" s="34"/>
    </row>
    <row r="18" spans="2:16" x14ac:dyDescent="0.25">
      <c r="B18" s="21" t="s">
        <v>240</v>
      </c>
      <c r="C18" s="21">
        <v>704</v>
      </c>
      <c r="D18" s="21">
        <v>391</v>
      </c>
      <c r="E18" s="21">
        <f t="shared" si="1"/>
        <v>1095</v>
      </c>
      <c r="F18" s="22">
        <f t="shared" si="2"/>
        <v>2.0156094687626552E-2</v>
      </c>
      <c r="G18" s="21">
        <v>1639</v>
      </c>
      <c r="H18" s="21">
        <v>124</v>
      </c>
      <c r="I18" s="21">
        <f t="shared" si="3"/>
        <v>1763</v>
      </c>
      <c r="J18" s="22">
        <f t="shared" si="4"/>
        <v>1.635815356065878E-2</v>
      </c>
      <c r="K18" s="21">
        <f t="shared" si="0"/>
        <v>2858</v>
      </c>
      <c r="L18" s="21">
        <v>0</v>
      </c>
      <c r="M18" s="21">
        <f t="shared" si="5"/>
        <v>2858</v>
      </c>
      <c r="P18" s="34"/>
    </row>
    <row r="19" spans="2:16" x14ac:dyDescent="0.25">
      <c r="B19" s="21" t="s">
        <v>241</v>
      </c>
      <c r="C19" s="21">
        <v>170</v>
      </c>
      <c r="D19" s="21">
        <v>207</v>
      </c>
      <c r="E19" s="21">
        <f t="shared" si="1"/>
        <v>377</v>
      </c>
      <c r="F19" s="22">
        <f t="shared" si="2"/>
        <v>6.9395869381143468E-3</v>
      </c>
      <c r="G19" s="21">
        <v>306</v>
      </c>
      <c r="H19" s="21">
        <v>32</v>
      </c>
      <c r="I19" s="21">
        <f t="shared" si="3"/>
        <v>338</v>
      </c>
      <c r="J19" s="22">
        <f t="shared" si="4"/>
        <v>3.1361633031779168E-3</v>
      </c>
      <c r="K19" s="21">
        <f t="shared" si="0"/>
        <v>715</v>
      </c>
      <c r="L19" s="21">
        <v>0</v>
      </c>
      <c r="M19" s="21">
        <f t="shared" si="5"/>
        <v>715</v>
      </c>
      <c r="P19" s="34"/>
    </row>
    <row r="20" spans="2:16" x14ac:dyDescent="0.25">
      <c r="B20" s="21" t="s">
        <v>242</v>
      </c>
      <c r="C20" s="21">
        <v>1574</v>
      </c>
      <c r="D20" s="21">
        <v>938</v>
      </c>
      <c r="E20" s="21">
        <f t="shared" si="1"/>
        <v>2512</v>
      </c>
      <c r="F20" s="22">
        <f t="shared" si="2"/>
        <v>4.6239369730883925E-2</v>
      </c>
      <c r="G20" s="21">
        <v>3781</v>
      </c>
      <c r="H20" s="21">
        <v>318</v>
      </c>
      <c r="I20" s="21">
        <f t="shared" si="3"/>
        <v>4099</v>
      </c>
      <c r="J20" s="22">
        <f t="shared" si="4"/>
        <v>3.8032938993273022E-2</v>
      </c>
      <c r="K20" s="21">
        <f t="shared" si="0"/>
        <v>6611</v>
      </c>
      <c r="L20" s="21">
        <v>1</v>
      </c>
      <c r="M20" s="21">
        <f t="shared" si="5"/>
        <v>6612</v>
      </c>
      <c r="P20" s="34"/>
    </row>
    <row r="21" spans="2:16" x14ac:dyDescent="0.25">
      <c r="B21" s="21" t="s">
        <v>243</v>
      </c>
      <c r="C21" s="21">
        <v>1990</v>
      </c>
      <c r="D21" s="21">
        <v>1065</v>
      </c>
      <c r="E21" s="21">
        <f t="shared" si="1"/>
        <v>3055</v>
      </c>
      <c r="F21" s="22">
        <f t="shared" si="2"/>
        <v>5.6234583808857638E-2</v>
      </c>
      <c r="G21" s="21">
        <v>5623</v>
      </c>
      <c r="H21" s="21">
        <v>316</v>
      </c>
      <c r="I21" s="21">
        <f t="shared" si="3"/>
        <v>5939</v>
      </c>
      <c r="J21" s="22">
        <f t="shared" si="4"/>
        <v>5.5105543957318488E-2</v>
      </c>
      <c r="K21" s="21">
        <f t="shared" si="0"/>
        <v>8994</v>
      </c>
      <c r="L21" s="21">
        <v>2</v>
      </c>
      <c r="M21" s="21">
        <f t="shared" si="5"/>
        <v>8996</v>
      </c>
      <c r="P21" s="34"/>
    </row>
    <row r="22" spans="2:16" x14ac:dyDescent="0.25">
      <c r="B22" s="21" t="s">
        <v>244</v>
      </c>
      <c r="C22" s="21">
        <v>1150</v>
      </c>
      <c r="D22" s="21">
        <v>566</v>
      </c>
      <c r="E22" s="21">
        <f t="shared" si="1"/>
        <v>1716</v>
      </c>
      <c r="F22" s="22">
        <f t="shared" si="2"/>
        <v>3.1587085373485993E-2</v>
      </c>
      <c r="G22" s="21">
        <v>4776</v>
      </c>
      <c r="H22" s="21">
        <v>227</v>
      </c>
      <c r="I22" s="21">
        <f t="shared" si="3"/>
        <v>5003</v>
      </c>
      <c r="J22" s="22">
        <f t="shared" si="4"/>
        <v>4.6420784040825794E-2</v>
      </c>
      <c r="K22" s="21">
        <f t="shared" si="0"/>
        <v>6719</v>
      </c>
      <c r="L22" s="21">
        <v>0</v>
      </c>
      <c r="M22" s="21">
        <f t="shared" si="5"/>
        <v>6719</v>
      </c>
      <c r="P22" s="34"/>
    </row>
    <row r="23" spans="2:16" x14ac:dyDescent="0.25">
      <c r="B23" s="21" t="s">
        <v>245</v>
      </c>
      <c r="C23" s="21">
        <v>322</v>
      </c>
      <c r="D23" s="21">
        <v>169</v>
      </c>
      <c r="E23" s="21">
        <f t="shared" si="1"/>
        <v>491</v>
      </c>
      <c r="F23" s="22">
        <f t="shared" si="2"/>
        <v>9.0380296727165625E-3</v>
      </c>
      <c r="G23" s="21">
        <v>1053</v>
      </c>
      <c r="H23" s="21">
        <v>54</v>
      </c>
      <c r="I23" s="21">
        <f t="shared" si="3"/>
        <v>1107</v>
      </c>
      <c r="J23" s="22">
        <f t="shared" si="4"/>
        <v>1.0271398747390397E-2</v>
      </c>
      <c r="K23" s="21">
        <f t="shared" si="0"/>
        <v>1598</v>
      </c>
      <c r="L23" s="21">
        <v>0</v>
      </c>
      <c r="M23" s="21">
        <f t="shared" si="5"/>
        <v>1598</v>
      </c>
      <c r="P23" s="34"/>
    </row>
    <row r="24" spans="2:16" x14ac:dyDescent="0.25">
      <c r="B24" s="21" t="s">
        <v>246</v>
      </c>
      <c r="C24" s="21">
        <v>957</v>
      </c>
      <c r="D24" s="21">
        <v>569</v>
      </c>
      <c r="E24" s="21">
        <f t="shared" si="1"/>
        <v>1526</v>
      </c>
      <c r="F24" s="22">
        <f t="shared" si="2"/>
        <v>2.8089680815815633E-2</v>
      </c>
      <c r="G24" s="21">
        <v>2964</v>
      </c>
      <c r="H24" s="21">
        <v>151</v>
      </c>
      <c r="I24" s="21">
        <f t="shared" si="3"/>
        <v>3115</v>
      </c>
      <c r="J24" s="22">
        <f t="shared" si="4"/>
        <v>2.8902806773370447E-2</v>
      </c>
      <c r="K24" s="21">
        <f t="shared" si="0"/>
        <v>4641</v>
      </c>
      <c r="L24" s="21">
        <v>0</v>
      </c>
      <c r="M24" s="21">
        <f t="shared" si="5"/>
        <v>4641</v>
      </c>
      <c r="P24" s="34"/>
    </row>
    <row r="25" spans="2:16" x14ac:dyDescent="0.25">
      <c r="B25" s="21" t="s">
        <v>247</v>
      </c>
      <c r="C25" s="21">
        <v>220</v>
      </c>
      <c r="D25" s="21">
        <v>114</v>
      </c>
      <c r="E25" s="21">
        <f t="shared" si="1"/>
        <v>334</v>
      </c>
      <c r="F25" s="22">
        <f t="shared" si="2"/>
        <v>6.1480690645363181E-3</v>
      </c>
      <c r="G25" s="21">
        <v>370</v>
      </c>
      <c r="H25" s="21">
        <v>26</v>
      </c>
      <c r="I25" s="21">
        <f t="shared" si="3"/>
        <v>396</v>
      </c>
      <c r="J25" s="22">
        <f t="shared" si="4"/>
        <v>3.6743215031315242E-3</v>
      </c>
      <c r="K25" s="21">
        <f t="shared" si="0"/>
        <v>730</v>
      </c>
      <c r="L25" s="21">
        <v>0</v>
      </c>
      <c r="M25" s="21">
        <f t="shared" si="5"/>
        <v>730</v>
      </c>
      <c r="P25" s="34"/>
    </row>
    <row r="26" spans="2:16" x14ac:dyDescent="0.25">
      <c r="B26" s="21" t="s">
        <v>248</v>
      </c>
      <c r="C26" s="21">
        <v>3195</v>
      </c>
      <c r="D26" s="21">
        <v>1387</v>
      </c>
      <c r="E26" s="21">
        <f t="shared" si="1"/>
        <v>4582</v>
      </c>
      <c r="F26" s="22">
        <f t="shared" si="2"/>
        <v>8.4342672017082065E-2</v>
      </c>
      <c r="G26" s="21">
        <v>9429</v>
      </c>
      <c r="H26" s="21">
        <v>598</v>
      </c>
      <c r="I26" s="21">
        <f t="shared" si="3"/>
        <v>10027</v>
      </c>
      <c r="J26" s="22">
        <f t="shared" si="4"/>
        <v>9.3036418464393408E-2</v>
      </c>
      <c r="K26" s="21">
        <f t="shared" si="0"/>
        <v>14609</v>
      </c>
      <c r="L26" s="21">
        <v>1</v>
      </c>
      <c r="M26" s="21">
        <f t="shared" si="5"/>
        <v>14610</v>
      </c>
      <c r="P26" s="34"/>
    </row>
    <row r="27" spans="2:16" x14ac:dyDescent="0.25">
      <c r="B27" s="21" t="s">
        <v>249</v>
      </c>
      <c r="C27" s="21">
        <v>866</v>
      </c>
      <c r="D27" s="21">
        <v>640</v>
      </c>
      <c r="E27" s="21">
        <f t="shared" si="1"/>
        <v>1506</v>
      </c>
      <c r="F27" s="22">
        <f t="shared" si="2"/>
        <v>2.7721532967639805E-2</v>
      </c>
      <c r="G27" s="21">
        <v>2088</v>
      </c>
      <c r="H27" s="21">
        <v>140</v>
      </c>
      <c r="I27" s="21">
        <f t="shared" si="3"/>
        <v>2228</v>
      </c>
      <c r="J27" s="22">
        <f t="shared" si="4"/>
        <v>2.0672697749942008E-2</v>
      </c>
      <c r="K27" s="21">
        <f t="shared" si="0"/>
        <v>3734</v>
      </c>
      <c r="L27" s="21">
        <v>0</v>
      </c>
      <c r="M27" s="21">
        <f t="shared" si="5"/>
        <v>3734</v>
      </c>
      <c r="P27" s="34"/>
    </row>
    <row r="28" spans="2:16" x14ac:dyDescent="0.25">
      <c r="B28" s="21" t="s">
        <v>250</v>
      </c>
      <c r="C28" s="21">
        <v>623</v>
      </c>
      <c r="D28" s="21">
        <v>366</v>
      </c>
      <c r="E28" s="21">
        <f t="shared" si="1"/>
        <v>989</v>
      </c>
      <c r="F28" s="22">
        <f t="shared" si="2"/>
        <v>1.8204911092294666E-2</v>
      </c>
      <c r="G28" s="21">
        <v>1807</v>
      </c>
      <c r="H28" s="21">
        <v>88</v>
      </c>
      <c r="I28" s="21">
        <f t="shared" si="3"/>
        <v>1895</v>
      </c>
      <c r="J28" s="22">
        <f t="shared" si="4"/>
        <v>1.7582927395035954E-2</v>
      </c>
      <c r="K28" s="21">
        <f t="shared" si="0"/>
        <v>2884</v>
      </c>
      <c r="L28" s="21">
        <v>1</v>
      </c>
      <c r="M28" s="21">
        <f t="shared" si="5"/>
        <v>2885</v>
      </c>
      <c r="P28" s="34"/>
    </row>
    <row r="29" spans="2:16" x14ac:dyDescent="0.25">
      <c r="B29" s="21" t="s">
        <v>251</v>
      </c>
      <c r="C29" s="21">
        <v>6708</v>
      </c>
      <c r="D29" s="21">
        <v>3717</v>
      </c>
      <c r="E29" s="21">
        <f t="shared" si="1"/>
        <v>10425</v>
      </c>
      <c r="F29" s="22">
        <f t="shared" si="2"/>
        <v>0.19189706586165003</v>
      </c>
      <c r="G29" s="21">
        <v>20966</v>
      </c>
      <c r="H29" s="21">
        <v>1457</v>
      </c>
      <c r="I29" s="21">
        <f t="shared" si="3"/>
        <v>22423</v>
      </c>
      <c r="J29" s="22">
        <f t="shared" si="4"/>
        <v>0.20805381581999535</v>
      </c>
      <c r="K29" s="21">
        <f t="shared" si="0"/>
        <v>32848</v>
      </c>
      <c r="L29" s="21">
        <v>0</v>
      </c>
      <c r="M29" s="21">
        <f t="shared" si="5"/>
        <v>32848</v>
      </c>
      <c r="P29" s="34"/>
    </row>
    <row r="30" spans="2:16" x14ac:dyDescent="0.25">
      <c r="B30" s="21" t="s">
        <v>41</v>
      </c>
      <c r="C30" s="21">
        <v>864</v>
      </c>
      <c r="D30" s="21">
        <v>854</v>
      </c>
      <c r="E30" s="21">
        <f t="shared" si="1"/>
        <v>1718</v>
      </c>
      <c r="F30" s="22">
        <f t="shared" si="2"/>
        <v>3.1623900158303575E-2</v>
      </c>
      <c r="G30" s="21">
        <v>2254</v>
      </c>
      <c r="H30" s="21">
        <v>211</v>
      </c>
      <c r="I30" s="21">
        <f t="shared" si="3"/>
        <v>2465</v>
      </c>
      <c r="J30" s="22">
        <f t="shared" si="4"/>
        <v>2.2871723498028299E-2</v>
      </c>
      <c r="K30" s="21">
        <f t="shared" si="0"/>
        <v>4183</v>
      </c>
      <c r="L30" s="21">
        <v>0</v>
      </c>
      <c r="M30" s="21">
        <f t="shared" si="5"/>
        <v>4183</v>
      </c>
      <c r="P30" s="34"/>
    </row>
    <row r="31" spans="2:16" x14ac:dyDescent="0.25">
      <c r="B31" s="21" t="s">
        <v>252</v>
      </c>
      <c r="C31" s="21">
        <v>298</v>
      </c>
      <c r="D31" s="21">
        <v>243</v>
      </c>
      <c r="E31" s="21">
        <f t="shared" si="1"/>
        <v>541</v>
      </c>
      <c r="F31" s="22">
        <f t="shared" si="2"/>
        <v>9.958399293156131E-3</v>
      </c>
      <c r="G31" s="21">
        <v>843</v>
      </c>
      <c r="H31" s="21">
        <v>47</v>
      </c>
      <c r="I31" s="21">
        <f t="shared" si="3"/>
        <v>890</v>
      </c>
      <c r="J31" s="22">
        <f t="shared" si="4"/>
        <v>8.2579447923915566E-3</v>
      </c>
      <c r="K31" s="21">
        <f t="shared" si="0"/>
        <v>1431</v>
      </c>
      <c r="L31" s="21">
        <v>0</v>
      </c>
      <c r="M31" s="21">
        <f t="shared" si="5"/>
        <v>1431</v>
      </c>
      <c r="P31" s="34"/>
    </row>
    <row r="32" spans="2:16" x14ac:dyDescent="0.25">
      <c r="B32" s="21" t="s">
        <v>253</v>
      </c>
      <c r="C32" s="21">
        <v>524</v>
      </c>
      <c r="D32" s="21">
        <v>324</v>
      </c>
      <c r="E32" s="21">
        <f t="shared" si="1"/>
        <v>848</v>
      </c>
      <c r="F32" s="22">
        <f t="shared" si="2"/>
        <v>1.5609468762655083E-2</v>
      </c>
      <c r="G32" s="21">
        <v>1356</v>
      </c>
      <c r="H32" s="21">
        <v>76</v>
      </c>
      <c r="I32" s="21">
        <f t="shared" si="3"/>
        <v>1432</v>
      </c>
      <c r="J32" s="22">
        <f t="shared" si="4"/>
        <v>1.3286940385061471E-2</v>
      </c>
      <c r="K32" s="21">
        <f t="shared" si="0"/>
        <v>2280</v>
      </c>
      <c r="L32" s="21">
        <v>0</v>
      </c>
      <c r="M32" s="21">
        <f t="shared" si="5"/>
        <v>2280</v>
      </c>
      <c r="P32" s="34"/>
    </row>
    <row r="33" spans="2:16" x14ac:dyDescent="0.25">
      <c r="B33" s="21" t="s">
        <v>254</v>
      </c>
      <c r="C33" s="21">
        <v>3590</v>
      </c>
      <c r="D33" s="21">
        <v>1514</v>
      </c>
      <c r="E33" s="21">
        <f t="shared" si="1"/>
        <v>5104</v>
      </c>
      <c r="F33" s="22">
        <f t="shared" si="2"/>
        <v>9.395133085447116E-2</v>
      </c>
      <c r="G33" s="21">
        <v>14027</v>
      </c>
      <c r="H33" s="21">
        <v>831</v>
      </c>
      <c r="I33" s="21">
        <f t="shared" si="3"/>
        <v>14858</v>
      </c>
      <c r="J33" s="22">
        <f t="shared" si="4"/>
        <v>0.13786128508466713</v>
      </c>
      <c r="K33" s="21">
        <f t="shared" si="0"/>
        <v>19962</v>
      </c>
      <c r="L33" s="21">
        <v>5</v>
      </c>
      <c r="M33" s="21">
        <f t="shared" si="5"/>
        <v>19967</v>
      </c>
      <c r="P33" s="34"/>
    </row>
    <row r="34" spans="2:16" x14ac:dyDescent="0.25">
      <c r="B34" s="21" t="s">
        <v>255</v>
      </c>
      <c r="C34" s="21">
        <v>598</v>
      </c>
      <c r="D34" s="21">
        <v>356</v>
      </c>
      <c r="E34" s="21">
        <f t="shared" si="1"/>
        <v>954</v>
      </c>
      <c r="F34" s="22">
        <f t="shared" si="2"/>
        <v>1.7560652357986966E-2</v>
      </c>
      <c r="G34" s="21">
        <v>1855</v>
      </c>
      <c r="H34" s="21">
        <v>101</v>
      </c>
      <c r="I34" s="21">
        <f t="shared" si="3"/>
        <v>1956</v>
      </c>
      <c r="J34" s="22">
        <f t="shared" si="4"/>
        <v>1.8148921363952679E-2</v>
      </c>
      <c r="K34" s="21">
        <f t="shared" si="0"/>
        <v>2910</v>
      </c>
      <c r="L34" s="21">
        <v>0</v>
      </c>
      <c r="M34" s="21">
        <f t="shared" si="5"/>
        <v>2910</v>
      </c>
      <c r="P34" s="34"/>
    </row>
    <row r="35" spans="2:16" x14ac:dyDescent="0.25">
      <c r="B35" s="21" t="s">
        <v>256</v>
      </c>
      <c r="C35" s="21">
        <v>485</v>
      </c>
      <c r="D35" s="21">
        <v>377</v>
      </c>
      <c r="E35" s="21">
        <f t="shared" si="1"/>
        <v>862</v>
      </c>
      <c r="F35" s="22">
        <f t="shared" si="2"/>
        <v>1.5867172256378161E-2</v>
      </c>
      <c r="G35" s="21">
        <v>1199</v>
      </c>
      <c r="H35" s="21">
        <v>72</v>
      </c>
      <c r="I35" s="21">
        <f t="shared" si="3"/>
        <v>1271</v>
      </c>
      <c r="J35" s="22">
        <f t="shared" si="4"/>
        <v>1.1793087450707493E-2</v>
      </c>
      <c r="K35" s="21">
        <f t="shared" si="0"/>
        <v>2133</v>
      </c>
      <c r="L35" s="21">
        <v>0</v>
      </c>
      <c r="M35" s="21">
        <f t="shared" si="5"/>
        <v>2133</v>
      </c>
      <c r="P35" s="34"/>
    </row>
    <row r="36" spans="2:16" x14ac:dyDescent="0.25">
      <c r="B36" s="21" t="s">
        <v>257</v>
      </c>
      <c r="C36" s="21">
        <v>429</v>
      </c>
      <c r="D36" s="21">
        <v>383</v>
      </c>
      <c r="E36" s="21">
        <f t="shared" si="1"/>
        <v>812</v>
      </c>
      <c r="F36" s="22">
        <f t="shared" si="2"/>
        <v>1.4946802635938594E-2</v>
      </c>
      <c r="G36" s="21">
        <v>913</v>
      </c>
      <c r="H36" s="21">
        <v>82</v>
      </c>
      <c r="I36" s="21">
        <f t="shared" si="3"/>
        <v>995</v>
      </c>
      <c r="J36" s="22">
        <f t="shared" si="4"/>
        <v>9.2321967061006725E-3</v>
      </c>
      <c r="K36" s="21">
        <f t="shared" si="0"/>
        <v>1807</v>
      </c>
      <c r="L36" s="21">
        <v>0</v>
      </c>
      <c r="M36" s="21">
        <f t="shared" si="5"/>
        <v>1807</v>
      </c>
      <c r="P36" s="34"/>
    </row>
    <row r="37" spans="2:16" x14ac:dyDescent="0.25">
      <c r="B37" s="21" t="s">
        <v>258</v>
      </c>
      <c r="C37" s="21">
        <v>1408</v>
      </c>
      <c r="D37" s="21">
        <v>1263</v>
      </c>
      <c r="E37" s="21">
        <f t="shared" si="1"/>
        <v>2671</v>
      </c>
      <c r="F37" s="22">
        <f t="shared" si="2"/>
        <v>4.9166145123881753E-2</v>
      </c>
      <c r="G37" s="21">
        <v>4034</v>
      </c>
      <c r="H37" s="21">
        <v>243</v>
      </c>
      <c r="I37" s="21">
        <f t="shared" si="3"/>
        <v>4277</v>
      </c>
      <c r="J37" s="22">
        <f t="shared" si="4"/>
        <v>3.9684527951751335E-2</v>
      </c>
      <c r="K37" s="21">
        <f t="shared" si="0"/>
        <v>6948</v>
      </c>
      <c r="L37" s="21">
        <v>0</v>
      </c>
      <c r="M37" s="21">
        <f t="shared" si="5"/>
        <v>6948</v>
      </c>
      <c r="P37" s="34"/>
    </row>
    <row r="38" spans="2:16" x14ac:dyDescent="0.25">
      <c r="B38" s="21" t="s">
        <v>259</v>
      </c>
      <c r="C38" s="21">
        <v>1539</v>
      </c>
      <c r="D38" s="21">
        <v>700</v>
      </c>
      <c r="E38" s="21">
        <f t="shared" si="1"/>
        <v>2239</v>
      </c>
      <c r="F38" s="22">
        <f t="shared" si="2"/>
        <v>4.1214151603283879E-2</v>
      </c>
      <c r="G38" s="21">
        <v>4907</v>
      </c>
      <c r="H38" s="21">
        <v>204</v>
      </c>
      <c r="I38" s="21">
        <f t="shared" si="3"/>
        <v>5111</v>
      </c>
      <c r="J38" s="22">
        <f t="shared" si="4"/>
        <v>4.7422871723498031E-2</v>
      </c>
      <c r="K38" s="21">
        <f t="shared" si="0"/>
        <v>7350</v>
      </c>
      <c r="L38" s="21">
        <v>3</v>
      </c>
      <c r="M38" s="21">
        <f t="shared" si="5"/>
        <v>7353</v>
      </c>
      <c r="P38" s="34"/>
    </row>
    <row r="39" spans="2:16" x14ac:dyDescent="0.25">
      <c r="B39" s="21" t="s">
        <v>260</v>
      </c>
      <c r="C39" s="21">
        <v>686</v>
      </c>
      <c r="D39" s="21">
        <v>558</v>
      </c>
      <c r="E39" s="21">
        <f t="shared" si="1"/>
        <v>1244</v>
      </c>
      <c r="F39" s="22">
        <f t="shared" si="2"/>
        <v>2.2898796156536463E-2</v>
      </c>
      <c r="G39" s="21">
        <v>1962</v>
      </c>
      <c r="H39" s="21">
        <v>168</v>
      </c>
      <c r="I39" s="21">
        <f t="shared" si="3"/>
        <v>2130</v>
      </c>
      <c r="J39" s="22">
        <f t="shared" si="4"/>
        <v>1.9763395963813501E-2</v>
      </c>
      <c r="K39" s="21">
        <f t="shared" si="0"/>
        <v>3374</v>
      </c>
      <c r="L39" s="21">
        <v>0</v>
      </c>
      <c r="M39" s="21">
        <f t="shared" si="5"/>
        <v>3374</v>
      </c>
      <c r="P39" s="34"/>
    </row>
    <row r="40" spans="2:16" x14ac:dyDescent="0.25">
      <c r="B40" s="21" t="s">
        <v>261</v>
      </c>
      <c r="C40" s="21">
        <v>1656</v>
      </c>
      <c r="D40" s="21">
        <v>1029</v>
      </c>
      <c r="E40" s="21">
        <f t="shared" si="1"/>
        <v>2685</v>
      </c>
      <c r="F40" s="22">
        <f t="shared" si="2"/>
        <v>4.9423848617604828E-2</v>
      </c>
      <c r="G40" s="21">
        <v>4683</v>
      </c>
      <c r="H40" s="21">
        <v>322</v>
      </c>
      <c r="I40" s="21">
        <f t="shared" si="3"/>
        <v>5005</v>
      </c>
      <c r="J40" s="22">
        <f t="shared" si="4"/>
        <v>4.6439341220134538E-2</v>
      </c>
      <c r="K40" s="21">
        <f t="shared" si="0"/>
        <v>7690</v>
      </c>
      <c r="L40" s="21">
        <v>3</v>
      </c>
      <c r="M40" s="21">
        <f t="shared" si="5"/>
        <v>7693</v>
      </c>
      <c r="P40" s="34"/>
    </row>
    <row r="41" spans="2:16" x14ac:dyDescent="0.25">
      <c r="B41" s="23" t="s">
        <v>49</v>
      </c>
      <c r="C41" s="21">
        <f t="shared" ref="C41:H41" si="6">SUM(C11:C40)</f>
        <v>34222</v>
      </c>
      <c r="D41" s="21">
        <f t="shared" si="6"/>
        <v>20104</v>
      </c>
      <c r="E41" s="23">
        <f t="shared" ref="E41" si="7">C41+D41</f>
        <v>54326</v>
      </c>
      <c r="F41" s="22">
        <f t="shared" ref="F41" si="8">E41/$E$41</f>
        <v>1</v>
      </c>
      <c r="G41" s="21">
        <f t="shared" si="6"/>
        <v>101300</v>
      </c>
      <c r="H41" s="21">
        <f t="shared" si="6"/>
        <v>6475</v>
      </c>
      <c r="I41" s="23">
        <f t="shared" ref="I41" si="9">G41+H41</f>
        <v>107775</v>
      </c>
      <c r="J41" s="22">
        <f t="shared" ref="J41" si="10">I41/$I$41</f>
        <v>1</v>
      </c>
      <c r="K41" s="23">
        <f t="shared" ref="K41" si="11">E41+I41</f>
        <v>162101</v>
      </c>
      <c r="L41" s="21">
        <f t="shared" ref="L41" si="12">SUM(L11:L40)</f>
        <v>16</v>
      </c>
      <c r="M41" s="23">
        <f t="shared" si="5"/>
        <v>162117</v>
      </c>
      <c r="P41" s="34"/>
    </row>
    <row r="42" spans="2:16" ht="25.5" customHeight="1" x14ac:dyDescent="0.25">
      <c r="B42" s="35" t="s">
        <v>64</v>
      </c>
      <c r="C42" s="36">
        <f>+C41/M41</f>
        <v>0.21109445647279435</v>
      </c>
      <c r="D42" s="36">
        <f>+D41/M41</f>
        <v>0.12400920322976616</v>
      </c>
      <c r="E42" s="37">
        <f>+E41/M41</f>
        <v>0.33510365970256051</v>
      </c>
      <c r="F42" s="37"/>
      <c r="G42" s="36">
        <f>+G41/M41</f>
        <v>0.6248573561070091</v>
      </c>
      <c r="H42" s="36">
        <f>+H41/M41</f>
        <v>3.9940290037442094E-2</v>
      </c>
      <c r="I42" s="37">
        <f>+I41/M41</f>
        <v>0.66479764614445125</v>
      </c>
      <c r="J42" s="37"/>
      <c r="K42" s="37">
        <f>+K41/M41</f>
        <v>0.99990130584701176</v>
      </c>
      <c r="L42" s="37">
        <f>+L41/M41</f>
        <v>9.8694152988273905E-5</v>
      </c>
      <c r="M42" s="37">
        <f>K42+L42</f>
        <v>1</v>
      </c>
    </row>
    <row r="43" spans="2:16" x14ac:dyDescent="0.25">
      <c r="B43" s="28"/>
      <c r="C43" s="41"/>
      <c r="D43" s="41"/>
      <c r="E43" s="41"/>
      <c r="F43" s="41"/>
      <c r="G43" s="41"/>
      <c r="H43" s="41"/>
      <c r="I43" s="41"/>
      <c r="J43" s="41"/>
      <c r="K43" s="41"/>
    </row>
    <row r="44" spans="2:16" ht="13.8" x14ac:dyDescent="0.3">
      <c r="B44" s="357" t="s">
        <v>88</v>
      </c>
      <c r="C44" s="357"/>
      <c r="D44" s="357"/>
      <c r="E44" s="357"/>
      <c r="F44" s="357"/>
      <c r="G44" s="357"/>
      <c r="H44" s="357"/>
      <c r="I44" s="357"/>
      <c r="J44" s="357"/>
      <c r="K44" s="357"/>
    </row>
    <row r="45" spans="2:16" ht="13.8" x14ac:dyDescent="0.3">
      <c r="B45" s="373" t="str">
        <f>'Solicitudes Regiones'!$B$6:$R$6</f>
        <v>Acumuladas de julio de 2008 a mayo de 2020</v>
      </c>
      <c r="C45" s="373"/>
      <c r="D45" s="373"/>
      <c r="E45" s="373"/>
      <c r="F45" s="373"/>
      <c r="G45" s="373"/>
      <c r="H45" s="373"/>
      <c r="I45" s="373"/>
      <c r="J45" s="373"/>
      <c r="K45" s="373"/>
    </row>
    <row r="47" spans="2:16" ht="15" customHeight="1" x14ac:dyDescent="0.25">
      <c r="B47" s="387" t="s">
        <v>65</v>
      </c>
      <c r="C47" s="387"/>
      <c r="D47" s="387"/>
      <c r="E47" s="387"/>
      <c r="F47" s="387"/>
      <c r="G47" s="387"/>
      <c r="H47" s="387"/>
      <c r="I47" s="387"/>
      <c r="J47" s="387"/>
      <c r="K47" s="387"/>
      <c r="L47" s="387"/>
      <c r="M47" s="387"/>
    </row>
    <row r="48" spans="2:16" ht="21" customHeight="1" x14ac:dyDescent="0.25">
      <c r="B48" s="387" t="s">
        <v>56</v>
      </c>
      <c r="C48" s="385" t="s">
        <v>2</v>
      </c>
      <c r="D48" s="388"/>
      <c r="E48" s="388"/>
      <c r="F48" s="388"/>
      <c r="G48" s="388"/>
      <c r="H48" s="388"/>
      <c r="I48" s="388"/>
      <c r="J48" s="388"/>
      <c r="K48" s="386"/>
      <c r="L48" s="385"/>
      <c r="M48" s="386"/>
    </row>
    <row r="49" spans="2:13" ht="24" x14ac:dyDescent="0.25">
      <c r="B49" s="387"/>
      <c r="C49" s="26" t="s">
        <v>57</v>
      </c>
      <c r="D49" s="26" t="s">
        <v>58</v>
      </c>
      <c r="E49" s="26" t="s">
        <v>59</v>
      </c>
      <c r="F49" s="26" t="s">
        <v>60</v>
      </c>
      <c r="G49" s="26" t="s">
        <v>8</v>
      </c>
      <c r="H49" s="26" t="s">
        <v>61</v>
      </c>
      <c r="I49" s="26" t="s">
        <v>62</v>
      </c>
      <c r="J49" s="26" t="s">
        <v>63</v>
      </c>
      <c r="K49" s="73" t="s">
        <v>31</v>
      </c>
      <c r="L49" s="283" t="s">
        <v>593</v>
      </c>
      <c r="M49" s="283" t="s">
        <v>596</v>
      </c>
    </row>
    <row r="50" spans="2:13" x14ac:dyDescent="0.25">
      <c r="B50" s="21" t="s">
        <v>233</v>
      </c>
      <c r="C50" s="21">
        <v>562</v>
      </c>
      <c r="D50" s="21">
        <v>204</v>
      </c>
      <c r="E50" s="21">
        <f t="shared" ref="E50:E79" si="13">C50+D50</f>
        <v>766</v>
      </c>
      <c r="F50" s="22">
        <f>E50/$E$80</f>
        <v>1.8174053335864099E-2</v>
      </c>
      <c r="G50" s="21">
        <v>1075</v>
      </c>
      <c r="H50" s="21">
        <v>68</v>
      </c>
      <c r="I50" s="21">
        <f>G50+H50</f>
        <v>1143</v>
      </c>
      <c r="J50" s="22">
        <f>I50/$I$80</f>
        <v>1.223035439137134E-2</v>
      </c>
      <c r="K50" s="21">
        <f t="shared" ref="K50:K79" si="14">E50+I50</f>
        <v>1909</v>
      </c>
      <c r="L50" s="21">
        <v>0</v>
      </c>
      <c r="M50" s="21">
        <f>K50+L50</f>
        <v>1909</v>
      </c>
    </row>
    <row r="51" spans="2:13" x14ac:dyDescent="0.25">
      <c r="B51" s="21" t="s">
        <v>234</v>
      </c>
      <c r="C51" s="21">
        <v>321</v>
      </c>
      <c r="D51" s="21">
        <v>89</v>
      </c>
      <c r="E51" s="21">
        <f t="shared" si="13"/>
        <v>410</v>
      </c>
      <c r="F51" s="22">
        <f t="shared" ref="F51:F79" si="15">E51/$E$80</f>
        <v>9.727626459143969E-3</v>
      </c>
      <c r="G51" s="21">
        <v>743</v>
      </c>
      <c r="H51" s="21">
        <v>45</v>
      </c>
      <c r="I51" s="21">
        <f t="shared" ref="I51:I79" si="16">G51+H51</f>
        <v>788</v>
      </c>
      <c r="J51" s="22">
        <f t="shared" ref="J51:J79" si="17">I51/$I$80</f>
        <v>8.4317753809279236E-3</v>
      </c>
      <c r="K51" s="21">
        <f t="shared" si="14"/>
        <v>1198</v>
      </c>
      <c r="L51" s="21">
        <v>0</v>
      </c>
      <c r="M51" s="21">
        <f t="shared" ref="M51:M80" si="18">K51+L51</f>
        <v>1198</v>
      </c>
    </row>
    <row r="52" spans="2:13" x14ac:dyDescent="0.25">
      <c r="B52" s="21" t="s">
        <v>235</v>
      </c>
      <c r="C52" s="21">
        <v>313</v>
      </c>
      <c r="D52" s="21">
        <v>102</v>
      </c>
      <c r="E52" s="21">
        <f t="shared" si="13"/>
        <v>415</v>
      </c>
      <c r="F52" s="22">
        <f t="shared" si="15"/>
        <v>9.8462560501091385E-3</v>
      </c>
      <c r="G52" s="21">
        <v>727</v>
      </c>
      <c r="H52" s="21">
        <v>43</v>
      </c>
      <c r="I52" s="21">
        <f t="shared" si="16"/>
        <v>770</v>
      </c>
      <c r="J52" s="22">
        <f t="shared" si="17"/>
        <v>8.2391713747645944E-3</v>
      </c>
      <c r="K52" s="21">
        <f t="shared" si="14"/>
        <v>1185</v>
      </c>
      <c r="L52" s="21">
        <v>0</v>
      </c>
      <c r="M52" s="21">
        <f t="shared" si="18"/>
        <v>1185</v>
      </c>
    </row>
    <row r="53" spans="2:13" x14ac:dyDescent="0.25">
      <c r="B53" s="21" t="s">
        <v>236</v>
      </c>
      <c r="C53" s="21">
        <v>340</v>
      </c>
      <c r="D53" s="21">
        <v>117</v>
      </c>
      <c r="E53" s="21">
        <f t="shared" si="13"/>
        <v>457</v>
      </c>
      <c r="F53" s="22">
        <f t="shared" si="15"/>
        <v>1.084274461421657E-2</v>
      </c>
      <c r="G53" s="21">
        <v>461</v>
      </c>
      <c r="H53" s="21">
        <v>30</v>
      </c>
      <c r="I53" s="21">
        <f t="shared" si="16"/>
        <v>491</v>
      </c>
      <c r="J53" s="22">
        <f t="shared" si="17"/>
        <v>5.2538092792330082E-3</v>
      </c>
      <c r="K53" s="21">
        <f t="shared" si="14"/>
        <v>948</v>
      </c>
      <c r="L53" s="21">
        <v>0</v>
      </c>
      <c r="M53" s="21">
        <f t="shared" si="18"/>
        <v>948</v>
      </c>
    </row>
    <row r="54" spans="2:13" x14ac:dyDescent="0.25">
      <c r="B54" s="21" t="s">
        <v>237</v>
      </c>
      <c r="C54" s="21">
        <v>253</v>
      </c>
      <c r="D54" s="21">
        <v>88</v>
      </c>
      <c r="E54" s="21">
        <f t="shared" si="13"/>
        <v>341</v>
      </c>
      <c r="F54" s="22">
        <f t="shared" si="15"/>
        <v>8.0905381038246186E-3</v>
      </c>
      <c r="G54" s="21">
        <v>602</v>
      </c>
      <c r="H54" s="21">
        <v>46</v>
      </c>
      <c r="I54" s="21">
        <f t="shared" si="16"/>
        <v>648</v>
      </c>
      <c r="J54" s="22">
        <f t="shared" si="17"/>
        <v>6.9337442218798152E-3</v>
      </c>
      <c r="K54" s="21">
        <f t="shared" si="14"/>
        <v>989</v>
      </c>
      <c r="L54" s="21">
        <v>0</v>
      </c>
      <c r="M54" s="21">
        <f t="shared" si="18"/>
        <v>989</v>
      </c>
    </row>
    <row r="55" spans="2:13" x14ac:dyDescent="0.25">
      <c r="B55" s="21" t="s">
        <v>238</v>
      </c>
      <c r="C55" s="21">
        <v>324</v>
      </c>
      <c r="D55" s="21">
        <v>111</v>
      </c>
      <c r="E55" s="21">
        <f t="shared" si="13"/>
        <v>435</v>
      </c>
      <c r="F55" s="22">
        <f t="shared" si="15"/>
        <v>1.032077441396982E-2</v>
      </c>
      <c r="G55" s="21">
        <v>1239</v>
      </c>
      <c r="H55" s="21">
        <v>62</v>
      </c>
      <c r="I55" s="21">
        <f t="shared" si="16"/>
        <v>1301</v>
      </c>
      <c r="J55" s="22">
        <f t="shared" si="17"/>
        <v>1.3920989556582776E-2</v>
      </c>
      <c r="K55" s="21">
        <f t="shared" si="14"/>
        <v>1736</v>
      </c>
      <c r="L55" s="21">
        <v>0</v>
      </c>
      <c r="M55" s="21">
        <f t="shared" si="18"/>
        <v>1736</v>
      </c>
    </row>
    <row r="56" spans="2:13" x14ac:dyDescent="0.25">
      <c r="B56" s="21" t="s">
        <v>239</v>
      </c>
      <c r="C56" s="21">
        <v>1195</v>
      </c>
      <c r="D56" s="21">
        <v>404</v>
      </c>
      <c r="E56" s="21">
        <f t="shared" si="13"/>
        <v>1599</v>
      </c>
      <c r="F56" s="22">
        <f t="shared" si="15"/>
        <v>3.7937743190661476E-2</v>
      </c>
      <c r="G56" s="21">
        <v>2582</v>
      </c>
      <c r="H56" s="21">
        <v>184</v>
      </c>
      <c r="I56" s="21">
        <f t="shared" si="16"/>
        <v>2766</v>
      </c>
      <c r="J56" s="22">
        <f t="shared" si="17"/>
        <v>2.9596815613764767E-2</v>
      </c>
      <c r="K56" s="21">
        <f t="shared" si="14"/>
        <v>4365</v>
      </c>
      <c r="L56" s="21">
        <v>0</v>
      </c>
      <c r="M56" s="21">
        <f t="shared" si="18"/>
        <v>4365</v>
      </c>
    </row>
    <row r="57" spans="2:13" x14ac:dyDescent="0.25">
      <c r="B57" s="21" t="s">
        <v>240</v>
      </c>
      <c r="C57" s="21">
        <v>633</v>
      </c>
      <c r="D57" s="21">
        <v>217</v>
      </c>
      <c r="E57" s="21">
        <f t="shared" si="13"/>
        <v>850</v>
      </c>
      <c r="F57" s="22">
        <f t="shared" si="15"/>
        <v>2.0167030464078958E-2</v>
      </c>
      <c r="G57" s="21">
        <v>1462</v>
      </c>
      <c r="H57" s="21">
        <v>103</v>
      </c>
      <c r="I57" s="21">
        <f t="shared" si="16"/>
        <v>1565</v>
      </c>
      <c r="J57" s="22">
        <f t="shared" si="17"/>
        <v>1.6745848313644923E-2</v>
      </c>
      <c r="K57" s="21">
        <f t="shared" si="14"/>
        <v>2415</v>
      </c>
      <c r="L57" s="21">
        <v>0</v>
      </c>
      <c r="M57" s="21">
        <f t="shared" si="18"/>
        <v>2415</v>
      </c>
    </row>
    <row r="58" spans="2:13" x14ac:dyDescent="0.25">
      <c r="B58" s="21" t="s">
        <v>241</v>
      </c>
      <c r="C58" s="21">
        <v>166</v>
      </c>
      <c r="D58" s="21">
        <v>84</v>
      </c>
      <c r="E58" s="21">
        <f t="shared" si="13"/>
        <v>250</v>
      </c>
      <c r="F58" s="22">
        <f t="shared" si="15"/>
        <v>5.9314795482585175E-3</v>
      </c>
      <c r="G58" s="21">
        <v>282</v>
      </c>
      <c r="H58" s="21">
        <v>27</v>
      </c>
      <c r="I58" s="21">
        <f t="shared" si="16"/>
        <v>309</v>
      </c>
      <c r="J58" s="22">
        <f t="shared" si="17"/>
        <v>3.3063687724704674E-3</v>
      </c>
      <c r="K58" s="21">
        <f t="shared" si="14"/>
        <v>559</v>
      </c>
      <c r="L58" s="21">
        <v>0</v>
      </c>
      <c r="M58" s="21">
        <f t="shared" si="18"/>
        <v>559</v>
      </c>
    </row>
    <row r="59" spans="2:13" x14ac:dyDescent="0.25">
      <c r="B59" s="21" t="s">
        <v>242</v>
      </c>
      <c r="C59" s="21">
        <v>1424</v>
      </c>
      <c r="D59" s="21">
        <v>506</v>
      </c>
      <c r="E59" s="21">
        <f t="shared" si="13"/>
        <v>1930</v>
      </c>
      <c r="F59" s="22">
        <f t="shared" si="15"/>
        <v>4.5791022112555757E-2</v>
      </c>
      <c r="G59" s="21">
        <v>3379</v>
      </c>
      <c r="H59" s="21">
        <v>229</v>
      </c>
      <c r="I59" s="21">
        <f t="shared" si="16"/>
        <v>3608</v>
      </c>
      <c r="J59" s="22">
        <f t="shared" si="17"/>
        <v>3.8606403013182675E-2</v>
      </c>
      <c r="K59" s="21">
        <f t="shared" si="14"/>
        <v>5538</v>
      </c>
      <c r="L59" s="21">
        <v>0</v>
      </c>
      <c r="M59" s="21">
        <f t="shared" si="18"/>
        <v>5538</v>
      </c>
    </row>
    <row r="60" spans="2:13" x14ac:dyDescent="0.25">
      <c r="B60" s="21" t="s">
        <v>243</v>
      </c>
      <c r="C60" s="21">
        <v>1830</v>
      </c>
      <c r="D60" s="21">
        <v>546</v>
      </c>
      <c r="E60" s="21">
        <f t="shared" si="13"/>
        <v>2376</v>
      </c>
      <c r="F60" s="22">
        <f t="shared" si="15"/>
        <v>5.6372781626648952E-2</v>
      </c>
      <c r="G60" s="21">
        <v>4854</v>
      </c>
      <c r="H60" s="21">
        <v>251</v>
      </c>
      <c r="I60" s="21">
        <f t="shared" si="16"/>
        <v>5105</v>
      </c>
      <c r="J60" s="22">
        <f t="shared" si="17"/>
        <v>5.4624636192432803E-2</v>
      </c>
      <c r="K60" s="21">
        <f t="shared" si="14"/>
        <v>7481</v>
      </c>
      <c r="L60" s="21">
        <v>0</v>
      </c>
      <c r="M60" s="21">
        <f t="shared" si="18"/>
        <v>7481</v>
      </c>
    </row>
    <row r="61" spans="2:13" x14ac:dyDescent="0.25">
      <c r="B61" s="21" t="s">
        <v>244</v>
      </c>
      <c r="C61" s="21">
        <v>1063</v>
      </c>
      <c r="D61" s="21">
        <v>369</v>
      </c>
      <c r="E61" s="21">
        <f t="shared" si="13"/>
        <v>1432</v>
      </c>
      <c r="F61" s="22">
        <f t="shared" si="15"/>
        <v>3.3975514852424789E-2</v>
      </c>
      <c r="G61" s="21">
        <v>4183</v>
      </c>
      <c r="H61" s="21">
        <v>190</v>
      </c>
      <c r="I61" s="21">
        <f t="shared" si="16"/>
        <v>4373</v>
      </c>
      <c r="J61" s="22">
        <f t="shared" si="17"/>
        <v>4.6792073275124121E-2</v>
      </c>
      <c r="K61" s="21">
        <f t="shared" si="14"/>
        <v>5805</v>
      </c>
      <c r="L61" s="21">
        <v>0</v>
      </c>
      <c r="M61" s="21">
        <f t="shared" si="18"/>
        <v>5805</v>
      </c>
    </row>
    <row r="62" spans="2:13" x14ac:dyDescent="0.25">
      <c r="B62" s="21" t="s">
        <v>245</v>
      </c>
      <c r="C62" s="21">
        <v>302</v>
      </c>
      <c r="D62" s="21">
        <v>91</v>
      </c>
      <c r="E62" s="21">
        <f t="shared" si="13"/>
        <v>393</v>
      </c>
      <c r="F62" s="22">
        <f t="shared" si="15"/>
        <v>9.3242858498623904E-3</v>
      </c>
      <c r="G62" s="21">
        <v>966</v>
      </c>
      <c r="H62" s="21">
        <v>46</v>
      </c>
      <c r="I62" s="21">
        <f t="shared" si="16"/>
        <v>1012</v>
      </c>
      <c r="J62" s="22">
        <f t="shared" si="17"/>
        <v>1.0828625235404897E-2</v>
      </c>
      <c r="K62" s="21">
        <f t="shared" si="14"/>
        <v>1405</v>
      </c>
      <c r="L62" s="21">
        <v>0</v>
      </c>
      <c r="M62" s="21">
        <f t="shared" si="18"/>
        <v>1405</v>
      </c>
    </row>
    <row r="63" spans="2:13" x14ac:dyDescent="0.25">
      <c r="B63" s="21" t="s">
        <v>246</v>
      </c>
      <c r="C63" s="21">
        <v>895</v>
      </c>
      <c r="D63" s="21">
        <v>317</v>
      </c>
      <c r="E63" s="21">
        <f t="shared" si="13"/>
        <v>1212</v>
      </c>
      <c r="F63" s="22">
        <f t="shared" si="15"/>
        <v>2.8755812849957294E-2</v>
      </c>
      <c r="G63" s="21">
        <v>2692</v>
      </c>
      <c r="H63" s="21">
        <v>124</v>
      </c>
      <c r="I63" s="21">
        <f t="shared" si="16"/>
        <v>2816</v>
      </c>
      <c r="J63" s="22">
        <f t="shared" si="17"/>
        <v>3.0131826741996232E-2</v>
      </c>
      <c r="K63" s="21">
        <f t="shared" si="14"/>
        <v>4028</v>
      </c>
      <c r="L63" s="21">
        <v>0</v>
      </c>
      <c r="M63" s="21">
        <f t="shared" si="18"/>
        <v>4028</v>
      </c>
    </row>
    <row r="64" spans="2:13" x14ac:dyDescent="0.25">
      <c r="B64" s="21" t="s">
        <v>247</v>
      </c>
      <c r="C64" s="21">
        <v>210</v>
      </c>
      <c r="D64" s="21">
        <v>53</v>
      </c>
      <c r="E64" s="21">
        <f t="shared" si="13"/>
        <v>263</v>
      </c>
      <c r="F64" s="22">
        <f t="shared" si="15"/>
        <v>6.2399164847679609E-3</v>
      </c>
      <c r="G64" s="21">
        <v>346</v>
      </c>
      <c r="H64" s="21">
        <v>21</v>
      </c>
      <c r="I64" s="21">
        <f t="shared" si="16"/>
        <v>367</v>
      </c>
      <c r="J64" s="22">
        <f t="shared" si="17"/>
        <v>3.9269816812189696E-3</v>
      </c>
      <c r="K64" s="21">
        <f t="shared" si="14"/>
        <v>630</v>
      </c>
      <c r="L64" s="21">
        <v>0</v>
      </c>
      <c r="M64" s="21">
        <f t="shared" si="18"/>
        <v>630</v>
      </c>
    </row>
    <row r="65" spans="2:13" x14ac:dyDescent="0.25">
      <c r="B65" s="21" t="s">
        <v>248</v>
      </c>
      <c r="C65" s="21">
        <v>2835</v>
      </c>
      <c r="D65" s="21">
        <v>869</v>
      </c>
      <c r="E65" s="21">
        <f t="shared" si="13"/>
        <v>3704</v>
      </c>
      <c r="F65" s="22">
        <f t="shared" si="15"/>
        <v>8.78808009869982E-2</v>
      </c>
      <c r="G65" s="21">
        <v>8099</v>
      </c>
      <c r="H65" s="21">
        <v>474</v>
      </c>
      <c r="I65" s="21">
        <f t="shared" si="16"/>
        <v>8573</v>
      </c>
      <c r="J65" s="22">
        <f t="shared" si="17"/>
        <v>9.1733008046567366E-2</v>
      </c>
      <c r="K65" s="21">
        <f t="shared" si="14"/>
        <v>12277</v>
      </c>
      <c r="L65" s="21">
        <v>0</v>
      </c>
      <c r="M65" s="21">
        <f t="shared" si="18"/>
        <v>12277</v>
      </c>
    </row>
    <row r="66" spans="2:13" x14ac:dyDescent="0.25">
      <c r="B66" s="21" t="s">
        <v>249</v>
      </c>
      <c r="C66" s="21">
        <v>767</v>
      </c>
      <c r="D66" s="21">
        <v>280</v>
      </c>
      <c r="E66" s="21">
        <f t="shared" si="13"/>
        <v>1047</v>
      </c>
      <c r="F66" s="22">
        <f t="shared" si="15"/>
        <v>2.4841036348106672E-2</v>
      </c>
      <c r="G66" s="21">
        <v>1860</v>
      </c>
      <c r="H66" s="21">
        <v>108</v>
      </c>
      <c r="I66" s="21">
        <f t="shared" si="16"/>
        <v>1968</v>
      </c>
      <c r="J66" s="22">
        <f t="shared" si="17"/>
        <v>2.1058038007190548E-2</v>
      </c>
      <c r="K66" s="21">
        <f t="shared" si="14"/>
        <v>3015</v>
      </c>
      <c r="L66" s="21">
        <v>0</v>
      </c>
      <c r="M66" s="21">
        <f t="shared" si="18"/>
        <v>3015</v>
      </c>
    </row>
    <row r="67" spans="2:13" x14ac:dyDescent="0.25">
      <c r="B67" s="21" t="s">
        <v>250</v>
      </c>
      <c r="C67" s="21">
        <v>536</v>
      </c>
      <c r="D67" s="21">
        <v>187</v>
      </c>
      <c r="E67" s="21">
        <f t="shared" si="13"/>
        <v>723</v>
      </c>
      <c r="F67" s="22">
        <f t="shared" si="15"/>
        <v>1.7153838853563634E-2</v>
      </c>
      <c r="G67" s="21">
        <v>1612</v>
      </c>
      <c r="H67" s="21">
        <v>72</v>
      </c>
      <c r="I67" s="21">
        <f t="shared" si="16"/>
        <v>1684</v>
      </c>
      <c r="J67" s="22">
        <f t="shared" si="17"/>
        <v>1.8019174798835816E-2</v>
      </c>
      <c r="K67" s="21">
        <f t="shared" si="14"/>
        <v>2407</v>
      </c>
      <c r="L67" s="21">
        <v>0</v>
      </c>
      <c r="M67" s="21">
        <f t="shared" si="18"/>
        <v>2407</v>
      </c>
    </row>
    <row r="68" spans="2:13" x14ac:dyDescent="0.25">
      <c r="B68" s="21" t="s">
        <v>251</v>
      </c>
      <c r="C68" s="21">
        <v>6056</v>
      </c>
      <c r="D68" s="21">
        <v>2275</v>
      </c>
      <c r="E68" s="21">
        <f t="shared" si="13"/>
        <v>8331</v>
      </c>
      <c r="F68" s="22">
        <f t="shared" si="15"/>
        <v>0.19766062446616683</v>
      </c>
      <c r="G68" s="21">
        <v>17811</v>
      </c>
      <c r="H68" s="21">
        <v>1183</v>
      </c>
      <c r="I68" s="21">
        <f t="shared" si="16"/>
        <v>18994</v>
      </c>
      <c r="J68" s="22">
        <f t="shared" si="17"/>
        <v>0.20324002739256977</v>
      </c>
      <c r="K68" s="21">
        <f t="shared" si="14"/>
        <v>27325</v>
      </c>
      <c r="L68" s="21">
        <v>0</v>
      </c>
      <c r="M68" s="21">
        <f t="shared" si="18"/>
        <v>27325</v>
      </c>
    </row>
    <row r="69" spans="2:13" x14ac:dyDescent="0.25">
      <c r="B69" s="21" t="s">
        <v>41</v>
      </c>
      <c r="C69" s="21">
        <v>799</v>
      </c>
      <c r="D69" s="21">
        <v>425</v>
      </c>
      <c r="E69" s="21">
        <f t="shared" si="13"/>
        <v>1224</v>
      </c>
      <c r="F69" s="22">
        <f t="shared" si="15"/>
        <v>2.9040523868273702E-2</v>
      </c>
      <c r="G69" s="21">
        <v>2026</v>
      </c>
      <c r="H69" s="21">
        <v>169</v>
      </c>
      <c r="I69" s="21">
        <f t="shared" si="16"/>
        <v>2195</v>
      </c>
      <c r="J69" s="22">
        <f t="shared" si="17"/>
        <v>2.3486988529361409E-2</v>
      </c>
      <c r="K69" s="21">
        <f t="shared" si="14"/>
        <v>3419</v>
      </c>
      <c r="L69" s="21">
        <v>0</v>
      </c>
      <c r="M69" s="21">
        <f t="shared" si="18"/>
        <v>3419</v>
      </c>
    </row>
    <row r="70" spans="2:13" x14ac:dyDescent="0.25">
      <c r="B70" s="21" t="s">
        <v>252</v>
      </c>
      <c r="C70" s="21">
        <v>285</v>
      </c>
      <c r="D70" s="21">
        <v>125</v>
      </c>
      <c r="E70" s="21">
        <f t="shared" si="13"/>
        <v>410</v>
      </c>
      <c r="F70" s="22">
        <f t="shared" si="15"/>
        <v>9.727626459143969E-3</v>
      </c>
      <c r="G70" s="21">
        <v>794</v>
      </c>
      <c r="H70" s="21">
        <v>40</v>
      </c>
      <c r="I70" s="21">
        <f t="shared" si="16"/>
        <v>834</v>
      </c>
      <c r="J70" s="22">
        <f t="shared" si="17"/>
        <v>8.9239856189008739E-3</v>
      </c>
      <c r="K70" s="21">
        <f t="shared" si="14"/>
        <v>1244</v>
      </c>
      <c r="L70" s="21">
        <v>0</v>
      </c>
      <c r="M70" s="21">
        <f t="shared" si="18"/>
        <v>1244</v>
      </c>
    </row>
    <row r="71" spans="2:13" x14ac:dyDescent="0.25">
      <c r="B71" s="21" t="s">
        <v>253</v>
      </c>
      <c r="C71" s="21">
        <v>460</v>
      </c>
      <c r="D71" s="21">
        <v>154</v>
      </c>
      <c r="E71" s="21">
        <f t="shared" si="13"/>
        <v>614</v>
      </c>
      <c r="F71" s="22">
        <f t="shared" si="15"/>
        <v>1.4567713770522919E-2</v>
      </c>
      <c r="G71" s="21">
        <v>1192</v>
      </c>
      <c r="H71" s="21">
        <v>59</v>
      </c>
      <c r="I71" s="21">
        <f t="shared" si="16"/>
        <v>1251</v>
      </c>
      <c r="J71" s="22">
        <f t="shared" si="17"/>
        <v>1.3385978428351309E-2</v>
      </c>
      <c r="K71" s="21">
        <f t="shared" si="14"/>
        <v>1865</v>
      </c>
      <c r="L71" s="21">
        <v>0</v>
      </c>
      <c r="M71" s="21">
        <f t="shared" si="18"/>
        <v>1865</v>
      </c>
    </row>
    <row r="72" spans="2:13" x14ac:dyDescent="0.25">
      <c r="B72" s="21" t="s">
        <v>254</v>
      </c>
      <c r="C72" s="21">
        <v>3333</v>
      </c>
      <c r="D72" s="21">
        <v>1082</v>
      </c>
      <c r="E72" s="21">
        <f t="shared" si="13"/>
        <v>4415</v>
      </c>
      <c r="F72" s="22">
        <f t="shared" si="15"/>
        <v>0.10474992882224542</v>
      </c>
      <c r="G72" s="21">
        <v>12077</v>
      </c>
      <c r="H72" s="21">
        <v>708</v>
      </c>
      <c r="I72" s="21">
        <f t="shared" si="16"/>
        <v>12785</v>
      </c>
      <c r="J72" s="22">
        <f t="shared" si="17"/>
        <v>0.13680234548878617</v>
      </c>
      <c r="K72" s="21">
        <f t="shared" si="14"/>
        <v>17200</v>
      </c>
      <c r="L72" s="21">
        <v>0</v>
      </c>
      <c r="M72" s="21">
        <f t="shared" si="18"/>
        <v>17200</v>
      </c>
    </row>
    <row r="73" spans="2:13" x14ac:dyDescent="0.25">
      <c r="B73" s="21" t="s">
        <v>255</v>
      </c>
      <c r="C73" s="21">
        <v>569</v>
      </c>
      <c r="D73" s="21">
        <v>192</v>
      </c>
      <c r="E73" s="21">
        <f t="shared" si="13"/>
        <v>761</v>
      </c>
      <c r="F73" s="22">
        <f t="shared" si="15"/>
        <v>1.8055423744898928E-2</v>
      </c>
      <c r="G73" s="21">
        <v>1673</v>
      </c>
      <c r="H73" s="21">
        <v>87</v>
      </c>
      <c r="I73" s="21">
        <f t="shared" si="16"/>
        <v>1760</v>
      </c>
      <c r="J73" s="22">
        <f t="shared" si="17"/>
        <v>1.8832391713747645E-2</v>
      </c>
      <c r="K73" s="21">
        <f t="shared" si="14"/>
        <v>2521</v>
      </c>
      <c r="L73" s="21">
        <v>0</v>
      </c>
      <c r="M73" s="21">
        <f t="shared" si="18"/>
        <v>2521</v>
      </c>
    </row>
    <row r="74" spans="2:13" x14ac:dyDescent="0.25">
      <c r="B74" s="21" t="s">
        <v>256</v>
      </c>
      <c r="C74" s="21">
        <v>452</v>
      </c>
      <c r="D74" s="21">
        <v>134</v>
      </c>
      <c r="E74" s="21">
        <f t="shared" si="13"/>
        <v>586</v>
      </c>
      <c r="F74" s="22">
        <f t="shared" si="15"/>
        <v>1.3903388061117966E-2</v>
      </c>
      <c r="G74" s="21">
        <v>1107</v>
      </c>
      <c r="H74" s="21">
        <v>63</v>
      </c>
      <c r="I74" s="21">
        <f t="shared" si="16"/>
        <v>1170</v>
      </c>
      <c r="J74" s="22">
        <f t="shared" si="17"/>
        <v>1.2519260400616333E-2</v>
      </c>
      <c r="K74" s="21">
        <f t="shared" si="14"/>
        <v>1756</v>
      </c>
      <c r="L74" s="21">
        <v>0</v>
      </c>
      <c r="M74" s="21">
        <f t="shared" si="18"/>
        <v>1756</v>
      </c>
    </row>
    <row r="75" spans="2:13" x14ac:dyDescent="0.25">
      <c r="B75" s="21" t="s">
        <v>257</v>
      </c>
      <c r="C75" s="21">
        <v>393</v>
      </c>
      <c r="D75" s="21">
        <v>174</v>
      </c>
      <c r="E75" s="21">
        <f t="shared" si="13"/>
        <v>567</v>
      </c>
      <c r="F75" s="22">
        <f t="shared" si="15"/>
        <v>1.3452595615450319E-2</v>
      </c>
      <c r="G75" s="21">
        <v>832</v>
      </c>
      <c r="H75" s="21">
        <v>57</v>
      </c>
      <c r="I75" s="21">
        <f t="shared" si="16"/>
        <v>889</v>
      </c>
      <c r="J75" s="22">
        <f t="shared" si="17"/>
        <v>9.512497859955487E-3</v>
      </c>
      <c r="K75" s="21">
        <f t="shared" si="14"/>
        <v>1456</v>
      </c>
      <c r="L75" s="21">
        <v>0</v>
      </c>
      <c r="M75" s="21">
        <f t="shared" si="18"/>
        <v>1456</v>
      </c>
    </row>
    <row r="76" spans="2:13" x14ac:dyDescent="0.25">
      <c r="B76" s="21" t="s">
        <v>258</v>
      </c>
      <c r="C76" s="21">
        <v>1263</v>
      </c>
      <c r="D76" s="21">
        <v>644</v>
      </c>
      <c r="E76" s="21">
        <f t="shared" si="13"/>
        <v>1907</v>
      </c>
      <c r="F76" s="22">
        <f t="shared" si="15"/>
        <v>4.5245325994115973E-2</v>
      </c>
      <c r="G76" s="21">
        <v>3476</v>
      </c>
      <c r="H76" s="21">
        <v>192</v>
      </c>
      <c r="I76" s="21">
        <f t="shared" si="16"/>
        <v>3668</v>
      </c>
      <c r="J76" s="22">
        <f t="shared" si="17"/>
        <v>3.9248416367060432E-2</v>
      </c>
      <c r="K76" s="21">
        <f t="shared" si="14"/>
        <v>5575</v>
      </c>
      <c r="L76" s="21">
        <v>0</v>
      </c>
      <c r="M76" s="21">
        <f t="shared" si="18"/>
        <v>5575</v>
      </c>
    </row>
    <row r="77" spans="2:13" x14ac:dyDescent="0.25">
      <c r="B77" s="21" t="s">
        <v>259</v>
      </c>
      <c r="C77" s="21">
        <v>1412</v>
      </c>
      <c r="D77" s="21">
        <v>420</v>
      </c>
      <c r="E77" s="21">
        <f t="shared" si="13"/>
        <v>1832</v>
      </c>
      <c r="F77" s="22">
        <f t="shared" si="15"/>
        <v>4.3465882129638415E-2</v>
      </c>
      <c r="G77" s="21">
        <v>4300</v>
      </c>
      <c r="H77" s="21">
        <v>158</v>
      </c>
      <c r="I77" s="21">
        <f t="shared" si="16"/>
        <v>4458</v>
      </c>
      <c r="J77" s="22">
        <f t="shared" si="17"/>
        <v>4.770159219311762E-2</v>
      </c>
      <c r="K77" s="21">
        <f t="shared" si="14"/>
        <v>6290</v>
      </c>
      <c r="L77" s="21">
        <v>0</v>
      </c>
      <c r="M77" s="21">
        <f t="shared" si="18"/>
        <v>6290</v>
      </c>
    </row>
    <row r="78" spans="2:13" x14ac:dyDescent="0.25">
      <c r="B78" s="21" t="s">
        <v>260</v>
      </c>
      <c r="C78" s="21">
        <v>613</v>
      </c>
      <c r="D78" s="21">
        <v>254</v>
      </c>
      <c r="E78" s="21">
        <f t="shared" si="13"/>
        <v>867</v>
      </c>
      <c r="F78" s="22">
        <f t="shared" si="15"/>
        <v>2.057037107336054E-2</v>
      </c>
      <c r="G78" s="21">
        <v>1768</v>
      </c>
      <c r="H78" s="21">
        <v>108</v>
      </c>
      <c r="I78" s="21">
        <f t="shared" si="16"/>
        <v>1876</v>
      </c>
      <c r="J78" s="22">
        <f t="shared" si="17"/>
        <v>2.0073617531244651E-2</v>
      </c>
      <c r="K78" s="21">
        <f t="shared" si="14"/>
        <v>2743</v>
      </c>
      <c r="L78" s="21">
        <v>0</v>
      </c>
      <c r="M78" s="21">
        <f t="shared" si="18"/>
        <v>2743</v>
      </c>
    </row>
    <row r="79" spans="2:13" x14ac:dyDescent="0.25">
      <c r="B79" s="21" t="s">
        <v>261</v>
      </c>
      <c r="C79" s="21">
        <v>1504</v>
      </c>
      <c r="D79" s="21">
        <v>527</v>
      </c>
      <c r="E79" s="21">
        <f t="shared" si="13"/>
        <v>2031</v>
      </c>
      <c r="F79" s="22">
        <f t="shared" si="15"/>
        <v>4.8187339850052198E-2</v>
      </c>
      <c r="G79" s="21">
        <v>4029</v>
      </c>
      <c r="H79" s="21">
        <v>260</v>
      </c>
      <c r="I79" s="21">
        <f t="shared" si="16"/>
        <v>4289</v>
      </c>
      <c r="J79" s="22">
        <f t="shared" si="17"/>
        <v>4.5893254579695258E-2</v>
      </c>
      <c r="K79" s="21">
        <f t="shared" si="14"/>
        <v>6320</v>
      </c>
      <c r="L79" s="21">
        <v>0</v>
      </c>
      <c r="M79" s="21">
        <f t="shared" si="18"/>
        <v>6320</v>
      </c>
    </row>
    <row r="80" spans="2:13" x14ac:dyDescent="0.25">
      <c r="B80" s="23" t="s">
        <v>49</v>
      </c>
      <c r="C80" s="21">
        <f t="shared" ref="C80:H80" si="19">SUM(C50:C79)</f>
        <v>31108</v>
      </c>
      <c r="D80" s="21">
        <f t="shared" si="19"/>
        <v>11040</v>
      </c>
      <c r="E80" s="23">
        <f>C80+D80</f>
        <v>42148</v>
      </c>
      <c r="F80" s="49">
        <f t="shared" ref="F80" si="20">E80/$E$80</f>
        <v>1</v>
      </c>
      <c r="G80" s="21">
        <f t="shared" si="19"/>
        <v>88249</v>
      </c>
      <c r="H80" s="21">
        <f t="shared" si="19"/>
        <v>5207</v>
      </c>
      <c r="I80" s="23">
        <f t="shared" ref="I80" si="21">G80+H80</f>
        <v>93456</v>
      </c>
      <c r="J80" s="49">
        <f t="shared" ref="J80" si="22">I80/$I$80</f>
        <v>1</v>
      </c>
      <c r="K80" s="23">
        <f t="shared" ref="K80" si="23">E80+I80</f>
        <v>135604</v>
      </c>
      <c r="L80" s="21">
        <f t="shared" ref="L80" si="24">SUM(L50:L79)</f>
        <v>0</v>
      </c>
      <c r="M80" s="23">
        <f t="shared" si="18"/>
        <v>135604</v>
      </c>
    </row>
    <row r="81" spans="2:13" ht="24" x14ac:dyDescent="0.25">
      <c r="B81" s="35" t="s">
        <v>66</v>
      </c>
      <c r="C81" s="36">
        <f>+C80/M80</f>
        <v>0.22940326244063597</v>
      </c>
      <c r="D81" s="36">
        <f>+D80/M80</f>
        <v>8.1413527624553853E-2</v>
      </c>
      <c r="E81" s="37">
        <f>+E80/M80</f>
        <v>0.31081679006518981</v>
      </c>
      <c r="F81" s="37"/>
      <c r="G81" s="36">
        <f>+G80/M80</f>
        <v>0.65078463762130911</v>
      </c>
      <c r="H81" s="36">
        <f>+H80/M80</f>
        <v>3.8398572313501078E-2</v>
      </c>
      <c r="I81" s="37">
        <f>+I80/M80</f>
        <v>0.68918320993481019</v>
      </c>
      <c r="J81" s="37"/>
      <c r="K81" s="37">
        <f>+K80/M80</f>
        <v>1</v>
      </c>
      <c r="L81" s="37">
        <f>+L80/M80</f>
        <v>0</v>
      </c>
      <c r="M81" s="37">
        <f>K81+L81</f>
        <v>1</v>
      </c>
    </row>
    <row r="82" spans="2:13" x14ac:dyDescent="0.25">
      <c r="B82" s="28" t="s">
        <v>129</v>
      </c>
    </row>
    <row r="83" spans="2:13" x14ac:dyDescent="0.25">
      <c r="B83" s="28" t="s">
        <v>130</v>
      </c>
    </row>
  </sheetData>
  <mergeCells count="12">
    <mergeCell ref="L48:M48"/>
    <mergeCell ref="B47:M47"/>
    <mergeCell ref="B6:K6"/>
    <mergeCell ref="B5:K5"/>
    <mergeCell ref="B44:K44"/>
    <mergeCell ref="B45:K45"/>
    <mergeCell ref="B8:M8"/>
    <mergeCell ref="L9:M9"/>
    <mergeCell ref="B48:B49"/>
    <mergeCell ref="C48:K48"/>
    <mergeCell ref="B9:B10"/>
    <mergeCell ref="C9:K9"/>
  </mergeCells>
  <hyperlinks>
    <hyperlink ref="M5" location="'Índice Pensiones Solidarias'!A1" display="Volver Sistema de Pensiones Solidadias" xr:uid="{00000000-0004-0000-0E00-000000000000}"/>
  </hyperlinks>
  <pageMargins left="0.74803149606299213" right="0.74803149606299213" top="0.98425196850393704" bottom="0.98425196850393704" header="0" footer="0"/>
  <pageSetup scale="83" fitToHeight="2" orientation="portrait" r:id="rId1"/>
  <headerFooter alignWithMargins="0"/>
  <rowBreaks count="1" manualBreakCount="1">
    <brk id="47" min="1"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65"/>
  <sheetViews>
    <sheetView showGridLines="0" topLeftCell="A55" zoomScaleNormal="100" workbookViewId="0"/>
  </sheetViews>
  <sheetFormatPr baseColWidth="10" defaultRowHeight="12" x14ac:dyDescent="0.25"/>
  <cols>
    <col min="1" max="1" width="6" style="29" customWidth="1"/>
    <col min="2" max="2" width="18.109375" style="29" customWidth="1"/>
    <col min="3" max="3" width="7.88671875" style="29" bestFit="1" customWidth="1"/>
    <col min="4" max="4" width="7.33203125" style="29" bestFit="1" customWidth="1"/>
    <col min="5" max="6" width="7.33203125" style="29" customWidth="1"/>
    <col min="7" max="8" width="7.33203125" style="29" bestFit="1" customWidth="1"/>
    <col min="9" max="11" width="7.33203125" style="29" customWidth="1"/>
    <col min="12" max="12" width="9.6640625" style="29" customWidth="1"/>
    <col min="13" max="251" width="11.44140625" style="29"/>
    <col min="252" max="252" width="18.109375" style="29" customWidth="1"/>
    <col min="253" max="253" width="7.88671875" style="29" bestFit="1" customWidth="1"/>
    <col min="254" max="254" width="7.33203125" style="29" bestFit="1" customWidth="1"/>
    <col min="255" max="256" width="7.33203125" style="29" customWidth="1"/>
    <col min="257" max="258" width="7.33203125" style="29" bestFit="1" customWidth="1"/>
    <col min="259" max="261" width="7.33203125" style="29" customWidth="1"/>
    <col min="262" max="267" width="0" style="29" hidden="1" customWidth="1"/>
    <col min="268" max="268" width="9.6640625" style="29" customWidth="1"/>
    <col min="269" max="507" width="11.44140625" style="29"/>
    <col min="508" max="508" width="18.109375" style="29" customWidth="1"/>
    <col min="509" max="509" width="7.88671875" style="29" bestFit="1" customWidth="1"/>
    <col min="510" max="510" width="7.33203125" style="29" bestFit="1" customWidth="1"/>
    <col min="511" max="512" width="7.33203125" style="29" customWidth="1"/>
    <col min="513" max="514" width="7.33203125" style="29" bestFit="1" customWidth="1"/>
    <col min="515" max="517" width="7.33203125" style="29" customWidth="1"/>
    <col min="518" max="523" width="0" style="29" hidden="1" customWidth="1"/>
    <col min="524" max="524" width="9.6640625" style="29" customWidth="1"/>
    <col min="525" max="763" width="11.44140625" style="29"/>
    <col min="764" max="764" width="18.109375" style="29" customWidth="1"/>
    <col min="765" max="765" width="7.88671875" style="29" bestFit="1" customWidth="1"/>
    <col min="766" max="766" width="7.33203125" style="29" bestFit="1" customWidth="1"/>
    <col min="767" max="768" width="7.33203125" style="29" customWidth="1"/>
    <col min="769" max="770" width="7.33203125" style="29" bestFit="1" customWidth="1"/>
    <col min="771" max="773" width="7.33203125" style="29" customWidth="1"/>
    <col min="774" max="779" width="0" style="29" hidden="1" customWidth="1"/>
    <col min="780" max="780" width="9.6640625" style="29" customWidth="1"/>
    <col min="781" max="1019" width="11.44140625" style="29"/>
    <col min="1020" max="1020" width="18.109375" style="29" customWidth="1"/>
    <col min="1021" max="1021" width="7.88671875" style="29" bestFit="1" customWidth="1"/>
    <col min="1022" max="1022" width="7.33203125" style="29" bestFit="1" customWidth="1"/>
    <col min="1023" max="1024" width="7.33203125" style="29" customWidth="1"/>
    <col min="1025" max="1026" width="7.33203125" style="29" bestFit="1" customWidth="1"/>
    <col min="1027" max="1029" width="7.33203125" style="29" customWidth="1"/>
    <col min="1030" max="1035" width="0" style="29" hidden="1" customWidth="1"/>
    <col min="1036" max="1036" width="9.6640625" style="29" customWidth="1"/>
    <col min="1037" max="1275" width="11.44140625" style="29"/>
    <col min="1276" max="1276" width="18.109375" style="29" customWidth="1"/>
    <col min="1277" max="1277" width="7.88671875" style="29" bestFit="1" customWidth="1"/>
    <col min="1278" max="1278" width="7.33203125" style="29" bestFit="1" customWidth="1"/>
    <col min="1279" max="1280" width="7.33203125" style="29" customWidth="1"/>
    <col min="1281" max="1282" width="7.33203125" style="29" bestFit="1" customWidth="1"/>
    <col min="1283" max="1285" width="7.33203125" style="29" customWidth="1"/>
    <col min="1286" max="1291" width="0" style="29" hidden="1" customWidth="1"/>
    <col min="1292" max="1292" width="9.6640625" style="29" customWidth="1"/>
    <col min="1293" max="1531" width="11.44140625" style="29"/>
    <col min="1532" max="1532" width="18.109375" style="29" customWidth="1"/>
    <col min="1533" max="1533" width="7.88671875" style="29" bestFit="1" customWidth="1"/>
    <col min="1534" max="1534" width="7.33203125" style="29" bestFit="1" customWidth="1"/>
    <col min="1535" max="1536" width="7.33203125" style="29" customWidth="1"/>
    <col min="1537" max="1538" width="7.33203125" style="29" bestFit="1" customWidth="1"/>
    <col min="1539" max="1541" width="7.33203125" style="29" customWidth="1"/>
    <col min="1542" max="1547" width="0" style="29" hidden="1" customWidth="1"/>
    <col min="1548" max="1548" width="9.6640625" style="29" customWidth="1"/>
    <col min="1549" max="1787" width="11.44140625" style="29"/>
    <col min="1788" max="1788" width="18.109375" style="29" customWidth="1"/>
    <col min="1789" max="1789" width="7.88671875" style="29" bestFit="1" customWidth="1"/>
    <col min="1790" max="1790" width="7.33203125" style="29" bestFit="1" customWidth="1"/>
    <col min="1791" max="1792" width="7.33203125" style="29" customWidth="1"/>
    <col min="1793" max="1794" width="7.33203125" style="29" bestFit="1" customWidth="1"/>
    <col min="1795" max="1797" width="7.33203125" style="29" customWidth="1"/>
    <col min="1798" max="1803" width="0" style="29" hidden="1" customWidth="1"/>
    <col min="1804" max="1804" width="9.6640625" style="29" customWidth="1"/>
    <col min="1805" max="2043" width="11.44140625" style="29"/>
    <col min="2044" max="2044" width="18.109375" style="29" customWidth="1"/>
    <col min="2045" max="2045" width="7.88671875" style="29" bestFit="1" customWidth="1"/>
    <col min="2046" max="2046" width="7.33203125" style="29" bestFit="1" customWidth="1"/>
    <col min="2047" max="2048" width="7.33203125" style="29" customWidth="1"/>
    <col min="2049" max="2050" width="7.33203125" style="29" bestFit="1" customWidth="1"/>
    <col min="2051" max="2053" width="7.33203125" style="29" customWidth="1"/>
    <col min="2054" max="2059" width="0" style="29" hidden="1" customWidth="1"/>
    <col min="2060" max="2060" width="9.6640625" style="29" customWidth="1"/>
    <col min="2061" max="2299" width="11.44140625" style="29"/>
    <col min="2300" max="2300" width="18.109375" style="29" customWidth="1"/>
    <col min="2301" max="2301" width="7.88671875" style="29" bestFit="1" customWidth="1"/>
    <col min="2302" max="2302" width="7.33203125" style="29" bestFit="1" customWidth="1"/>
    <col min="2303" max="2304" width="7.33203125" style="29" customWidth="1"/>
    <col min="2305" max="2306" width="7.33203125" style="29" bestFit="1" customWidth="1"/>
    <col min="2307" max="2309" width="7.33203125" style="29" customWidth="1"/>
    <col min="2310" max="2315" width="0" style="29" hidden="1" customWidth="1"/>
    <col min="2316" max="2316" width="9.6640625" style="29" customWidth="1"/>
    <col min="2317" max="2555" width="11.44140625" style="29"/>
    <col min="2556" max="2556" width="18.109375" style="29" customWidth="1"/>
    <col min="2557" max="2557" width="7.88671875" style="29" bestFit="1" customWidth="1"/>
    <col min="2558" max="2558" width="7.33203125" style="29" bestFit="1" customWidth="1"/>
    <col min="2559" max="2560" width="7.33203125" style="29" customWidth="1"/>
    <col min="2561" max="2562" width="7.33203125" style="29" bestFit="1" customWidth="1"/>
    <col min="2563" max="2565" width="7.33203125" style="29" customWidth="1"/>
    <col min="2566" max="2571" width="0" style="29" hidden="1" customWidth="1"/>
    <col min="2572" max="2572" width="9.6640625" style="29" customWidth="1"/>
    <col min="2573" max="2811" width="11.44140625" style="29"/>
    <col min="2812" max="2812" width="18.109375" style="29" customWidth="1"/>
    <col min="2813" max="2813" width="7.88671875" style="29" bestFit="1" customWidth="1"/>
    <col min="2814" max="2814" width="7.33203125" style="29" bestFit="1" customWidth="1"/>
    <col min="2815" max="2816" width="7.33203125" style="29" customWidth="1"/>
    <col min="2817" max="2818" width="7.33203125" style="29" bestFit="1" customWidth="1"/>
    <col min="2819" max="2821" width="7.33203125" style="29" customWidth="1"/>
    <col min="2822" max="2827" width="0" style="29" hidden="1" customWidth="1"/>
    <col min="2828" max="2828" width="9.6640625" style="29" customWidth="1"/>
    <col min="2829" max="3067" width="11.44140625" style="29"/>
    <col min="3068" max="3068" width="18.109375" style="29" customWidth="1"/>
    <col min="3069" max="3069" width="7.88671875" style="29" bestFit="1" customWidth="1"/>
    <col min="3070" max="3070" width="7.33203125" style="29" bestFit="1" customWidth="1"/>
    <col min="3071" max="3072" width="7.33203125" style="29" customWidth="1"/>
    <col min="3073" max="3074" width="7.33203125" style="29" bestFit="1" customWidth="1"/>
    <col min="3075" max="3077" width="7.33203125" style="29" customWidth="1"/>
    <col min="3078" max="3083" width="0" style="29" hidden="1" customWidth="1"/>
    <col min="3084" max="3084" width="9.6640625" style="29" customWidth="1"/>
    <col min="3085" max="3323" width="11.44140625" style="29"/>
    <col min="3324" max="3324" width="18.109375" style="29" customWidth="1"/>
    <col min="3325" max="3325" width="7.88671875" style="29" bestFit="1" customWidth="1"/>
    <col min="3326" max="3326" width="7.33203125" style="29" bestFit="1" customWidth="1"/>
    <col min="3327" max="3328" width="7.33203125" style="29" customWidth="1"/>
    <col min="3329" max="3330" width="7.33203125" style="29" bestFit="1" customWidth="1"/>
    <col min="3331" max="3333" width="7.33203125" style="29" customWidth="1"/>
    <col min="3334" max="3339" width="0" style="29" hidden="1" customWidth="1"/>
    <col min="3340" max="3340" width="9.6640625" style="29" customWidth="1"/>
    <col min="3341" max="3579" width="11.44140625" style="29"/>
    <col min="3580" max="3580" width="18.109375" style="29" customWidth="1"/>
    <col min="3581" max="3581" width="7.88671875" style="29" bestFit="1" customWidth="1"/>
    <col min="3582" max="3582" width="7.33203125" style="29" bestFit="1" customWidth="1"/>
    <col min="3583" max="3584" width="7.33203125" style="29" customWidth="1"/>
    <col min="3585" max="3586" width="7.33203125" style="29" bestFit="1" customWidth="1"/>
    <col min="3587" max="3589" width="7.33203125" style="29" customWidth="1"/>
    <col min="3590" max="3595" width="0" style="29" hidden="1" customWidth="1"/>
    <col min="3596" max="3596" width="9.6640625" style="29" customWidth="1"/>
    <col min="3597" max="3835" width="11.44140625" style="29"/>
    <col min="3836" max="3836" width="18.109375" style="29" customWidth="1"/>
    <col min="3837" max="3837" width="7.88671875" style="29" bestFit="1" customWidth="1"/>
    <col min="3838" max="3838" width="7.33203125" style="29" bestFit="1" customWidth="1"/>
    <col min="3839" max="3840" width="7.33203125" style="29" customWidth="1"/>
    <col min="3841" max="3842" width="7.33203125" style="29" bestFit="1" customWidth="1"/>
    <col min="3843" max="3845" width="7.33203125" style="29" customWidth="1"/>
    <col min="3846" max="3851" width="0" style="29" hidden="1" customWidth="1"/>
    <col min="3852" max="3852" width="9.6640625" style="29" customWidth="1"/>
    <col min="3853" max="4091" width="11.44140625" style="29"/>
    <col min="4092" max="4092" width="18.109375" style="29" customWidth="1"/>
    <col min="4093" max="4093" width="7.88671875" style="29" bestFit="1" customWidth="1"/>
    <col min="4094" max="4094" width="7.33203125" style="29" bestFit="1" customWidth="1"/>
    <col min="4095" max="4096" width="7.33203125" style="29" customWidth="1"/>
    <col min="4097" max="4098" width="7.33203125" style="29" bestFit="1" customWidth="1"/>
    <col min="4099" max="4101" width="7.33203125" style="29" customWidth="1"/>
    <col min="4102" max="4107" width="0" style="29" hidden="1" customWidth="1"/>
    <col min="4108" max="4108" width="9.6640625" style="29" customWidth="1"/>
    <col min="4109" max="4347" width="11.44140625" style="29"/>
    <col min="4348" max="4348" width="18.109375" style="29" customWidth="1"/>
    <col min="4349" max="4349" width="7.88671875" style="29" bestFit="1" customWidth="1"/>
    <col min="4350" max="4350" width="7.33203125" style="29" bestFit="1" customWidth="1"/>
    <col min="4351" max="4352" width="7.33203125" style="29" customWidth="1"/>
    <col min="4353" max="4354" width="7.33203125" style="29" bestFit="1" customWidth="1"/>
    <col min="4355" max="4357" width="7.33203125" style="29" customWidth="1"/>
    <col min="4358" max="4363" width="0" style="29" hidden="1" customWidth="1"/>
    <col min="4364" max="4364" width="9.6640625" style="29" customWidth="1"/>
    <col min="4365" max="4603" width="11.44140625" style="29"/>
    <col min="4604" max="4604" width="18.109375" style="29" customWidth="1"/>
    <col min="4605" max="4605" width="7.88671875" style="29" bestFit="1" customWidth="1"/>
    <col min="4606" max="4606" width="7.33203125" style="29" bestFit="1" customWidth="1"/>
    <col min="4607" max="4608" width="7.33203125" style="29" customWidth="1"/>
    <col min="4609" max="4610" width="7.33203125" style="29" bestFit="1" customWidth="1"/>
    <col min="4611" max="4613" width="7.33203125" style="29" customWidth="1"/>
    <col min="4614" max="4619" width="0" style="29" hidden="1" customWidth="1"/>
    <col min="4620" max="4620" width="9.6640625" style="29" customWidth="1"/>
    <col min="4621" max="4859" width="11.44140625" style="29"/>
    <col min="4860" max="4860" width="18.109375" style="29" customWidth="1"/>
    <col min="4861" max="4861" width="7.88671875" style="29" bestFit="1" customWidth="1"/>
    <col min="4862" max="4862" width="7.33203125" style="29" bestFit="1" customWidth="1"/>
    <col min="4863" max="4864" width="7.33203125" style="29" customWidth="1"/>
    <col min="4865" max="4866" width="7.33203125" style="29" bestFit="1" customWidth="1"/>
    <col min="4867" max="4869" width="7.33203125" style="29" customWidth="1"/>
    <col min="4870" max="4875" width="0" style="29" hidden="1" customWidth="1"/>
    <col min="4876" max="4876" width="9.6640625" style="29" customWidth="1"/>
    <col min="4877" max="5115" width="11.44140625" style="29"/>
    <col min="5116" max="5116" width="18.109375" style="29" customWidth="1"/>
    <col min="5117" max="5117" width="7.88671875" style="29" bestFit="1" customWidth="1"/>
    <col min="5118" max="5118" width="7.33203125" style="29" bestFit="1" customWidth="1"/>
    <col min="5119" max="5120" width="7.33203125" style="29" customWidth="1"/>
    <col min="5121" max="5122" width="7.33203125" style="29" bestFit="1" customWidth="1"/>
    <col min="5123" max="5125" width="7.33203125" style="29" customWidth="1"/>
    <col min="5126" max="5131" width="0" style="29" hidden="1" customWidth="1"/>
    <col min="5132" max="5132" width="9.6640625" style="29" customWidth="1"/>
    <col min="5133" max="5371" width="11.44140625" style="29"/>
    <col min="5372" max="5372" width="18.109375" style="29" customWidth="1"/>
    <col min="5373" max="5373" width="7.88671875" style="29" bestFit="1" customWidth="1"/>
    <col min="5374" max="5374" width="7.33203125" style="29" bestFit="1" customWidth="1"/>
    <col min="5375" max="5376" width="7.33203125" style="29" customWidth="1"/>
    <col min="5377" max="5378" width="7.33203125" style="29" bestFit="1" customWidth="1"/>
    <col min="5379" max="5381" width="7.33203125" style="29" customWidth="1"/>
    <col min="5382" max="5387" width="0" style="29" hidden="1" customWidth="1"/>
    <col min="5388" max="5388" width="9.6640625" style="29" customWidth="1"/>
    <col min="5389" max="5627" width="11.44140625" style="29"/>
    <col min="5628" max="5628" width="18.109375" style="29" customWidth="1"/>
    <col min="5629" max="5629" width="7.88671875" style="29" bestFit="1" customWidth="1"/>
    <col min="5630" max="5630" width="7.33203125" style="29" bestFit="1" customWidth="1"/>
    <col min="5631" max="5632" width="7.33203125" style="29" customWidth="1"/>
    <col min="5633" max="5634" width="7.33203125" style="29" bestFit="1" customWidth="1"/>
    <col min="5635" max="5637" width="7.33203125" style="29" customWidth="1"/>
    <col min="5638" max="5643" width="0" style="29" hidden="1" customWidth="1"/>
    <col min="5644" max="5644" width="9.6640625" style="29" customWidth="1"/>
    <col min="5645" max="5883" width="11.44140625" style="29"/>
    <col min="5884" max="5884" width="18.109375" style="29" customWidth="1"/>
    <col min="5885" max="5885" width="7.88671875" style="29" bestFit="1" customWidth="1"/>
    <col min="5886" max="5886" width="7.33203125" style="29" bestFit="1" customWidth="1"/>
    <col min="5887" max="5888" width="7.33203125" style="29" customWidth="1"/>
    <col min="5889" max="5890" width="7.33203125" style="29" bestFit="1" customWidth="1"/>
    <col min="5891" max="5893" width="7.33203125" style="29" customWidth="1"/>
    <col min="5894" max="5899" width="0" style="29" hidden="1" customWidth="1"/>
    <col min="5900" max="5900" width="9.6640625" style="29" customWidth="1"/>
    <col min="5901" max="6139" width="11.44140625" style="29"/>
    <col min="6140" max="6140" width="18.109375" style="29" customWidth="1"/>
    <col min="6141" max="6141" width="7.88671875" style="29" bestFit="1" customWidth="1"/>
    <col min="6142" max="6142" width="7.33203125" style="29" bestFit="1" customWidth="1"/>
    <col min="6143" max="6144" width="7.33203125" style="29" customWidth="1"/>
    <col min="6145" max="6146" width="7.33203125" style="29" bestFit="1" customWidth="1"/>
    <col min="6147" max="6149" width="7.33203125" style="29" customWidth="1"/>
    <col min="6150" max="6155" width="0" style="29" hidden="1" customWidth="1"/>
    <col min="6156" max="6156" width="9.6640625" style="29" customWidth="1"/>
    <col min="6157" max="6395" width="11.44140625" style="29"/>
    <col min="6396" max="6396" width="18.109375" style="29" customWidth="1"/>
    <col min="6397" max="6397" width="7.88671875" style="29" bestFit="1" customWidth="1"/>
    <col min="6398" max="6398" width="7.33203125" style="29" bestFit="1" customWidth="1"/>
    <col min="6399" max="6400" width="7.33203125" style="29" customWidth="1"/>
    <col min="6401" max="6402" width="7.33203125" style="29" bestFit="1" customWidth="1"/>
    <col min="6403" max="6405" width="7.33203125" style="29" customWidth="1"/>
    <col min="6406" max="6411" width="0" style="29" hidden="1" customWidth="1"/>
    <col min="6412" max="6412" width="9.6640625" style="29" customWidth="1"/>
    <col min="6413" max="6651" width="11.44140625" style="29"/>
    <col min="6652" max="6652" width="18.109375" style="29" customWidth="1"/>
    <col min="6653" max="6653" width="7.88671875" style="29" bestFit="1" customWidth="1"/>
    <col min="6654" max="6654" width="7.33203125" style="29" bestFit="1" customWidth="1"/>
    <col min="6655" max="6656" width="7.33203125" style="29" customWidth="1"/>
    <col min="6657" max="6658" width="7.33203125" style="29" bestFit="1" customWidth="1"/>
    <col min="6659" max="6661" width="7.33203125" style="29" customWidth="1"/>
    <col min="6662" max="6667" width="0" style="29" hidden="1" customWidth="1"/>
    <col min="6668" max="6668" width="9.6640625" style="29" customWidth="1"/>
    <col min="6669" max="6907" width="11.44140625" style="29"/>
    <col min="6908" max="6908" width="18.109375" style="29" customWidth="1"/>
    <col min="6909" max="6909" width="7.88671875" style="29" bestFit="1" customWidth="1"/>
    <col min="6910" max="6910" width="7.33203125" style="29" bestFit="1" customWidth="1"/>
    <col min="6911" max="6912" width="7.33203125" style="29" customWidth="1"/>
    <col min="6913" max="6914" width="7.33203125" style="29" bestFit="1" customWidth="1"/>
    <col min="6915" max="6917" width="7.33203125" style="29" customWidth="1"/>
    <col min="6918" max="6923" width="0" style="29" hidden="1" customWidth="1"/>
    <col min="6924" max="6924" width="9.6640625" style="29" customWidth="1"/>
    <col min="6925" max="7163" width="11.44140625" style="29"/>
    <col min="7164" max="7164" width="18.109375" style="29" customWidth="1"/>
    <col min="7165" max="7165" width="7.88671875" style="29" bestFit="1" customWidth="1"/>
    <col min="7166" max="7166" width="7.33203125" style="29" bestFit="1" customWidth="1"/>
    <col min="7167" max="7168" width="7.33203125" style="29" customWidth="1"/>
    <col min="7169" max="7170" width="7.33203125" style="29" bestFit="1" customWidth="1"/>
    <col min="7171" max="7173" width="7.33203125" style="29" customWidth="1"/>
    <col min="7174" max="7179" width="0" style="29" hidden="1" customWidth="1"/>
    <col min="7180" max="7180" width="9.6640625" style="29" customWidth="1"/>
    <col min="7181" max="7419" width="11.44140625" style="29"/>
    <col min="7420" max="7420" width="18.109375" style="29" customWidth="1"/>
    <col min="7421" max="7421" width="7.88671875" style="29" bestFit="1" customWidth="1"/>
    <col min="7422" max="7422" width="7.33203125" style="29" bestFit="1" customWidth="1"/>
    <col min="7423" max="7424" width="7.33203125" style="29" customWidth="1"/>
    <col min="7425" max="7426" width="7.33203125" style="29" bestFit="1" customWidth="1"/>
    <col min="7427" max="7429" width="7.33203125" style="29" customWidth="1"/>
    <col min="7430" max="7435" width="0" style="29" hidden="1" customWidth="1"/>
    <col min="7436" max="7436" width="9.6640625" style="29" customWidth="1"/>
    <col min="7437" max="7675" width="11.44140625" style="29"/>
    <col min="7676" max="7676" width="18.109375" style="29" customWidth="1"/>
    <col min="7677" max="7677" width="7.88671875" style="29" bestFit="1" customWidth="1"/>
    <col min="7678" max="7678" width="7.33203125" style="29" bestFit="1" customWidth="1"/>
    <col min="7679" max="7680" width="7.33203125" style="29" customWidth="1"/>
    <col min="7681" max="7682" width="7.33203125" style="29" bestFit="1" customWidth="1"/>
    <col min="7683" max="7685" width="7.33203125" style="29" customWidth="1"/>
    <col min="7686" max="7691" width="0" style="29" hidden="1" customWidth="1"/>
    <col min="7692" max="7692" width="9.6640625" style="29" customWidth="1"/>
    <col min="7693" max="7931" width="11.44140625" style="29"/>
    <col min="7932" max="7932" width="18.109375" style="29" customWidth="1"/>
    <col min="7933" max="7933" width="7.88671875" style="29" bestFit="1" customWidth="1"/>
    <col min="7934" max="7934" width="7.33203125" style="29" bestFit="1" customWidth="1"/>
    <col min="7935" max="7936" width="7.33203125" style="29" customWidth="1"/>
    <col min="7937" max="7938" width="7.33203125" style="29" bestFit="1" customWidth="1"/>
    <col min="7939" max="7941" width="7.33203125" style="29" customWidth="1"/>
    <col min="7942" max="7947" width="0" style="29" hidden="1" customWidth="1"/>
    <col min="7948" max="7948" width="9.6640625" style="29" customWidth="1"/>
    <col min="7949" max="8187" width="11.44140625" style="29"/>
    <col min="8188" max="8188" width="18.109375" style="29" customWidth="1"/>
    <col min="8189" max="8189" width="7.88671875" style="29" bestFit="1" customWidth="1"/>
    <col min="8190" max="8190" width="7.33203125" style="29" bestFit="1" customWidth="1"/>
    <col min="8191" max="8192" width="7.33203125" style="29" customWidth="1"/>
    <col min="8193" max="8194" width="7.33203125" style="29" bestFit="1" customWidth="1"/>
    <col min="8195" max="8197" width="7.33203125" style="29" customWidth="1"/>
    <col min="8198" max="8203" width="0" style="29" hidden="1" customWidth="1"/>
    <col min="8204" max="8204" width="9.6640625" style="29" customWidth="1"/>
    <col min="8205" max="8443" width="11.44140625" style="29"/>
    <col min="8444" max="8444" width="18.109375" style="29" customWidth="1"/>
    <col min="8445" max="8445" width="7.88671875" style="29" bestFit="1" customWidth="1"/>
    <col min="8446" max="8446" width="7.33203125" style="29" bestFit="1" customWidth="1"/>
    <col min="8447" max="8448" width="7.33203125" style="29" customWidth="1"/>
    <col min="8449" max="8450" width="7.33203125" style="29" bestFit="1" customWidth="1"/>
    <col min="8451" max="8453" width="7.33203125" style="29" customWidth="1"/>
    <col min="8454" max="8459" width="0" style="29" hidden="1" customWidth="1"/>
    <col min="8460" max="8460" width="9.6640625" style="29" customWidth="1"/>
    <col min="8461" max="8699" width="11.44140625" style="29"/>
    <col min="8700" max="8700" width="18.109375" style="29" customWidth="1"/>
    <col min="8701" max="8701" width="7.88671875" style="29" bestFit="1" customWidth="1"/>
    <col min="8702" max="8702" width="7.33203125" style="29" bestFit="1" customWidth="1"/>
    <col min="8703" max="8704" width="7.33203125" style="29" customWidth="1"/>
    <col min="8705" max="8706" width="7.33203125" style="29" bestFit="1" customWidth="1"/>
    <col min="8707" max="8709" width="7.33203125" style="29" customWidth="1"/>
    <col min="8710" max="8715" width="0" style="29" hidden="1" customWidth="1"/>
    <col min="8716" max="8716" width="9.6640625" style="29" customWidth="1"/>
    <col min="8717" max="8955" width="11.44140625" style="29"/>
    <col min="8956" max="8956" width="18.109375" style="29" customWidth="1"/>
    <col min="8957" max="8957" width="7.88671875" style="29" bestFit="1" customWidth="1"/>
    <col min="8958" max="8958" width="7.33203125" style="29" bestFit="1" customWidth="1"/>
    <col min="8959" max="8960" width="7.33203125" style="29" customWidth="1"/>
    <col min="8961" max="8962" width="7.33203125" style="29" bestFit="1" customWidth="1"/>
    <col min="8963" max="8965" width="7.33203125" style="29" customWidth="1"/>
    <col min="8966" max="8971" width="0" style="29" hidden="1" customWidth="1"/>
    <col min="8972" max="8972" width="9.6640625" style="29" customWidth="1"/>
    <col min="8973" max="9211" width="11.44140625" style="29"/>
    <col min="9212" max="9212" width="18.109375" style="29" customWidth="1"/>
    <col min="9213" max="9213" width="7.88671875" style="29" bestFit="1" customWidth="1"/>
    <col min="9214" max="9214" width="7.33203125" style="29" bestFit="1" customWidth="1"/>
    <col min="9215" max="9216" width="7.33203125" style="29" customWidth="1"/>
    <col min="9217" max="9218" width="7.33203125" style="29" bestFit="1" customWidth="1"/>
    <col min="9219" max="9221" width="7.33203125" style="29" customWidth="1"/>
    <col min="9222" max="9227" width="0" style="29" hidden="1" customWidth="1"/>
    <col min="9228" max="9228" width="9.6640625" style="29" customWidth="1"/>
    <col min="9229" max="9467" width="11.44140625" style="29"/>
    <col min="9468" max="9468" width="18.109375" style="29" customWidth="1"/>
    <col min="9469" max="9469" width="7.88671875" style="29" bestFit="1" customWidth="1"/>
    <col min="9470" max="9470" width="7.33203125" style="29" bestFit="1" customWidth="1"/>
    <col min="9471" max="9472" width="7.33203125" style="29" customWidth="1"/>
    <col min="9473" max="9474" width="7.33203125" style="29" bestFit="1" customWidth="1"/>
    <col min="9475" max="9477" width="7.33203125" style="29" customWidth="1"/>
    <col min="9478" max="9483" width="0" style="29" hidden="1" customWidth="1"/>
    <col min="9484" max="9484" width="9.6640625" style="29" customWidth="1"/>
    <col min="9485" max="9723" width="11.44140625" style="29"/>
    <col min="9724" max="9724" width="18.109375" style="29" customWidth="1"/>
    <col min="9725" max="9725" width="7.88671875" style="29" bestFit="1" customWidth="1"/>
    <col min="9726" max="9726" width="7.33203125" style="29" bestFit="1" customWidth="1"/>
    <col min="9727" max="9728" width="7.33203125" style="29" customWidth="1"/>
    <col min="9729" max="9730" width="7.33203125" style="29" bestFit="1" customWidth="1"/>
    <col min="9731" max="9733" width="7.33203125" style="29" customWidth="1"/>
    <col min="9734" max="9739" width="0" style="29" hidden="1" customWidth="1"/>
    <col min="9740" max="9740" width="9.6640625" style="29" customWidth="1"/>
    <col min="9741" max="9979" width="11.44140625" style="29"/>
    <col min="9980" max="9980" width="18.109375" style="29" customWidth="1"/>
    <col min="9981" max="9981" width="7.88671875" style="29" bestFit="1" customWidth="1"/>
    <col min="9982" max="9982" width="7.33203125" style="29" bestFit="1" customWidth="1"/>
    <col min="9983" max="9984" width="7.33203125" style="29" customWidth="1"/>
    <col min="9985" max="9986" width="7.33203125" style="29" bestFit="1" customWidth="1"/>
    <col min="9987" max="9989" width="7.33203125" style="29" customWidth="1"/>
    <col min="9990" max="9995" width="0" style="29" hidden="1" customWidth="1"/>
    <col min="9996" max="9996" width="9.6640625" style="29" customWidth="1"/>
    <col min="9997" max="10235" width="11.44140625" style="29"/>
    <col min="10236" max="10236" width="18.109375" style="29" customWidth="1"/>
    <col min="10237" max="10237" width="7.88671875" style="29" bestFit="1" customWidth="1"/>
    <col min="10238" max="10238" width="7.33203125" style="29" bestFit="1" customWidth="1"/>
    <col min="10239" max="10240" width="7.33203125" style="29" customWidth="1"/>
    <col min="10241" max="10242" width="7.33203125" style="29" bestFit="1" customWidth="1"/>
    <col min="10243" max="10245" width="7.33203125" style="29" customWidth="1"/>
    <col min="10246" max="10251" width="0" style="29" hidden="1" customWidth="1"/>
    <col min="10252" max="10252" width="9.6640625" style="29" customWidth="1"/>
    <col min="10253" max="10491" width="11.44140625" style="29"/>
    <col min="10492" max="10492" width="18.109375" style="29" customWidth="1"/>
    <col min="10493" max="10493" width="7.88671875" style="29" bestFit="1" customWidth="1"/>
    <col min="10494" max="10494" width="7.33203125" style="29" bestFit="1" customWidth="1"/>
    <col min="10495" max="10496" width="7.33203125" style="29" customWidth="1"/>
    <col min="10497" max="10498" width="7.33203125" style="29" bestFit="1" customWidth="1"/>
    <col min="10499" max="10501" width="7.33203125" style="29" customWidth="1"/>
    <col min="10502" max="10507" width="0" style="29" hidden="1" customWidth="1"/>
    <col min="10508" max="10508" width="9.6640625" style="29" customWidth="1"/>
    <col min="10509" max="10747" width="11.44140625" style="29"/>
    <col min="10748" max="10748" width="18.109375" style="29" customWidth="1"/>
    <col min="10749" max="10749" width="7.88671875" style="29" bestFit="1" customWidth="1"/>
    <col min="10750" max="10750" width="7.33203125" style="29" bestFit="1" customWidth="1"/>
    <col min="10751" max="10752" width="7.33203125" style="29" customWidth="1"/>
    <col min="10753" max="10754" width="7.33203125" style="29" bestFit="1" customWidth="1"/>
    <col min="10755" max="10757" width="7.33203125" style="29" customWidth="1"/>
    <col min="10758" max="10763" width="0" style="29" hidden="1" customWidth="1"/>
    <col min="10764" max="10764" width="9.6640625" style="29" customWidth="1"/>
    <col min="10765" max="11003" width="11.44140625" style="29"/>
    <col min="11004" max="11004" width="18.109375" style="29" customWidth="1"/>
    <col min="11005" max="11005" width="7.88671875" style="29" bestFit="1" customWidth="1"/>
    <col min="11006" max="11006" width="7.33203125" style="29" bestFit="1" customWidth="1"/>
    <col min="11007" max="11008" width="7.33203125" style="29" customWidth="1"/>
    <col min="11009" max="11010" width="7.33203125" style="29" bestFit="1" customWidth="1"/>
    <col min="11011" max="11013" width="7.33203125" style="29" customWidth="1"/>
    <col min="11014" max="11019" width="0" style="29" hidden="1" customWidth="1"/>
    <col min="11020" max="11020" width="9.6640625" style="29" customWidth="1"/>
    <col min="11021" max="11259" width="11.44140625" style="29"/>
    <col min="11260" max="11260" width="18.109375" style="29" customWidth="1"/>
    <col min="11261" max="11261" width="7.88671875" style="29" bestFit="1" customWidth="1"/>
    <col min="11262" max="11262" width="7.33203125" style="29" bestFit="1" customWidth="1"/>
    <col min="11263" max="11264" width="7.33203125" style="29" customWidth="1"/>
    <col min="11265" max="11266" width="7.33203125" style="29" bestFit="1" customWidth="1"/>
    <col min="11267" max="11269" width="7.33203125" style="29" customWidth="1"/>
    <col min="11270" max="11275" width="0" style="29" hidden="1" customWidth="1"/>
    <col min="11276" max="11276" width="9.6640625" style="29" customWidth="1"/>
    <col min="11277" max="11515" width="11.44140625" style="29"/>
    <col min="11516" max="11516" width="18.109375" style="29" customWidth="1"/>
    <col min="11517" max="11517" width="7.88671875" style="29" bestFit="1" customWidth="1"/>
    <col min="11518" max="11518" width="7.33203125" style="29" bestFit="1" customWidth="1"/>
    <col min="11519" max="11520" width="7.33203125" style="29" customWidth="1"/>
    <col min="11521" max="11522" width="7.33203125" style="29" bestFit="1" customWidth="1"/>
    <col min="11523" max="11525" width="7.33203125" style="29" customWidth="1"/>
    <col min="11526" max="11531" width="0" style="29" hidden="1" customWidth="1"/>
    <col min="11532" max="11532" width="9.6640625" style="29" customWidth="1"/>
    <col min="11533" max="11771" width="11.44140625" style="29"/>
    <col min="11772" max="11772" width="18.109375" style="29" customWidth="1"/>
    <col min="11773" max="11773" width="7.88671875" style="29" bestFit="1" customWidth="1"/>
    <col min="11774" max="11774" width="7.33203125" style="29" bestFit="1" customWidth="1"/>
    <col min="11775" max="11776" width="7.33203125" style="29" customWidth="1"/>
    <col min="11777" max="11778" width="7.33203125" style="29" bestFit="1" customWidth="1"/>
    <col min="11779" max="11781" width="7.33203125" style="29" customWidth="1"/>
    <col min="11782" max="11787" width="0" style="29" hidden="1" customWidth="1"/>
    <col min="11788" max="11788" width="9.6640625" style="29" customWidth="1"/>
    <col min="11789" max="12027" width="11.44140625" style="29"/>
    <col min="12028" max="12028" width="18.109375" style="29" customWidth="1"/>
    <col min="12029" max="12029" width="7.88671875" style="29" bestFit="1" customWidth="1"/>
    <col min="12030" max="12030" width="7.33203125" style="29" bestFit="1" customWidth="1"/>
    <col min="12031" max="12032" width="7.33203125" style="29" customWidth="1"/>
    <col min="12033" max="12034" width="7.33203125" style="29" bestFit="1" customWidth="1"/>
    <col min="12035" max="12037" width="7.33203125" style="29" customWidth="1"/>
    <col min="12038" max="12043" width="0" style="29" hidden="1" customWidth="1"/>
    <col min="12044" max="12044" width="9.6640625" style="29" customWidth="1"/>
    <col min="12045" max="12283" width="11.44140625" style="29"/>
    <col min="12284" max="12284" width="18.109375" style="29" customWidth="1"/>
    <col min="12285" max="12285" width="7.88671875" style="29" bestFit="1" customWidth="1"/>
    <col min="12286" max="12286" width="7.33203125" style="29" bestFit="1" customWidth="1"/>
    <col min="12287" max="12288" width="7.33203125" style="29" customWidth="1"/>
    <col min="12289" max="12290" width="7.33203125" style="29" bestFit="1" customWidth="1"/>
    <col min="12291" max="12293" width="7.33203125" style="29" customWidth="1"/>
    <col min="12294" max="12299" width="0" style="29" hidden="1" customWidth="1"/>
    <col min="12300" max="12300" width="9.6640625" style="29" customWidth="1"/>
    <col min="12301" max="12539" width="11.44140625" style="29"/>
    <col min="12540" max="12540" width="18.109375" style="29" customWidth="1"/>
    <col min="12541" max="12541" width="7.88671875" style="29" bestFit="1" customWidth="1"/>
    <col min="12542" max="12542" width="7.33203125" style="29" bestFit="1" customWidth="1"/>
    <col min="12543" max="12544" width="7.33203125" style="29" customWidth="1"/>
    <col min="12545" max="12546" width="7.33203125" style="29" bestFit="1" customWidth="1"/>
    <col min="12547" max="12549" width="7.33203125" style="29" customWidth="1"/>
    <col min="12550" max="12555" width="0" style="29" hidden="1" customWidth="1"/>
    <col min="12556" max="12556" width="9.6640625" style="29" customWidth="1"/>
    <col min="12557" max="12795" width="11.44140625" style="29"/>
    <col min="12796" max="12796" width="18.109375" style="29" customWidth="1"/>
    <col min="12797" max="12797" width="7.88671875" style="29" bestFit="1" customWidth="1"/>
    <col min="12798" max="12798" width="7.33203125" style="29" bestFit="1" customWidth="1"/>
    <col min="12799" max="12800" width="7.33203125" style="29" customWidth="1"/>
    <col min="12801" max="12802" width="7.33203125" style="29" bestFit="1" customWidth="1"/>
    <col min="12803" max="12805" width="7.33203125" style="29" customWidth="1"/>
    <col min="12806" max="12811" width="0" style="29" hidden="1" customWidth="1"/>
    <col min="12812" max="12812" width="9.6640625" style="29" customWidth="1"/>
    <col min="12813" max="13051" width="11.44140625" style="29"/>
    <col min="13052" max="13052" width="18.109375" style="29" customWidth="1"/>
    <col min="13053" max="13053" width="7.88671875" style="29" bestFit="1" customWidth="1"/>
    <col min="13054" max="13054" width="7.33203125" style="29" bestFit="1" customWidth="1"/>
    <col min="13055" max="13056" width="7.33203125" style="29" customWidth="1"/>
    <col min="13057" max="13058" width="7.33203125" style="29" bestFit="1" customWidth="1"/>
    <col min="13059" max="13061" width="7.33203125" style="29" customWidth="1"/>
    <col min="13062" max="13067" width="0" style="29" hidden="1" customWidth="1"/>
    <col min="13068" max="13068" width="9.6640625" style="29" customWidth="1"/>
    <col min="13069" max="13307" width="11.44140625" style="29"/>
    <col min="13308" max="13308" width="18.109375" style="29" customWidth="1"/>
    <col min="13309" max="13309" width="7.88671875" style="29" bestFit="1" customWidth="1"/>
    <col min="13310" max="13310" width="7.33203125" style="29" bestFit="1" customWidth="1"/>
    <col min="13311" max="13312" width="7.33203125" style="29" customWidth="1"/>
    <col min="13313" max="13314" width="7.33203125" style="29" bestFit="1" customWidth="1"/>
    <col min="13315" max="13317" width="7.33203125" style="29" customWidth="1"/>
    <col min="13318" max="13323" width="0" style="29" hidden="1" customWidth="1"/>
    <col min="13324" max="13324" width="9.6640625" style="29" customWidth="1"/>
    <col min="13325" max="13563" width="11.44140625" style="29"/>
    <col min="13564" max="13564" width="18.109375" style="29" customWidth="1"/>
    <col min="13565" max="13565" width="7.88671875" style="29" bestFit="1" customWidth="1"/>
    <col min="13566" max="13566" width="7.33203125" style="29" bestFit="1" customWidth="1"/>
    <col min="13567" max="13568" width="7.33203125" style="29" customWidth="1"/>
    <col min="13569" max="13570" width="7.33203125" style="29" bestFit="1" customWidth="1"/>
    <col min="13571" max="13573" width="7.33203125" style="29" customWidth="1"/>
    <col min="13574" max="13579" width="0" style="29" hidden="1" customWidth="1"/>
    <col min="13580" max="13580" width="9.6640625" style="29" customWidth="1"/>
    <col min="13581" max="13819" width="11.44140625" style="29"/>
    <col min="13820" max="13820" width="18.109375" style="29" customWidth="1"/>
    <col min="13821" max="13821" width="7.88671875" style="29" bestFit="1" customWidth="1"/>
    <col min="13822" max="13822" width="7.33203125" style="29" bestFit="1" customWidth="1"/>
    <col min="13823" max="13824" width="7.33203125" style="29" customWidth="1"/>
    <col min="13825" max="13826" width="7.33203125" style="29" bestFit="1" customWidth="1"/>
    <col min="13827" max="13829" width="7.33203125" style="29" customWidth="1"/>
    <col min="13830" max="13835" width="0" style="29" hidden="1" customWidth="1"/>
    <col min="13836" max="13836" width="9.6640625" style="29" customWidth="1"/>
    <col min="13837" max="14075" width="11.44140625" style="29"/>
    <col min="14076" max="14076" width="18.109375" style="29" customWidth="1"/>
    <col min="14077" max="14077" width="7.88671875" style="29" bestFit="1" customWidth="1"/>
    <col min="14078" max="14078" width="7.33203125" style="29" bestFit="1" customWidth="1"/>
    <col min="14079" max="14080" width="7.33203125" style="29" customWidth="1"/>
    <col min="14081" max="14082" width="7.33203125" style="29" bestFit="1" customWidth="1"/>
    <col min="14083" max="14085" width="7.33203125" style="29" customWidth="1"/>
    <col min="14086" max="14091" width="0" style="29" hidden="1" customWidth="1"/>
    <col min="14092" max="14092" width="9.6640625" style="29" customWidth="1"/>
    <col min="14093" max="14331" width="11.44140625" style="29"/>
    <col min="14332" max="14332" width="18.109375" style="29" customWidth="1"/>
    <col min="14333" max="14333" width="7.88671875" style="29" bestFit="1" customWidth="1"/>
    <col min="14334" max="14334" width="7.33203125" style="29" bestFit="1" customWidth="1"/>
    <col min="14335" max="14336" width="7.33203125" style="29" customWidth="1"/>
    <col min="14337" max="14338" width="7.33203125" style="29" bestFit="1" customWidth="1"/>
    <col min="14339" max="14341" width="7.33203125" style="29" customWidth="1"/>
    <col min="14342" max="14347" width="0" style="29" hidden="1" customWidth="1"/>
    <col min="14348" max="14348" width="9.6640625" style="29" customWidth="1"/>
    <col min="14349" max="14587" width="11.44140625" style="29"/>
    <col min="14588" max="14588" width="18.109375" style="29" customWidth="1"/>
    <col min="14589" max="14589" width="7.88671875" style="29" bestFit="1" customWidth="1"/>
    <col min="14590" max="14590" width="7.33203125" style="29" bestFit="1" customWidth="1"/>
    <col min="14591" max="14592" width="7.33203125" style="29" customWidth="1"/>
    <col min="14593" max="14594" width="7.33203125" style="29" bestFit="1" customWidth="1"/>
    <col min="14595" max="14597" width="7.33203125" style="29" customWidth="1"/>
    <col min="14598" max="14603" width="0" style="29" hidden="1" customWidth="1"/>
    <col min="14604" max="14604" width="9.6640625" style="29" customWidth="1"/>
    <col min="14605" max="14843" width="11.44140625" style="29"/>
    <col min="14844" max="14844" width="18.109375" style="29" customWidth="1"/>
    <col min="14845" max="14845" width="7.88671875" style="29" bestFit="1" customWidth="1"/>
    <col min="14846" max="14846" width="7.33203125" style="29" bestFit="1" customWidth="1"/>
    <col min="14847" max="14848" width="7.33203125" style="29" customWidth="1"/>
    <col min="14849" max="14850" width="7.33203125" style="29" bestFit="1" customWidth="1"/>
    <col min="14851" max="14853" width="7.33203125" style="29" customWidth="1"/>
    <col min="14854" max="14859" width="0" style="29" hidden="1" customWidth="1"/>
    <col min="14860" max="14860" width="9.6640625" style="29" customWidth="1"/>
    <col min="14861" max="15099" width="11.44140625" style="29"/>
    <col min="15100" max="15100" width="18.109375" style="29" customWidth="1"/>
    <col min="15101" max="15101" width="7.88671875" style="29" bestFit="1" customWidth="1"/>
    <col min="15102" max="15102" width="7.33203125" style="29" bestFit="1" customWidth="1"/>
    <col min="15103" max="15104" width="7.33203125" style="29" customWidth="1"/>
    <col min="15105" max="15106" width="7.33203125" style="29" bestFit="1" customWidth="1"/>
    <col min="15107" max="15109" width="7.33203125" style="29" customWidth="1"/>
    <col min="15110" max="15115" width="0" style="29" hidden="1" customWidth="1"/>
    <col min="15116" max="15116" width="9.6640625" style="29" customWidth="1"/>
    <col min="15117" max="15355" width="11.44140625" style="29"/>
    <col min="15356" max="15356" width="18.109375" style="29" customWidth="1"/>
    <col min="15357" max="15357" width="7.88671875" style="29" bestFit="1" customWidth="1"/>
    <col min="15358" max="15358" width="7.33203125" style="29" bestFit="1" customWidth="1"/>
    <col min="15359" max="15360" width="7.33203125" style="29" customWidth="1"/>
    <col min="15361" max="15362" width="7.33203125" style="29" bestFit="1" customWidth="1"/>
    <col min="15363" max="15365" width="7.33203125" style="29" customWidth="1"/>
    <col min="15366" max="15371" width="0" style="29" hidden="1" customWidth="1"/>
    <col min="15372" max="15372" width="9.6640625" style="29" customWidth="1"/>
    <col min="15373" max="15611" width="11.44140625" style="29"/>
    <col min="15612" max="15612" width="18.109375" style="29" customWidth="1"/>
    <col min="15613" max="15613" width="7.88671875" style="29" bestFit="1" customWidth="1"/>
    <col min="15614" max="15614" width="7.33203125" style="29" bestFit="1" customWidth="1"/>
    <col min="15615" max="15616" width="7.33203125" style="29" customWidth="1"/>
    <col min="15617" max="15618" width="7.33203125" style="29" bestFit="1" customWidth="1"/>
    <col min="15619" max="15621" width="7.33203125" style="29" customWidth="1"/>
    <col min="15622" max="15627" width="0" style="29" hidden="1" customWidth="1"/>
    <col min="15628" max="15628" width="9.6640625" style="29" customWidth="1"/>
    <col min="15629" max="15867" width="11.44140625" style="29"/>
    <col min="15868" max="15868" width="18.109375" style="29" customWidth="1"/>
    <col min="15869" max="15869" width="7.88671875" style="29" bestFit="1" customWidth="1"/>
    <col min="15870" max="15870" width="7.33203125" style="29" bestFit="1" customWidth="1"/>
    <col min="15871" max="15872" width="7.33203125" style="29" customWidth="1"/>
    <col min="15873" max="15874" width="7.33203125" style="29" bestFit="1" customWidth="1"/>
    <col min="15875" max="15877" width="7.33203125" style="29" customWidth="1"/>
    <col min="15878" max="15883" width="0" style="29" hidden="1" customWidth="1"/>
    <col min="15884" max="15884" width="9.6640625" style="29" customWidth="1"/>
    <col min="15885" max="16123" width="11.44140625" style="29"/>
    <col min="16124" max="16124" width="18.109375" style="29" customWidth="1"/>
    <col min="16125" max="16125" width="7.88671875" style="29" bestFit="1" customWidth="1"/>
    <col min="16126" max="16126" width="7.33203125" style="29" bestFit="1" customWidth="1"/>
    <col min="16127" max="16128" width="7.33203125" style="29" customWidth="1"/>
    <col min="16129" max="16130" width="7.33203125" style="29" bestFit="1" customWidth="1"/>
    <col min="16131" max="16133" width="7.33203125" style="29" customWidth="1"/>
    <col min="16134" max="16139" width="0" style="29" hidden="1" customWidth="1"/>
    <col min="16140" max="16140" width="9.6640625" style="29" customWidth="1"/>
    <col min="16141" max="16384" width="11.44140625" style="29"/>
  </cols>
  <sheetData>
    <row r="1" spans="1:16" s="30" customFormat="1" x14ac:dyDescent="0.25"/>
    <row r="2" spans="1:16" s="30" customFormat="1" x14ac:dyDescent="0.25">
      <c r="A2" s="50" t="s">
        <v>101</v>
      </c>
    </row>
    <row r="3" spans="1:16" s="30" customFormat="1" ht="14.4" x14ac:dyDescent="0.3">
      <c r="A3" s="50" t="s">
        <v>102</v>
      </c>
      <c r="J3" s="107"/>
    </row>
    <row r="4" spans="1:16" s="30" customFormat="1" x14ac:dyDescent="0.25"/>
    <row r="5" spans="1:16" s="30" customFormat="1" ht="13.8" x14ac:dyDescent="0.3">
      <c r="B5" s="357" t="s">
        <v>579</v>
      </c>
      <c r="C5" s="357"/>
      <c r="D5" s="357"/>
      <c r="E5" s="357"/>
      <c r="F5" s="357"/>
      <c r="G5" s="357"/>
      <c r="H5" s="357"/>
      <c r="I5" s="357"/>
      <c r="J5" s="357"/>
      <c r="K5" s="357"/>
      <c r="M5" s="134" t="s">
        <v>572</v>
      </c>
      <c r="O5" s="108"/>
    </row>
    <row r="6" spans="1:16" s="30" customFormat="1" ht="13.8" x14ac:dyDescent="0.3">
      <c r="B6" s="373" t="str">
        <f>'Solicitudes Regiones'!$B$6:$R$6</f>
        <v>Acumuladas de julio de 2008 a mayo de 2020</v>
      </c>
      <c r="C6" s="373"/>
      <c r="D6" s="373"/>
      <c r="E6" s="373"/>
      <c r="F6" s="373"/>
      <c r="G6" s="373"/>
      <c r="H6" s="373"/>
      <c r="I6" s="373"/>
      <c r="J6" s="373"/>
      <c r="K6" s="373"/>
      <c r="L6" s="59"/>
    </row>
    <row r="7" spans="1:16" s="33" customFormat="1" x14ac:dyDescent="0.25">
      <c r="B7" s="31"/>
      <c r="C7" s="32"/>
      <c r="D7" s="32"/>
      <c r="E7" s="32"/>
      <c r="F7" s="32"/>
      <c r="G7" s="32"/>
      <c r="H7" s="32"/>
      <c r="I7" s="32"/>
      <c r="J7" s="32"/>
      <c r="K7" s="32"/>
      <c r="L7" s="32"/>
    </row>
    <row r="8" spans="1:16" ht="15" customHeight="1" x14ac:dyDescent="0.25">
      <c r="B8" s="387" t="s">
        <v>55</v>
      </c>
      <c r="C8" s="387"/>
      <c r="D8" s="387"/>
      <c r="E8" s="387"/>
      <c r="F8" s="387"/>
      <c r="G8" s="387"/>
      <c r="H8" s="387"/>
      <c r="I8" s="387"/>
      <c r="J8" s="387"/>
      <c r="K8" s="387"/>
      <c r="L8" s="387"/>
      <c r="M8" s="387"/>
    </row>
    <row r="9" spans="1:16" ht="20.25" customHeight="1" x14ac:dyDescent="0.25">
      <c r="B9" s="387" t="s">
        <v>56</v>
      </c>
      <c r="C9" s="385" t="s">
        <v>2</v>
      </c>
      <c r="D9" s="388"/>
      <c r="E9" s="388"/>
      <c r="F9" s="388"/>
      <c r="G9" s="388"/>
      <c r="H9" s="388"/>
      <c r="I9" s="388"/>
      <c r="J9" s="388"/>
      <c r="K9" s="386"/>
      <c r="L9" s="385"/>
      <c r="M9" s="386"/>
    </row>
    <row r="10" spans="1:16" ht="24" x14ac:dyDescent="0.25">
      <c r="B10" s="387"/>
      <c r="C10" s="26" t="s">
        <v>57</v>
      </c>
      <c r="D10" s="26" t="s">
        <v>58</v>
      </c>
      <c r="E10" s="26" t="s">
        <v>59</v>
      </c>
      <c r="F10" s="26" t="s">
        <v>60</v>
      </c>
      <c r="G10" s="26" t="s">
        <v>8</v>
      </c>
      <c r="H10" s="26" t="s">
        <v>61</v>
      </c>
      <c r="I10" s="26" t="s">
        <v>62</v>
      </c>
      <c r="J10" s="26" t="s">
        <v>63</v>
      </c>
      <c r="K10" s="283" t="s">
        <v>31</v>
      </c>
      <c r="L10" s="283" t="s">
        <v>593</v>
      </c>
      <c r="M10" s="283" t="s">
        <v>596</v>
      </c>
    </row>
    <row r="11" spans="1:16" ht="12" customHeight="1" x14ac:dyDescent="0.25">
      <c r="B11" s="21" t="s">
        <v>290</v>
      </c>
      <c r="C11" s="21">
        <v>5712</v>
      </c>
      <c r="D11" s="21">
        <v>6041</v>
      </c>
      <c r="E11" s="21">
        <f>C11+D11</f>
        <v>11753</v>
      </c>
      <c r="F11" s="22">
        <f t="shared" ref="F11:F32" si="0">E11/$E$32</f>
        <v>0.29914225355697521</v>
      </c>
      <c r="G11" s="21">
        <v>18397</v>
      </c>
      <c r="H11" s="21">
        <v>1855</v>
      </c>
      <c r="I11" s="21">
        <f>G11+H11</f>
        <v>20252</v>
      </c>
      <c r="J11" s="22">
        <f t="shared" ref="J11:J32" si="1">I11/$I$32</f>
        <v>0.39077665219488666</v>
      </c>
      <c r="K11" s="21">
        <f t="shared" ref="K11:K32" si="2">E11+I11</f>
        <v>32005</v>
      </c>
      <c r="L11" s="21">
        <v>7</v>
      </c>
      <c r="M11" s="21">
        <f>K11+L11</f>
        <v>32012</v>
      </c>
      <c r="P11" s="34"/>
    </row>
    <row r="12" spans="1:16" x14ac:dyDescent="0.25">
      <c r="B12" s="21" t="s">
        <v>291</v>
      </c>
      <c r="C12" s="21">
        <v>796</v>
      </c>
      <c r="D12" s="21">
        <v>944</v>
      </c>
      <c r="E12" s="21">
        <f t="shared" ref="E12:E32" si="3">C12+D12</f>
        <v>1740</v>
      </c>
      <c r="F12" s="22">
        <f t="shared" si="0"/>
        <v>4.4287205070121405E-2</v>
      </c>
      <c r="G12" s="21">
        <v>2447</v>
      </c>
      <c r="H12" s="21">
        <v>183</v>
      </c>
      <c r="I12" s="21">
        <f t="shared" ref="I12:I32" si="4">G12+H12</f>
        <v>2630</v>
      </c>
      <c r="J12" s="22">
        <f t="shared" si="1"/>
        <v>5.0747708634828748E-2</v>
      </c>
      <c r="K12" s="21">
        <f t="shared" si="2"/>
        <v>4370</v>
      </c>
      <c r="L12" s="21">
        <v>1</v>
      </c>
      <c r="M12" s="21">
        <f t="shared" ref="M12:M32" si="5">K12+L12</f>
        <v>4371</v>
      </c>
      <c r="P12" s="34"/>
    </row>
    <row r="13" spans="1:16" x14ac:dyDescent="0.25">
      <c r="B13" s="21" t="s">
        <v>269</v>
      </c>
      <c r="C13" s="21">
        <v>696</v>
      </c>
      <c r="D13" s="21">
        <v>752</v>
      </c>
      <c r="E13" s="21">
        <f t="shared" si="3"/>
        <v>1448</v>
      </c>
      <c r="F13" s="22">
        <f t="shared" si="0"/>
        <v>3.685509939168724E-2</v>
      </c>
      <c r="G13" s="21">
        <v>1899</v>
      </c>
      <c r="H13" s="21">
        <v>216</v>
      </c>
      <c r="I13" s="21">
        <f t="shared" si="4"/>
        <v>2115</v>
      </c>
      <c r="J13" s="22">
        <f t="shared" si="1"/>
        <v>4.0810419681620837E-2</v>
      </c>
      <c r="K13" s="21">
        <f t="shared" si="2"/>
        <v>3563</v>
      </c>
      <c r="L13" s="21">
        <v>1</v>
      </c>
      <c r="M13" s="21">
        <f t="shared" si="5"/>
        <v>3564</v>
      </c>
      <c r="P13" s="34"/>
    </row>
    <row r="14" spans="1:16" x14ac:dyDescent="0.25">
      <c r="B14" s="21" t="s">
        <v>294</v>
      </c>
      <c r="C14" s="21">
        <v>684</v>
      </c>
      <c r="D14" s="21">
        <v>1054</v>
      </c>
      <c r="E14" s="21">
        <f t="shared" si="3"/>
        <v>1738</v>
      </c>
      <c r="F14" s="22">
        <f t="shared" si="0"/>
        <v>4.4236300236707472E-2</v>
      </c>
      <c r="G14" s="21">
        <v>927</v>
      </c>
      <c r="H14" s="21">
        <v>163</v>
      </c>
      <c r="I14" s="21">
        <f t="shared" si="4"/>
        <v>1090</v>
      </c>
      <c r="J14" s="22">
        <f t="shared" si="1"/>
        <v>2.1032320308731308E-2</v>
      </c>
      <c r="K14" s="21">
        <f t="shared" si="2"/>
        <v>2828</v>
      </c>
      <c r="L14" s="21">
        <v>0</v>
      </c>
      <c r="M14" s="21">
        <f t="shared" si="5"/>
        <v>2828</v>
      </c>
      <c r="P14" s="34"/>
    </row>
    <row r="15" spans="1:16" x14ac:dyDescent="0.25">
      <c r="B15" s="21" t="s">
        <v>270</v>
      </c>
      <c r="C15" s="21">
        <v>308</v>
      </c>
      <c r="D15" s="21">
        <v>587</v>
      </c>
      <c r="E15" s="21">
        <f t="shared" si="3"/>
        <v>895</v>
      </c>
      <c r="F15" s="22">
        <f t="shared" si="0"/>
        <v>2.2779912952734863E-2</v>
      </c>
      <c r="G15" s="21">
        <v>710</v>
      </c>
      <c r="H15" s="21">
        <v>103</v>
      </c>
      <c r="I15" s="21">
        <f t="shared" si="4"/>
        <v>813</v>
      </c>
      <c r="J15" s="22">
        <f t="shared" si="1"/>
        <v>1.568740955137482E-2</v>
      </c>
      <c r="K15" s="21">
        <f t="shared" si="2"/>
        <v>1708</v>
      </c>
      <c r="L15" s="21">
        <v>0</v>
      </c>
      <c r="M15" s="21">
        <f t="shared" si="5"/>
        <v>1708</v>
      </c>
      <c r="P15" s="34"/>
    </row>
    <row r="16" spans="1:16" x14ac:dyDescent="0.25">
      <c r="B16" s="21" t="s">
        <v>297</v>
      </c>
      <c r="C16" s="21">
        <v>512</v>
      </c>
      <c r="D16" s="21">
        <v>654</v>
      </c>
      <c r="E16" s="21">
        <f t="shared" si="3"/>
        <v>1166</v>
      </c>
      <c r="F16" s="22">
        <f t="shared" si="0"/>
        <v>2.9677517880322735E-2</v>
      </c>
      <c r="G16" s="21">
        <v>959</v>
      </c>
      <c r="H16" s="21">
        <v>115</v>
      </c>
      <c r="I16" s="21">
        <f t="shared" si="4"/>
        <v>1074</v>
      </c>
      <c r="J16" s="22">
        <f t="shared" si="1"/>
        <v>2.0723589001447176E-2</v>
      </c>
      <c r="K16" s="21">
        <f t="shared" si="2"/>
        <v>2240</v>
      </c>
      <c r="L16" s="21">
        <v>1</v>
      </c>
      <c r="M16" s="21">
        <f t="shared" si="5"/>
        <v>2241</v>
      </c>
      <c r="P16" s="34"/>
    </row>
    <row r="17" spans="2:16" x14ac:dyDescent="0.25">
      <c r="B17" s="21" t="s">
        <v>298</v>
      </c>
      <c r="C17" s="21">
        <v>887</v>
      </c>
      <c r="D17" s="21">
        <v>740</v>
      </c>
      <c r="E17" s="21">
        <f t="shared" si="3"/>
        <v>1627</v>
      </c>
      <c r="F17" s="22">
        <f t="shared" si="0"/>
        <v>4.1411081982234213E-2</v>
      </c>
      <c r="G17" s="21">
        <v>1836</v>
      </c>
      <c r="H17" s="21">
        <v>120</v>
      </c>
      <c r="I17" s="21">
        <f t="shared" si="4"/>
        <v>1956</v>
      </c>
      <c r="J17" s="22">
        <f t="shared" si="1"/>
        <v>3.7742402315484806E-2</v>
      </c>
      <c r="K17" s="21">
        <f t="shared" si="2"/>
        <v>3583</v>
      </c>
      <c r="L17" s="21">
        <v>0</v>
      </c>
      <c r="M17" s="21">
        <f t="shared" si="5"/>
        <v>3583</v>
      </c>
      <c r="P17" s="34"/>
    </row>
    <row r="18" spans="2:16" x14ac:dyDescent="0.25">
      <c r="B18" s="21" t="s">
        <v>301</v>
      </c>
      <c r="C18" s="21">
        <v>783</v>
      </c>
      <c r="D18" s="21">
        <v>1286</v>
      </c>
      <c r="E18" s="21">
        <f t="shared" si="3"/>
        <v>2069</v>
      </c>
      <c r="F18" s="22">
        <f t="shared" si="0"/>
        <v>5.2661050166713332E-2</v>
      </c>
      <c r="G18" s="21">
        <v>1358</v>
      </c>
      <c r="H18" s="21">
        <v>240</v>
      </c>
      <c r="I18" s="21">
        <f t="shared" si="4"/>
        <v>1598</v>
      </c>
      <c r="J18" s="22">
        <f t="shared" si="1"/>
        <v>3.0834539315002411E-2</v>
      </c>
      <c r="K18" s="21">
        <f t="shared" si="2"/>
        <v>3667</v>
      </c>
      <c r="L18" s="21">
        <v>0</v>
      </c>
      <c r="M18" s="21">
        <f t="shared" si="5"/>
        <v>3667</v>
      </c>
      <c r="P18" s="34"/>
    </row>
    <row r="19" spans="2:16" x14ac:dyDescent="0.25">
      <c r="B19" s="21" t="s">
        <v>303</v>
      </c>
      <c r="C19" s="21">
        <v>645</v>
      </c>
      <c r="D19" s="21">
        <v>761</v>
      </c>
      <c r="E19" s="21">
        <f t="shared" si="3"/>
        <v>1406</v>
      </c>
      <c r="F19" s="22">
        <f t="shared" si="0"/>
        <v>3.5786097889994657E-2</v>
      </c>
      <c r="G19" s="21">
        <v>1907</v>
      </c>
      <c r="H19" s="21">
        <v>141</v>
      </c>
      <c r="I19" s="21">
        <f t="shared" si="4"/>
        <v>2048</v>
      </c>
      <c r="J19" s="22">
        <f t="shared" si="1"/>
        <v>3.9517607332368546E-2</v>
      </c>
      <c r="K19" s="21">
        <f t="shared" si="2"/>
        <v>3454</v>
      </c>
      <c r="L19" s="21">
        <v>1</v>
      </c>
      <c r="M19" s="21">
        <f t="shared" si="5"/>
        <v>3455</v>
      </c>
      <c r="P19" s="34"/>
    </row>
    <row r="20" spans="2:16" x14ac:dyDescent="0.25">
      <c r="B20" s="21" t="s">
        <v>299</v>
      </c>
      <c r="C20" s="21">
        <v>460</v>
      </c>
      <c r="D20" s="21">
        <v>588</v>
      </c>
      <c r="E20" s="21">
        <f t="shared" si="3"/>
        <v>1048</v>
      </c>
      <c r="F20" s="22">
        <f t="shared" si="0"/>
        <v>2.6674132708900709E-2</v>
      </c>
      <c r="G20" s="21">
        <v>1381</v>
      </c>
      <c r="H20" s="21">
        <v>101</v>
      </c>
      <c r="I20" s="21">
        <f t="shared" si="4"/>
        <v>1482</v>
      </c>
      <c r="J20" s="22">
        <f t="shared" si="1"/>
        <v>2.8596237337192475E-2</v>
      </c>
      <c r="K20" s="21">
        <f t="shared" si="2"/>
        <v>2530</v>
      </c>
      <c r="L20" s="21">
        <v>1</v>
      </c>
      <c r="M20" s="21">
        <f t="shared" si="5"/>
        <v>2531</v>
      </c>
      <c r="P20" s="34"/>
    </row>
    <row r="21" spans="2:16" x14ac:dyDescent="0.25">
      <c r="B21" s="21" t="s">
        <v>311</v>
      </c>
      <c r="C21" s="21">
        <v>313</v>
      </c>
      <c r="D21" s="21">
        <v>327</v>
      </c>
      <c r="E21" s="21">
        <f t="shared" si="3"/>
        <v>640</v>
      </c>
      <c r="F21" s="22">
        <f t="shared" si="0"/>
        <v>1.628954669245845E-2</v>
      </c>
      <c r="G21" s="21">
        <v>404</v>
      </c>
      <c r="H21" s="21">
        <v>44</v>
      </c>
      <c r="I21" s="21">
        <f t="shared" si="4"/>
        <v>448</v>
      </c>
      <c r="J21" s="22">
        <f t="shared" si="1"/>
        <v>8.6444766039556198E-3</v>
      </c>
      <c r="K21" s="21">
        <f t="shared" si="2"/>
        <v>1088</v>
      </c>
      <c r="L21" s="21">
        <v>0</v>
      </c>
      <c r="M21" s="21">
        <f t="shared" si="5"/>
        <v>1088</v>
      </c>
      <c r="P21" s="34"/>
    </row>
    <row r="22" spans="2:16" x14ac:dyDescent="0.25">
      <c r="B22" s="21" t="s">
        <v>292</v>
      </c>
      <c r="C22" s="21">
        <v>698</v>
      </c>
      <c r="D22" s="21">
        <v>848</v>
      </c>
      <c r="E22" s="21">
        <f t="shared" si="3"/>
        <v>1546</v>
      </c>
      <c r="F22" s="22">
        <f t="shared" si="0"/>
        <v>3.9349436228969942E-2</v>
      </c>
      <c r="G22" s="21">
        <v>2020</v>
      </c>
      <c r="H22" s="21">
        <v>144</v>
      </c>
      <c r="I22" s="21">
        <f t="shared" si="4"/>
        <v>2164</v>
      </c>
      <c r="J22" s="22">
        <f t="shared" si="1"/>
        <v>4.1755909310178488E-2</v>
      </c>
      <c r="K22" s="21">
        <f t="shared" si="2"/>
        <v>3710</v>
      </c>
      <c r="L22" s="21">
        <v>0</v>
      </c>
      <c r="M22" s="21">
        <f t="shared" si="5"/>
        <v>3710</v>
      </c>
      <c r="P22" s="34"/>
    </row>
    <row r="23" spans="2:16" x14ac:dyDescent="0.25">
      <c r="B23" s="21" t="s">
        <v>295</v>
      </c>
      <c r="C23" s="21">
        <v>314</v>
      </c>
      <c r="D23" s="21">
        <v>612</v>
      </c>
      <c r="E23" s="21">
        <f t="shared" si="3"/>
        <v>926</v>
      </c>
      <c r="F23" s="22">
        <f t="shared" si="0"/>
        <v>2.3568937870650817E-2</v>
      </c>
      <c r="G23" s="21">
        <v>512</v>
      </c>
      <c r="H23" s="21">
        <v>98</v>
      </c>
      <c r="I23" s="21">
        <f t="shared" si="4"/>
        <v>610</v>
      </c>
      <c r="J23" s="22">
        <f t="shared" si="1"/>
        <v>1.1770381090207428E-2</v>
      </c>
      <c r="K23" s="21">
        <f t="shared" si="2"/>
        <v>1536</v>
      </c>
      <c r="L23" s="21">
        <v>0</v>
      </c>
      <c r="M23" s="21">
        <f t="shared" si="5"/>
        <v>1536</v>
      </c>
      <c r="P23" s="34"/>
    </row>
    <row r="24" spans="2:16" x14ac:dyDescent="0.25">
      <c r="B24" s="21" t="s">
        <v>312</v>
      </c>
      <c r="C24" s="21">
        <v>244</v>
      </c>
      <c r="D24" s="21">
        <v>303</v>
      </c>
      <c r="E24" s="21">
        <f t="shared" si="3"/>
        <v>547</v>
      </c>
      <c r="F24" s="22">
        <f t="shared" si="0"/>
        <v>1.392247193871058E-2</v>
      </c>
      <c r="G24" s="21">
        <v>567</v>
      </c>
      <c r="H24" s="21">
        <v>85</v>
      </c>
      <c r="I24" s="21">
        <f t="shared" si="4"/>
        <v>652</v>
      </c>
      <c r="J24" s="22">
        <f t="shared" si="1"/>
        <v>1.2580800771828268E-2</v>
      </c>
      <c r="K24" s="21">
        <f t="shared" si="2"/>
        <v>1199</v>
      </c>
      <c r="L24" s="21">
        <v>0</v>
      </c>
      <c r="M24" s="21">
        <f t="shared" si="5"/>
        <v>1199</v>
      </c>
      <c r="P24" s="34"/>
    </row>
    <row r="25" spans="2:16" x14ac:dyDescent="0.25">
      <c r="B25" s="21" t="s">
        <v>271</v>
      </c>
      <c r="C25" s="21">
        <v>276</v>
      </c>
      <c r="D25" s="21">
        <v>317</v>
      </c>
      <c r="E25" s="21">
        <f t="shared" si="3"/>
        <v>593</v>
      </c>
      <c r="F25" s="22">
        <f t="shared" si="0"/>
        <v>1.5093283107231032E-2</v>
      </c>
      <c r="G25" s="21">
        <v>754</v>
      </c>
      <c r="H25" s="21">
        <v>53</v>
      </c>
      <c r="I25" s="21">
        <f t="shared" si="4"/>
        <v>807</v>
      </c>
      <c r="J25" s="22">
        <f t="shared" si="1"/>
        <v>1.5571635311143271E-2</v>
      </c>
      <c r="K25" s="21">
        <f t="shared" si="2"/>
        <v>1400</v>
      </c>
      <c r="L25" s="21">
        <v>0</v>
      </c>
      <c r="M25" s="21">
        <f t="shared" si="5"/>
        <v>1400</v>
      </c>
      <c r="P25" s="34"/>
    </row>
    <row r="26" spans="2:16" x14ac:dyDescent="0.25">
      <c r="B26" s="21" t="s">
        <v>302</v>
      </c>
      <c r="C26" s="21">
        <v>249</v>
      </c>
      <c r="D26" s="21">
        <v>321</v>
      </c>
      <c r="E26" s="21">
        <f t="shared" si="3"/>
        <v>570</v>
      </c>
      <c r="F26" s="22">
        <f t="shared" si="0"/>
        <v>1.4507877522970806E-2</v>
      </c>
      <c r="G26" s="21">
        <v>563</v>
      </c>
      <c r="H26" s="21">
        <v>64</v>
      </c>
      <c r="I26" s="21">
        <f t="shared" si="4"/>
        <v>627</v>
      </c>
      <c r="J26" s="22">
        <f t="shared" si="1"/>
        <v>1.2098408104196816E-2</v>
      </c>
      <c r="K26" s="21">
        <f t="shared" si="2"/>
        <v>1197</v>
      </c>
      <c r="L26" s="21">
        <v>0</v>
      </c>
      <c r="M26" s="21">
        <f t="shared" si="5"/>
        <v>1197</v>
      </c>
      <c r="P26" s="34"/>
    </row>
    <row r="27" spans="2:16" x14ac:dyDescent="0.25">
      <c r="B27" s="21" t="s">
        <v>300</v>
      </c>
      <c r="C27" s="21">
        <v>1923</v>
      </c>
      <c r="D27" s="21">
        <v>2438</v>
      </c>
      <c r="E27" s="21">
        <f t="shared" si="3"/>
        <v>4361</v>
      </c>
      <c r="F27" s="22">
        <f t="shared" si="0"/>
        <v>0.11099798925908015</v>
      </c>
      <c r="G27" s="21">
        <v>5868</v>
      </c>
      <c r="H27" s="21">
        <v>619</v>
      </c>
      <c r="I27" s="21">
        <f t="shared" si="4"/>
        <v>6487</v>
      </c>
      <c r="J27" s="22">
        <f t="shared" si="1"/>
        <v>0.12517124939700916</v>
      </c>
      <c r="K27" s="21">
        <f t="shared" si="2"/>
        <v>10848</v>
      </c>
      <c r="L27" s="21">
        <v>2</v>
      </c>
      <c r="M27" s="21">
        <f t="shared" si="5"/>
        <v>10850</v>
      </c>
      <c r="P27" s="34"/>
    </row>
    <row r="28" spans="2:16" x14ac:dyDescent="0.25">
      <c r="B28" s="21" t="s">
        <v>293</v>
      </c>
      <c r="C28" s="21">
        <v>851</v>
      </c>
      <c r="D28" s="21">
        <v>1517</v>
      </c>
      <c r="E28" s="21">
        <f t="shared" si="3"/>
        <v>2368</v>
      </c>
      <c r="F28" s="22">
        <f t="shared" si="0"/>
        <v>6.0271322762096263E-2</v>
      </c>
      <c r="G28" s="21">
        <v>1843</v>
      </c>
      <c r="H28" s="21">
        <v>237</v>
      </c>
      <c r="I28" s="21">
        <f t="shared" si="4"/>
        <v>2080</v>
      </c>
      <c r="J28" s="22">
        <f t="shared" si="1"/>
        <v>4.0135069946936809E-2</v>
      </c>
      <c r="K28" s="21">
        <f t="shared" si="2"/>
        <v>4448</v>
      </c>
      <c r="L28" s="21">
        <v>0</v>
      </c>
      <c r="M28" s="21">
        <f t="shared" si="5"/>
        <v>4448</v>
      </c>
      <c r="P28" s="34"/>
    </row>
    <row r="29" spans="2:16" x14ac:dyDescent="0.25">
      <c r="B29" s="21" t="s">
        <v>296</v>
      </c>
      <c r="C29" s="21">
        <v>613</v>
      </c>
      <c r="D29" s="21">
        <v>827</v>
      </c>
      <c r="E29" s="21">
        <f t="shared" si="3"/>
        <v>1440</v>
      </c>
      <c r="F29" s="22">
        <f t="shared" si="0"/>
        <v>3.665148005803151E-2</v>
      </c>
      <c r="G29" s="21">
        <v>1240</v>
      </c>
      <c r="H29" s="21">
        <v>125</v>
      </c>
      <c r="I29" s="21">
        <f t="shared" si="4"/>
        <v>1365</v>
      </c>
      <c r="J29" s="22">
        <f t="shared" si="1"/>
        <v>2.6338639652677281E-2</v>
      </c>
      <c r="K29" s="21">
        <f t="shared" si="2"/>
        <v>2805</v>
      </c>
      <c r="L29" s="21">
        <v>0</v>
      </c>
      <c r="M29" s="21">
        <f t="shared" si="5"/>
        <v>2805</v>
      </c>
      <c r="P29" s="34"/>
    </row>
    <row r="30" spans="2:16" x14ac:dyDescent="0.25">
      <c r="B30" s="21" t="s">
        <v>313</v>
      </c>
      <c r="C30" s="21">
        <v>166</v>
      </c>
      <c r="D30" s="21">
        <v>190</v>
      </c>
      <c r="E30" s="21">
        <f t="shared" si="3"/>
        <v>356</v>
      </c>
      <c r="F30" s="22">
        <f t="shared" si="0"/>
        <v>9.0610603476800125E-3</v>
      </c>
      <c r="G30" s="21">
        <v>410</v>
      </c>
      <c r="H30" s="21">
        <v>26</v>
      </c>
      <c r="I30" s="21">
        <f t="shared" si="4"/>
        <v>436</v>
      </c>
      <c r="J30" s="22">
        <f t="shared" si="1"/>
        <v>8.4129281234925236E-3</v>
      </c>
      <c r="K30" s="21">
        <f t="shared" si="2"/>
        <v>792</v>
      </c>
      <c r="L30" s="21">
        <v>0</v>
      </c>
      <c r="M30" s="21">
        <f t="shared" si="5"/>
        <v>792</v>
      </c>
      <c r="P30" s="34"/>
    </row>
    <row r="31" spans="2:16" x14ac:dyDescent="0.25">
      <c r="B31" s="21" t="s">
        <v>272</v>
      </c>
      <c r="C31" s="21">
        <v>411</v>
      </c>
      <c r="D31" s="21">
        <v>641</v>
      </c>
      <c r="E31" s="21">
        <f t="shared" si="3"/>
        <v>1052</v>
      </c>
      <c r="F31" s="22">
        <f t="shared" si="0"/>
        <v>2.6775942375728574E-2</v>
      </c>
      <c r="G31" s="21">
        <v>944</v>
      </c>
      <c r="H31" s="21">
        <v>147</v>
      </c>
      <c r="I31" s="21">
        <f t="shared" si="4"/>
        <v>1091</v>
      </c>
      <c r="J31" s="22">
        <f t="shared" si="1"/>
        <v>2.1051616015436564E-2</v>
      </c>
      <c r="K31" s="21">
        <f t="shared" si="2"/>
        <v>2143</v>
      </c>
      <c r="L31" s="21">
        <v>0</v>
      </c>
      <c r="M31" s="21">
        <f t="shared" si="5"/>
        <v>2143</v>
      </c>
      <c r="P31" s="34"/>
    </row>
    <row r="32" spans="2:16" x14ac:dyDescent="0.25">
      <c r="B32" s="23" t="s">
        <v>49</v>
      </c>
      <c r="C32" s="21">
        <f>SUM(C11:C31)</f>
        <v>17541</v>
      </c>
      <c r="D32" s="21">
        <f>SUM(D11:D31)</f>
        <v>21748</v>
      </c>
      <c r="E32" s="23">
        <f t="shared" si="3"/>
        <v>39289</v>
      </c>
      <c r="F32" s="22">
        <f t="shared" si="0"/>
        <v>1</v>
      </c>
      <c r="G32" s="21">
        <f>SUM(G11:G31)</f>
        <v>46946</v>
      </c>
      <c r="H32" s="21">
        <f>SUM(H11:H31)</f>
        <v>4879</v>
      </c>
      <c r="I32" s="23">
        <f t="shared" si="4"/>
        <v>51825</v>
      </c>
      <c r="J32" s="22">
        <f t="shared" si="1"/>
        <v>1</v>
      </c>
      <c r="K32" s="23">
        <f t="shared" si="2"/>
        <v>91114</v>
      </c>
      <c r="L32" s="21">
        <f>SUM(L11:L31)</f>
        <v>14</v>
      </c>
      <c r="M32" s="23">
        <f t="shared" si="5"/>
        <v>91128</v>
      </c>
      <c r="P32" s="34"/>
    </row>
    <row r="33" spans="2:13" ht="25.5" customHeight="1" x14ac:dyDescent="0.25">
      <c r="B33" s="35" t="s">
        <v>64</v>
      </c>
      <c r="C33" s="36">
        <f>+C32/M32</f>
        <v>0.19248749012378194</v>
      </c>
      <c r="D33" s="36">
        <f>+D32/M32</f>
        <v>0.23865332279870072</v>
      </c>
      <c r="E33" s="37">
        <f>+E32/M32</f>
        <v>0.43114081292248269</v>
      </c>
      <c r="F33" s="37"/>
      <c r="G33" s="36">
        <f>+G32/M32</f>
        <v>0.51516548152049868</v>
      </c>
      <c r="H33" s="36">
        <f>+H32/M32</f>
        <v>5.3540075498200335E-2</v>
      </c>
      <c r="I33" s="37">
        <f>+I32/M32</f>
        <v>0.56870555701869896</v>
      </c>
      <c r="J33" s="37"/>
      <c r="K33" s="37">
        <f>+K32/M32</f>
        <v>0.99984636994118159</v>
      </c>
      <c r="L33" s="37">
        <f>+L32/M32</f>
        <v>1.5363005881836538E-4</v>
      </c>
      <c r="M33" s="37">
        <f>K33+L33</f>
        <v>1</v>
      </c>
    </row>
    <row r="34" spans="2:13" x14ac:dyDescent="0.25">
      <c r="B34" s="28"/>
      <c r="C34" s="41"/>
      <c r="D34" s="41"/>
      <c r="E34" s="41"/>
      <c r="F34" s="41"/>
      <c r="G34" s="41"/>
      <c r="H34" s="41"/>
      <c r="I34" s="41"/>
      <c r="J34" s="41"/>
      <c r="K34" s="41"/>
    </row>
    <row r="35" spans="2:13" ht="13.8" x14ac:dyDescent="0.3">
      <c r="B35" s="357" t="s">
        <v>580</v>
      </c>
      <c r="C35" s="357"/>
      <c r="D35" s="357"/>
      <c r="E35" s="357"/>
      <c r="F35" s="357"/>
      <c r="G35" s="357"/>
      <c r="H35" s="357"/>
      <c r="I35" s="357"/>
      <c r="J35" s="357"/>
      <c r="K35" s="357"/>
    </row>
    <row r="36" spans="2:13" ht="13.8" x14ac:dyDescent="0.3">
      <c r="B36" s="373" t="str">
        <f>'Solicitudes Regiones'!$B$6:$R$6</f>
        <v>Acumuladas de julio de 2008 a mayo de 2020</v>
      </c>
      <c r="C36" s="373"/>
      <c r="D36" s="373"/>
      <c r="E36" s="373"/>
      <c r="F36" s="373"/>
      <c r="G36" s="373"/>
      <c r="H36" s="373"/>
      <c r="I36" s="373"/>
      <c r="J36" s="373"/>
      <c r="K36" s="373"/>
    </row>
    <row r="38" spans="2:13" ht="15" customHeight="1" x14ac:dyDescent="0.25">
      <c r="B38" s="387" t="s">
        <v>65</v>
      </c>
      <c r="C38" s="387"/>
      <c r="D38" s="387"/>
      <c r="E38" s="387"/>
      <c r="F38" s="387"/>
      <c r="G38" s="387"/>
      <c r="H38" s="387"/>
      <c r="I38" s="387"/>
      <c r="J38" s="387"/>
      <c r="K38" s="387"/>
      <c r="L38" s="387"/>
      <c r="M38" s="387"/>
    </row>
    <row r="39" spans="2:13" ht="21" customHeight="1" x14ac:dyDescent="0.25">
      <c r="B39" s="387" t="s">
        <v>56</v>
      </c>
      <c r="C39" s="385" t="s">
        <v>2</v>
      </c>
      <c r="D39" s="388"/>
      <c r="E39" s="388"/>
      <c r="F39" s="388"/>
      <c r="G39" s="388"/>
      <c r="H39" s="388"/>
      <c r="I39" s="388"/>
      <c r="J39" s="388"/>
      <c r="K39" s="386"/>
      <c r="L39" s="385"/>
      <c r="M39" s="386"/>
    </row>
    <row r="40" spans="2:13" ht="24" x14ac:dyDescent="0.25">
      <c r="B40" s="387"/>
      <c r="C40" s="26" t="s">
        <v>57</v>
      </c>
      <c r="D40" s="26" t="s">
        <v>58</v>
      </c>
      <c r="E40" s="26" t="s">
        <v>59</v>
      </c>
      <c r="F40" s="26" t="s">
        <v>60</v>
      </c>
      <c r="G40" s="26" t="s">
        <v>8</v>
      </c>
      <c r="H40" s="26" t="s">
        <v>61</v>
      </c>
      <c r="I40" s="26" t="s">
        <v>62</v>
      </c>
      <c r="J40" s="26" t="s">
        <v>63</v>
      </c>
      <c r="K40" s="138" t="s">
        <v>31</v>
      </c>
      <c r="L40" s="283" t="s">
        <v>593</v>
      </c>
      <c r="M40" s="283" t="s">
        <v>596</v>
      </c>
    </row>
    <row r="41" spans="2:13" x14ac:dyDescent="0.25">
      <c r="B41" s="21" t="s">
        <v>290</v>
      </c>
      <c r="C41" s="21">
        <v>5048</v>
      </c>
      <c r="D41" s="21">
        <v>2994</v>
      </c>
      <c r="E41" s="21">
        <f t="shared" ref="E41:E61" si="6">C41+D41</f>
        <v>8042</v>
      </c>
      <c r="F41" s="22">
        <f t="shared" ref="F41:F62" si="7">E41/$E$62</f>
        <v>0.3142388246326977</v>
      </c>
      <c r="G41" s="21">
        <v>15555</v>
      </c>
      <c r="H41" s="21">
        <v>1580</v>
      </c>
      <c r="I41" s="21">
        <f>G41+H41</f>
        <v>17135</v>
      </c>
      <c r="J41" s="22">
        <f t="shared" ref="J41:J62" si="8">I41/$I$62</f>
        <v>0.3775975671566143</v>
      </c>
      <c r="K41" s="21">
        <f t="shared" ref="K41:K62" si="9">E41+I41</f>
        <v>25177</v>
      </c>
      <c r="L41" s="21">
        <v>0</v>
      </c>
      <c r="M41" s="21">
        <f>K41+L41</f>
        <v>25177</v>
      </c>
    </row>
    <row r="42" spans="2:13" x14ac:dyDescent="0.25">
      <c r="B42" s="21" t="s">
        <v>291</v>
      </c>
      <c r="C42" s="21">
        <v>716</v>
      </c>
      <c r="D42" s="21">
        <v>409</v>
      </c>
      <c r="E42" s="21">
        <f t="shared" si="6"/>
        <v>1125</v>
      </c>
      <c r="F42" s="22">
        <f t="shared" si="7"/>
        <v>4.3959049703032195E-2</v>
      </c>
      <c r="G42" s="21">
        <v>2091</v>
      </c>
      <c r="H42" s="21">
        <v>139</v>
      </c>
      <c r="I42" s="21">
        <f t="shared" ref="I42:I62" si="10">G42+H42</f>
        <v>2230</v>
      </c>
      <c r="J42" s="22">
        <f t="shared" si="8"/>
        <v>4.9141673461292668E-2</v>
      </c>
      <c r="K42" s="21">
        <f t="shared" si="9"/>
        <v>3355</v>
      </c>
      <c r="L42" s="21">
        <v>0</v>
      </c>
      <c r="M42" s="21">
        <f t="shared" ref="M42:M62" si="11">K42+L42</f>
        <v>3355</v>
      </c>
    </row>
    <row r="43" spans="2:13" x14ac:dyDescent="0.25">
      <c r="B43" s="21" t="s">
        <v>269</v>
      </c>
      <c r="C43" s="21">
        <v>614</v>
      </c>
      <c r="D43" s="21">
        <v>372</v>
      </c>
      <c r="E43" s="21">
        <f t="shared" si="6"/>
        <v>986</v>
      </c>
      <c r="F43" s="22">
        <f t="shared" si="7"/>
        <v>3.8527664895279777E-2</v>
      </c>
      <c r="G43" s="21">
        <v>1668</v>
      </c>
      <c r="H43" s="21">
        <v>189</v>
      </c>
      <c r="I43" s="21">
        <f t="shared" si="10"/>
        <v>1857</v>
      </c>
      <c r="J43" s="22">
        <f t="shared" si="8"/>
        <v>4.0922012384583178E-2</v>
      </c>
      <c r="K43" s="21">
        <f t="shared" si="9"/>
        <v>2843</v>
      </c>
      <c r="L43" s="21">
        <v>0</v>
      </c>
      <c r="M43" s="21">
        <f t="shared" si="11"/>
        <v>2843</v>
      </c>
    </row>
    <row r="44" spans="2:13" x14ac:dyDescent="0.25">
      <c r="B44" s="21" t="s">
        <v>294</v>
      </c>
      <c r="C44" s="21">
        <v>660</v>
      </c>
      <c r="D44" s="21">
        <v>408</v>
      </c>
      <c r="E44" s="21">
        <f t="shared" si="6"/>
        <v>1068</v>
      </c>
      <c r="F44" s="22">
        <f t="shared" si="7"/>
        <v>4.173179118474523E-2</v>
      </c>
      <c r="G44" s="21">
        <v>874</v>
      </c>
      <c r="H44" s="21">
        <v>147</v>
      </c>
      <c r="I44" s="21">
        <f t="shared" si="10"/>
        <v>1021</v>
      </c>
      <c r="J44" s="22">
        <f t="shared" si="8"/>
        <v>2.2499393992816061E-2</v>
      </c>
      <c r="K44" s="21">
        <f t="shared" si="9"/>
        <v>2089</v>
      </c>
      <c r="L44" s="21">
        <v>0</v>
      </c>
      <c r="M44" s="21">
        <f t="shared" si="11"/>
        <v>2089</v>
      </c>
    </row>
    <row r="45" spans="2:13" x14ac:dyDescent="0.25">
      <c r="B45" s="21" t="s">
        <v>270</v>
      </c>
      <c r="C45" s="21">
        <v>274</v>
      </c>
      <c r="D45" s="21">
        <v>225</v>
      </c>
      <c r="E45" s="21">
        <f t="shared" si="6"/>
        <v>499</v>
      </c>
      <c r="F45" s="22">
        <f t="shared" si="7"/>
        <v>1.9498280712722724E-2</v>
      </c>
      <c r="G45" s="21">
        <v>641</v>
      </c>
      <c r="H45" s="21">
        <v>92</v>
      </c>
      <c r="I45" s="21">
        <f t="shared" si="10"/>
        <v>733</v>
      </c>
      <c r="J45" s="22">
        <f t="shared" si="8"/>
        <v>1.615284603010203E-2</v>
      </c>
      <c r="K45" s="21">
        <f t="shared" si="9"/>
        <v>1232</v>
      </c>
      <c r="L45" s="21">
        <v>0</v>
      </c>
      <c r="M45" s="21">
        <f t="shared" si="11"/>
        <v>1232</v>
      </c>
    </row>
    <row r="46" spans="2:13" x14ac:dyDescent="0.25">
      <c r="B46" s="21" t="s">
        <v>297</v>
      </c>
      <c r="C46" s="21">
        <v>470</v>
      </c>
      <c r="D46" s="21">
        <v>271</v>
      </c>
      <c r="E46" s="21">
        <f t="shared" si="6"/>
        <v>741</v>
      </c>
      <c r="F46" s="22">
        <f t="shared" si="7"/>
        <v>2.8954360737730542E-2</v>
      </c>
      <c r="G46" s="21">
        <v>876</v>
      </c>
      <c r="H46" s="21">
        <v>95</v>
      </c>
      <c r="I46" s="21">
        <f t="shared" si="10"/>
        <v>971</v>
      </c>
      <c r="J46" s="22">
        <f t="shared" si="8"/>
        <v>2.139756274928932E-2</v>
      </c>
      <c r="K46" s="21">
        <f t="shared" si="9"/>
        <v>1712</v>
      </c>
      <c r="L46" s="21">
        <v>0</v>
      </c>
      <c r="M46" s="21">
        <f t="shared" si="11"/>
        <v>1712</v>
      </c>
    </row>
    <row r="47" spans="2:13" x14ac:dyDescent="0.25">
      <c r="B47" s="21" t="s">
        <v>298</v>
      </c>
      <c r="C47" s="21">
        <v>830</v>
      </c>
      <c r="D47" s="21">
        <v>324</v>
      </c>
      <c r="E47" s="21">
        <f t="shared" si="6"/>
        <v>1154</v>
      </c>
      <c r="F47" s="22">
        <f t="shared" si="7"/>
        <v>4.509221631759925E-2</v>
      </c>
      <c r="G47" s="21">
        <v>1640</v>
      </c>
      <c r="H47" s="21">
        <v>95</v>
      </c>
      <c r="I47" s="21">
        <f t="shared" si="10"/>
        <v>1735</v>
      </c>
      <c r="J47" s="22">
        <f t="shared" si="8"/>
        <v>3.8233544150377927E-2</v>
      </c>
      <c r="K47" s="21">
        <f t="shared" si="9"/>
        <v>2889</v>
      </c>
      <c r="L47" s="21">
        <v>0</v>
      </c>
      <c r="M47" s="21">
        <f t="shared" si="11"/>
        <v>2889</v>
      </c>
    </row>
    <row r="48" spans="2:13" x14ac:dyDescent="0.25">
      <c r="B48" s="21" t="s">
        <v>301</v>
      </c>
      <c r="C48" s="21">
        <v>748</v>
      </c>
      <c r="D48" s="21">
        <v>511</v>
      </c>
      <c r="E48" s="21">
        <f t="shared" si="6"/>
        <v>1259</v>
      </c>
      <c r="F48" s="22">
        <f t="shared" si="7"/>
        <v>4.9195060956548922E-2</v>
      </c>
      <c r="G48" s="21">
        <v>1252</v>
      </c>
      <c r="H48" s="21">
        <v>211</v>
      </c>
      <c r="I48" s="21">
        <f t="shared" si="10"/>
        <v>1463</v>
      </c>
      <c r="J48" s="22">
        <f t="shared" si="8"/>
        <v>3.2239582185592454E-2</v>
      </c>
      <c r="K48" s="21">
        <f t="shared" si="9"/>
        <v>2722</v>
      </c>
      <c r="L48" s="21">
        <v>0</v>
      </c>
      <c r="M48" s="21">
        <f t="shared" si="11"/>
        <v>2722</v>
      </c>
    </row>
    <row r="49" spans="2:13" x14ac:dyDescent="0.25">
      <c r="B49" s="21" t="s">
        <v>303</v>
      </c>
      <c r="C49" s="21">
        <v>610</v>
      </c>
      <c r="D49" s="21">
        <v>290</v>
      </c>
      <c r="E49" s="21">
        <f t="shared" si="6"/>
        <v>900</v>
      </c>
      <c r="F49" s="22">
        <f t="shared" si="7"/>
        <v>3.5167239762425757E-2</v>
      </c>
      <c r="G49" s="21">
        <v>1754</v>
      </c>
      <c r="H49" s="21">
        <v>106</v>
      </c>
      <c r="I49" s="21">
        <f t="shared" si="10"/>
        <v>1860</v>
      </c>
      <c r="J49" s="22">
        <f t="shared" si="8"/>
        <v>4.0988122259194779E-2</v>
      </c>
      <c r="K49" s="21">
        <f t="shared" si="9"/>
        <v>2760</v>
      </c>
      <c r="L49" s="21">
        <v>0</v>
      </c>
      <c r="M49" s="21">
        <f t="shared" si="11"/>
        <v>2760</v>
      </c>
    </row>
    <row r="50" spans="2:13" x14ac:dyDescent="0.25">
      <c r="B50" s="21" t="s">
        <v>299</v>
      </c>
      <c r="C50" s="21">
        <v>431</v>
      </c>
      <c r="D50" s="21">
        <v>260</v>
      </c>
      <c r="E50" s="21">
        <f t="shared" si="6"/>
        <v>691</v>
      </c>
      <c r="F50" s="22">
        <f t="shared" si="7"/>
        <v>2.7000625195373554E-2</v>
      </c>
      <c r="G50" s="21">
        <v>1266</v>
      </c>
      <c r="H50" s="21">
        <v>89</v>
      </c>
      <c r="I50" s="21">
        <f t="shared" si="10"/>
        <v>1355</v>
      </c>
      <c r="J50" s="22">
        <f t="shared" si="8"/>
        <v>2.9859626699574694E-2</v>
      </c>
      <c r="K50" s="21">
        <f t="shared" si="9"/>
        <v>2046</v>
      </c>
      <c r="L50" s="21">
        <v>0</v>
      </c>
      <c r="M50" s="21">
        <f t="shared" si="11"/>
        <v>2046</v>
      </c>
    </row>
    <row r="51" spans="2:13" x14ac:dyDescent="0.25">
      <c r="B51" s="21" t="s">
        <v>311</v>
      </c>
      <c r="C51" s="21">
        <v>304</v>
      </c>
      <c r="D51" s="21">
        <v>132</v>
      </c>
      <c r="E51" s="21">
        <f t="shared" si="6"/>
        <v>436</v>
      </c>
      <c r="F51" s="22">
        <f t="shared" si="7"/>
        <v>1.7036573929352924E-2</v>
      </c>
      <c r="G51" s="21">
        <v>384</v>
      </c>
      <c r="H51" s="21">
        <v>43</v>
      </c>
      <c r="I51" s="21">
        <f t="shared" si="10"/>
        <v>427</v>
      </c>
      <c r="J51" s="22">
        <f t="shared" si="8"/>
        <v>9.4096388197183727E-3</v>
      </c>
      <c r="K51" s="21">
        <f t="shared" si="9"/>
        <v>863</v>
      </c>
      <c r="L51" s="21">
        <v>0</v>
      </c>
      <c r="M51" s="21">
        <f t="shared" si="11"/>
        <v>863</v>
      </c>
    </row>
    <row r="52" spans="2:13" x14ac:dyDescent="0.25">
      <c r="B52" s="21" t="s">
        <v>292</v>
      </c>
      <c r="C52" s="21">
        <v>668</v>
      </c>
      <c r="D52" s="21">
        <v>376</v>
      </c>
      <c r="E52" s="21">
        <f t="shared" si="6"/>
        <v>1044</v>
      </c>
      <c r="F52" s="22">
        <f t="shared" si="7"/>
        <v>4.079399812441388E-2</v>
      </c>
      <c r="G52" s="21">
        <v>1830</v>
      </c>
      <c r="H52" s="21">
        <v>123</v>
      </c>
      <c r="I52" s="21">
        <f t="shared" si="10"/>
        <v>1953</v>
      </c>
      <c r="J52" s="22">
        <f t="shared" si="8"/>
        <v>4.3037528372154521E-2</v>
      </c>
      <c r="K52" s="21">
        <f t="shared" si="9"/>
        <v>2997</v>
      </c>
      <c r="L52" s="21">
        <v>0</v>
      </c>
      <c r="M52" s="21">
        <f t="shared" si="11"/>
        <v>2997</v>
      </c>
    </row>
    <row r="53" spans="2:13" x14ac:dyDescent="0.25">
      <c r="B53" s="21" t="s">
        <v>295</v>
      </c>
      <c r="C53" s="21">
        <v>292</v>
      </c>
      <c r="D53" s="21">
        <v>224</v>
      </c>
      <c r="E53" s="21">
        <f t="shared" si="6"/>
        <v>516</v>
      </c>
      <c r="F53" s="22">
        <f t="shared" si="7"/>
        <v>2.0162550797124101E-2</v>
      </c>
      <c r="G53" s="21">
        <v>470</v>
      </c>
      <c r="H53" s="21">
        <v>83</v>
      </c>
      <c r="I53" s="21">
        <f t="shared" si="10"/>
        <v>553</v>
      </c>
      <c r="J53" s="22">
        <f t="shared" si="8"/>
        <v>1.218625355340576E-2</v>
      </c>
      <c r="K53" s="21">
        <f t="shared" si="9"/>
        <v>1069</v>
      </c>
      <c r="L53" s="21">
        <v>0</v>
      </c>
      <c r="M53" s="21">
        <f t="shared" si="11"/>
        <v>1069</v>
      </c>
    </row>
    <row r="54" spans="2:13" x14ac:dyDescent="0.25">
      <c r="B54" s="21" t="s">
        <v>312</v>
      </c>
      <c r="C54" s="21">
        <v>237</v>
      </c>
      <c r="D54" s="21">
        <v>140</v>
      </c>
      <c r="E54" s="21">
        <f t="shared" si="6"/>
        <v>377</v>
      </c>
      <c r="F54" s="22">
        <f t="shared" si="7"/>
        <v>1.4731165989371679E-2</v>
      </c>
      <c r="G54" s="21">
        <v>529</v>
      </c>
      <c r="H54" s="21">
        <v>73</v>
      </c>
      <c r="I54" s="21">
        <f t="shared" si="10"/>
        <v>602</v>
      </c>
      <c r="J54" s="22">
        <f t="shared" si="8"/>
        <v>1.3266048172061966E-2</v>
      </c>
      <c r="K54" s="21">
        <f t="shared" si="9"/>
        <v>979</v>
      </c>
      <c r="L54" s="21">
        <v>0</v>
      </c>
      <c r="M54" s="21">
        <f t="shared" si="11"/>
        <v>979</v>
      </c>
    </row>
    <row r="55" spans="2:13" x14ac:dyDescent="0.25">
      <c r="B55" s="21" t="s">
        <v>271</v>
      </c>
      <c r="C55" s="21">
        <v>266</v>
      </c>
      <c r="D55" s="21">
        <v>145</v>
      </c>
      <c r="E55" s="21">
        <f t="shared" si="6"/>
        <v>411</v>
      </c>
      <c r="F55" s="22">
        <f t="shared" si="7"/>
        <v>1.6059706158174428E-2</v>
      </c>
      <c r="G55" s="21">
        <v>688</v>
      </c>
      <c r="H55" s="21">
        <v>43</v>
      </c>
      <c r="I55" s="21">
        <f t="shared" si="10"/>
        <v>731</v>
      </c>
      <c r="J55" s="22">
        <f t="shared" si="8"/>
        <v>1.610877278036096E-2</v>
      </c>
      <c r="K55" s="21">
        <f t="shared" si="9"/>
        <v>1142</v>
      </c>
      <c r="L55" s="21">
        <v>0</v>
      </c>
      <c r="M55" s="21">
        <f t="shared" si="11"/>
        <v>1142</v>
      </c>
    </row>
    <row r="56" spans="2:13" x14ac:dyDescent="0.25">
      <c r="B56" s="21" t="s">
        <v>302</v>
      </c>
      <c r="C56" s="21">
        <v>248</v>
      </c>
      <c r="D56" s="21">
        <v>149</v>
      </c>
      <c r="E56" s="21">
        <f t="shared" si="6"/>
        <v>397</v>
      </c>
      <c r="F56" s="22">
        <f t="shared" si="7"/>
        <v>1.5512660206314473E-2</v>
      </c>
      <c r="G56" s="21">
        <v>537</v>
      </c>
      <c r="H56" s="21">
        <v>51</v>
      </c>
      <c r="I56" s="21">
        <f t="shared" si="10"/>
        <v>588</v>
      </c>
      <c r="J56" s="22">
        <f t="shared" si="8"/>
        <v>1.295753542387448E-2</v>
      </c>
      <c r="K56" s="21">
        <f t="shared" si="9"/>
        <v>985</v>
      </c>
      <c r="L56" s="21">
        <v>0</v>
      </c>
      <c r="M56" s="21">
        <f t="shared" si="11"/>
        <v>985</v>
      </c>
    </row>
    <row r="57" spans="2:13" x14ac:dyDescent="0.25">
      <c r="B57" s="21" t="s">
        <v>300</v>
      </c>
      <c r="C57" s="21">
        <v>1758</v>
      </c>
      <c r="D57" s="21">
        <v>1052</v>
      </c>
      <c r="E57" s="21">
        <f t="shared" si="6"/>
        <v>2810</v>
      </c>
      <c r="F57" s="22">
        <f t="shared" si="7"/>
        <v>0.10979993748046264</v>
      </c>
      <c r="G57" s="21">
        <v>5173</v>
      </c>
      <c r="H57" s="21">
        <v>550</v>
      </c>
      <c r="I57" s="21">
        <f t="shared" si="10"/>
        <v>5723</v>
      </c>
      <c r="J57" s="22">
        <f t="shared" si="8"/>
        <v>0.12611560413407083</v>
      </c>
      <c r="K57" s="21">
        <f t="shared" si="9"/>
        <v>8533</v>
      </c>
      <c r="L57" s="21">
        <v>0</v>
      </c>
      <c r="M57" s="21">
        <f t="shared" si="11"/>
        <v>8533</v>
      </c>
    </row>
    <row r="58" spans="2:13" x14ac:dyDescent="0.25">
      <c r="B58" s="21" t="s">
        <v>293</v>
      </c>
      <c r="C58" s="21">
        <v>780</v>
      </c>
      <c r="D58" s="21">
        <v>582</v>
      </c>
      <c r="E58" s="21">
        <f t="shared" si="6"/>
        <v>1362</v>
      </c>
      <c r="F58" s="22">
        <f t="shared" si="7"/>
        <v>5.3219756173804311E-2</v>
      </c>
      <c r="G58" s="21">
        <v>1629</v>
      </c>
      <c r="H58" s="21">
        <v>213</v>
      </c>
      <c r="I58" s="21">
        <f t="shared" si="10"/>
        <v>1842</v>
      </c>
      <c r="J58" s="22">
        <f t="shared" si="8"/>
        <v>4.0591463011525157E-2</v>
      </c>
      <c r="K58" s="21">
        <f t="shared" si="9"/>
        <v>3204</v>
      </c>
      <c r="L58" s="21">
        <v>0</v>
      </c>
      <c r="M58" s="21">
        <f t="shared" si="11"/>
        <v>3204</v>
      </c>
    </row>
    <row r="59" spans="2:13" x14ac:dyDescent="0.25">
      <c r="B59" s="21" t="s">
        <v>296</v>
      </c>
      <c r="C59" s="21">
        <v>563</v>
      </c>
      <c r="D59" s="21">
        <v>349</v>
      </c>
      <c r="E59" s="21">
        <f t="shared" si="6"/>
        <v>912</v>
      </c>
      <c r="F59" s="22">
        <f t="shared" si="7"/>
        <v>3.5636136292591436E-2</v>
      </c>
      <c r="G59" s="21">
        <v>1081</v>
      </c>
      <c r="H59" s="21">
        <v>111</v>
      </c>
      <c r="I59" s="21">
        <f t="shared" si="10"/>
        <v>1192</v>
      </c>
      <c r="J59" s="22">
        <f t="shared" si="8"/>
        <v>2.6267656845677514E-2</v>
      </c>
      <c r="K59" s="21">
        <f t="shared" si="9"/>
        <v>2104</v>
      </c>
      <c r="L59" s="21">
        <v>0</v>
      </c>
      <c r="M59" s="21">
        <f t="shared" si="11"/>
        <v>2104</v>
      </c>
    </row>
    <row r="60" spans="2:13" x14ac:dyDescent="0.25">
      <c r="B60" s="21" t="s">
        <v>313</v>
      </c>
      <c r="C60" s="21">
        <v>153</v>
      </c>
      <c r="D60" s="21">
        <v>80</v>
      </c>
      <c r="E60" s="21">
        <f t="shared" si="6"/>
        <v>233</v>
      </c>
      <c r="F60" s="22">
        <f t="shared" si="7"/>
        <v>9.1044076273835567E-3</v>
      </c>
      <c r="G60" s="21">
        <v>373</v>
      </c>
      <c r="H60" s="21">
        <v>25</v>
      </c>
      <c r="I60" s="21">
        <f t="shared" si="10"/>
        <v>398</v>
      </c>
      <c r="J60" s="22">
        <f t="shared" si="8"/>
        <v>8.7705766984728616E-3</v>
      </c>
      <c r="K60" s="21">
        <f t="shared" si="9"/>
        <v>631</v>
      </c>
      <c r="L60" s="21">
        <v>0</v>
      </c>
      <c r="M60" s="21">
        <f t="shared" si="11"/>
        <v>631</v>
      </c>
    </row>
    <row r="61" spans="2:13" x14ac:dyDescent="0.25">
      <c r="B61" s="21" t="s">
        <v>272</v>
      </c>
      <c r="C61" s="21">
        <v>395</v>
      </c>
      <c r="D61" s="21">
        <v>234</v>
      </c>
      <c r="E61" s="21">
        <f t="shared" si="6"/>
        <v>629</v>
      </c>
      <c r="F61" s="22">
        <f t="shared" si="7"/>
        <v>2.4577993122850892E-2</v>
      </c>
      <c r="G61" s="21">
        <v>888</v>
      </c>
      <c r="H61" s="21">
        <v>122</v>
      </c>
      <c r="I61" s="21">
        <f t="shared" si="10"/>
        <v>1010</v>
      </c>
      <c r="J61" s="22">
        <f t="shared" si="8"/>
        <v>2.2256991119240177E-2</v>
      </c>
      <c r="K61" s="21">
        <f t="shared" si="9"/>
        <v>1639</v>
      </c>
      <c r="L61" s="21">
        <v>0</v>
      </c>
      <c r="M61" s="21">
        <f t="shared" si="11"/>
        <v>1639</v>
      </c>
    </row>
    <row r="62" spans="2:13" x14ac:dyDescent="0.25">
      <c r="B62" s="23" t="s">
        <v>49</v>
      </c>
      <c r="C62" s="21">
        <f>SUM(C41:C61)</f>
        <v>16065</v>
      </c>
      <c r="D62" s="21">
        <f>SUM(D41:D61)</f>
        <v>9527</v>
      </c>
      <c r="E62" s="23">
        <f>C62+D62</f>
        <v>25592</v>
      </c>
      <c r="F62" s="49">
        <f t="shared" si="7"/>
        <v>1</v>
      </c>
      <c r="G62" s="21">
        <f>SUM(G41:G61)</f>
        <v>41199</v>
      </c>
      <c r="H62" s="21">
        <f>SUM(H41:H61)</f>
        <v>4180</v>
      </c>
      <c r="I62" s="23">
        <f t="shared" si="10"/>
        <v>45379</v>
      </c>
      <c r="J62" s="49">
        <f t="shared" si="8"/>
        <v>1</v>
      </c>
      <c r="K62" s="23">
        <f t="shared" si="9"/>
        <v>70971</v>
      </c>
      <c r="L62" s="21">
        <f>SUM(L41:L61)</f>
        <v>0</v>
      </c>
      <c r="M62" s="23">
        <f t="shared" si="11"/>
        <v>70971</v>
      </c>
    </row>
    <row r="63" spans="2:13" ht="24" x14ac:dyDescent="0.25">
      <c r="B63" s="35" t="s">
        <v>66</v>
      </c>
      <c r="C63" s="36">
        <f>+C62/M62</f>
        <v>0.22636006256076427</v>
      </c>
      <c r="D63" s="36">
        <f>+D62/M62</f>
        <v>0.13423792816784319</v>
      </c>
      <c r="E63" s="37">
        <f>+E62/M62</f>
        <v>0.36059799072860749</v>
      </c>
      <c r="F63" s="37"/>
      <c r="G63" s="36">
        <f>+G62/M62</f>
        <v>0.58050471319271246</v>
      </c>
      <c r="H63" s="36">
        <f>+H62/M62</f>
        <v>5.8897296078680023E-2</v>
      </c>
      <c r="I63" s="37">
        <f>+I62/M62</f>
        <v>0.63940200927139257</v>
      </c>
      <c r="J63" s="37"/>
      <c r="K63" s="37">
        <f>+K62/M62</f>
        <v>1</v>
      </c>
      <c r="L63" s="37">
        <f>+L62/M62</f>
        <v>0</v>
      </c>
      <c r="M63" s="37">
        <f>K63+L63</f>
        <v>1</v>
      </c>
    </row>
    <row r="64" spans="2:13" x14ac:dyDescent="0.25">
      <c r="B64" s="28" t="s">
        <v>129</v>
      </c>
    </row>
    <row r="65" spans="2:2" x14ac:dyDescent="0.25">
      <c r="B65" s="28" t="s">
        <v>130</v>
      </c>
    </row>
  </sheetData>
  <mergeCells count="12">
    <mergeCell ref="B36:K36"/>
    <mergeCell ref="B39:B40"/>
    <mergeCell ref="C39:K39"/>
    <mergeCell ref="B5:K5"/>
    <mergeCell ref="B6:K6"/>
    <mergeCell ref="B9:B10"/>
    <mergeCell ref="C9:K9"/>
    <mergeCell ref="B35:K35"/>
    <mergeCell ref="B8:M8"/>
    <mergeCell ref="L9:M9"/>
    <mergeCell ref="L39:M39"/>
    <mergeCell ref="B38:M38"/>
  </mergeCells>
  <hyperlinks>
    <hyperlink ref="M5" location="'Índice Pensiones Solidarias'!A1" display="Volver Sistema de Pensiones Solidadias" xr:uid="{00000000-0004-0000-0F00-000000000000}"/>
  </hyperlinks>
  <pageMargins left="0.74803149606299213" right="0.74803149606299213" top="0.98425196850393704" bottom="0.98425196850393704" header="0" footer="0"/>
  <pageSetup scale="83" fitToHeight="2" orientation="portrait" r:id="rId1"/>
  <headerFooter alignWithMargins="0"/>
  <rowBreaks count="1" manualBreakCount="1">
    <brk id="38" min="1"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6">
    <pageSetUpPr fitToPage="1"/>
  </sheetPr>
  <dimension ref="A1:P89"/>
  <sheetViews>
    <sheetView showGridLines="0" topLeftCell="A73" zoomScaleNormal="100" workbookViewId="0">
      <selection activeCell="D29" sqref="D29"/>
    </sheetView>
  </sheetViews>
  <sheetFormatPr baseColWidth="10" defaultRowHeight="12" x14ac:dyDescent="0.25"/>
  <cols>
    <col min="1" max="1" width="6" style="29" customWidth="1"/>
    <col min="2" max="2" width="18.109375" style="29" customWidth="1"/>
    <col min="3" max="3" width="9.6640625" style="29" bestFit="1" customWidth="1"/>
    <col min="4" max="4" width="9.109375" style="29" bestFit="1" customWidth="1"/>
    <col min="5" max="6" width="9.109375" style="29" customWidth="1"/>
    <col min="7" max="7" width="9.6640625" style="29" bestFit="1" customWidth="1"/>
    <col min="8" max="8" width="8.44140625" style="29" bestFit="1" customWidth="1"/>
    <col min="9" max="11" width="11" style="29" customWidth="1"/>
    <col min="12" max="12" width="9.109375" style="29" customWidth="1"/>
    <col min="13" max="251" width="11.44140625" style="29"/>
    <col min="252" max="252" width="18.109375" style="29" customWidth="1"/>
    <col min="253" max="253" width="9.6640625" style="29" bestFit="1" customWidth="1"/>
    <col min="254" max="254" width="9.109375" style="29" bestFit="1" customWidth="1"/>
    <col min="255" max="256" width="9.109375" style="29" customWidth="1"/>
    <col min="257" max="257" width="9.6640625" style="29" bestFit="1" customWidth="1"/>
    <col min="258" max="258" width="8.44140625" style="29" bestFit="1" customWidth="1"/>
    <col min="259" max="261" width="11" style="29" customWidth="1"/>
    <col min="262" max="267" width="0" style="29" hidden="1" customWidth="1"/>
    <col min="268" max="268" width="9.109375" style="29" customWidth="1"/>
    <col min="269" max="507" width="11.44140625" style="29"/>
    <col min="508" max="508" width="18.109375" style="29" customWidth="1"/>
    <col min="509" max="509" width="9.6640625" style="29" bestFit="1" customWidth="1"/>
    <col min="510" max="510" width="9.109375" style="29" bestFit="1" customWidth="1"/>
    <col min="511" max="512" width="9.109375" style="29" customWidth="1"/>
    <col min="513" max="513" width="9.6640625" style="29" bestFit="1" customWidth="1"/>
    <col min="514" max="514" width="8.44140625" style="29" bestFit="1" customWidth="1"/>
    <col min="515" max="517" width="11" style="29" customWidth="1"/>
    <col min="518" max="523" width="0" style="29" hidden="1" customWidth="1"/>
    <col min="524" max="524" width="9.109375" style="29" customWidth="1"/>
    <col min="525" max="763" width="11.44140625" style="29"/>
    <col min="764" max="764" width="18.109375" style="29" customWidth="1"/>
    <col min="765" max="765" width="9.6640625" style="29" bestFit="1" customWidth="1"/>
    <col min="766" max="766" width="9.109375" style="29" bestFit="1" customWidth="1"/>
    <col min="767" max="768" width="9.109375" style="29" customWidth="1"/>
    <col min="769" max="769" width="9.6640625" style="29" bestFit="1" customWidth="1"/>
    <col min="770" max="770" width="8.44140625" style="29" bestFit="1" customWidth="1"/>
    <col min="771" max="773" width="11" style="29" customWidth="1"/>
    <col min="774" max="779" width="0" style="29" hidden="1" customWidth="1"/>
    <col min="780" max="780" width="9.109375" style="29" customWidth="1"/>
    <col min="781" max="1019" width="11.44140625" style="29"/>
    <col min="1020" max="1020" width="18.109375" style="29" customWidth="1"/>
    <col min="1021" max="1021" width="9.6640625" style="29" bestFit="1" customWidth="1"/>
    <col min="1022" max="1022" width="9.109375" style="29" bestFit="1" customWidth="1"/>
    <col min="1023" max="1024" width="9.109375" style="29" customWidth="1"/>
    <col min="1025" max="1025" width="9.6640625" style="29" bestFit="1" customWidth="1"/>
    <col min="1026" max="1026" width="8.44140625" style="29" bestFit="1" customWidth="1"/>
    <col min="1027" max="1029" width="11" style="29" customWidth="1"/>
    <col min="1030" max="1035" width="0" style="29" hidden="1" customWidth="1"/>
    <col min="1036" max="1036" width="9.109375" style="29" customWidth="1"/>
    <col min="1037" max="1275" width="11.44140625" style="29"/>
    <col min="1276" max="1276" width="18.109375" style="29" customWidth="1"/>
    <col min="1277" max="1277" width="9.6640625" style="29" bestFit="1" customWidth="1"/>
    <col min="1278" max="1278" width="9.109375" style="29" bestFit="1" customWidth="1"/>
    <col min="1279" max="1280" width="9.109375" style="29" customWidth="1"/>
    <col min="1281" max="1281" width="9.6640625" style="29" bestFit="1" customWidth="1"/>
    <col min="1282" max="1282" width="8.44140625" style="29" bestFit="1" customWidth="1"/>
    <col min="1283" max="1285" width="11" style="29" customWidth="1"/>
    <col min="1286" max="1291" width="0" style="29" hidden="1" customWidth="1"/>
    <col min="1292" max="1292" width="9.109375" style="29" customWidth="1"/>
    <col min="1293" max="1531" width="11.44140625" style="29"/>
    <col min="1532" max="1532" width="18.109375" style="29" customWidth="1"/>
    <col min="1533" max="1533" width="9.6640625" style="29" bestFit="1" customWidth="1"/>
    <col min="1534" max="1534" width="9.109375" style="29" bestFit="1" customWidth="1"/>
    <col min="1535" max="1536" width="9.109375" style="29" customWidth="1"/>
    <col min="1537" max="1537" width="9.6640625" style="29" bestFit="1" customWidth="1"/>
    <col min="1538" max="1538" width="8.44140625" style="29" bestFit="1" customWidth="1"/>
    <col min="1539" max="1541" width="11" style="29" customWidth="1"/>
    <col min="1542" max="1547" width="0" style="29" hidden="1" customWidth="1"/>
    <col min="1548" max="1548" width="9.109375" style="29" customWidth="1"/>
    <col min="1549" max="1787" width="11.44140625" style="29"/>
    <col min="1788" max="1788" width="18.109375" style="29" customWidth="1"/>
    <col min="1789" max="1789" width="9.6640625" style="29" bestFit="1" customWidth="1"/>
    <col min="1790" max="1790" width="9.109375" style="29" bestFit="1" customWidth="1"/>
    <col min="1791" max="1792" width="9.109375" style="29" customWidth="1"/>
    <col min="1793" max="1793" width="9.6640625" style="29" bestFit="1" customWidth="1"/>
    <col min="1794" max="1794" width="8.44140625" style="29" bestFit="1" customWidth="1"/>
    <col min="1795" max="1797" width="11" style="29" customWidth="1"/>
    <col min="1798" max="1803" width="0" style="29" hidden="1" customWidth="1"/>
    <col min="1804" max="1804" width="9.109375" style="29" customWidth="1"/>
    <col min="1805" max="2043" width="11.44140625" style="29"/>
    <col min="2044" max="2044" width="18.109375" style="29" customWidth="1"/>
    <col min="2045" max="2045" width="9.6640625" style="29" bestFit="1" customWidth="1"/>
    <col min="2046" max="2046" width="9.109375" style="29" bestFit="1" customWidth="1"/>
    <col min="2047" max="2048" width="9.109375" style="29" customWidth="1"/>
    <col min="2049" max="2049" width="9.6640625" style="29" bestFit="1" customWidth="1"/>
    <col min="2050" max="2050" width="8.44140625" style="29" bestFit="1" customWidth="1"/>
    <col min="2051" max="2053" width="11" style="29" customWidth="1"/>
    <col min="2054" max="2059" width="0" style="29" hidden="1" customWidth="1"/>
    <col min="2060" max="2060" width="9.109375" style="29" customWidth="1"/>
    <col min="2061" max="2299" width="11.44140625" style="29"/>
    <col min="2300" max="2300" width="18.109375" style="29" customWidth="1"/>
    <col min="2301" max="2301" width="9.6640625" style="29" bestFit="1" customWidth="1"/>
    <col min="2302" max="2302" width="9.109375" style="29" bestFit="1" customWidth="1"/>
    <col min="2303" max="2304" width="9.109375" style="29" customWidth="1"/>
    <col min="2305" max="2305" width="9.6640625" style="29" bestFit="1" customWidth="1"/>
    <col min="2306" max="2306" width="8.44140625" style="29" bestFit="1" customWidth="1"/>
    <col min="2307" max="2309" width="11" style="29" customWidth="1"/>
    <col min="2310" max="2315" width="0" style="29" hidden="1" customWidth="1"/>
    <col min="2316" max="2316" width="9.109375" style="29" customWidth="1"/>
    <col min="2317" max="2555" width="11.44140625" style="29"/>
    <col min="2556" max="2556" width="18.109375" style="29" customWidth="1"/>
    <col min="2557" max="2557" width="9.6640625" style="29" bestFit="1" customWidth="1"/>
    <col min="2558" max="2558" width="9.109375" style="29" bestFit="1" customWidth="1"/>
    <col min="2559" max="2560" width="9.109375" style="29" customWidth="1"/>
    <col min="2561" max="2561" width="9.6640625" style="29" bestFit="1" customWidth="1"/>
    <col min="2562" max="2562" width="8.44140625" style="29" bestFit="1" customWidth="1"/>
    <col min="2563" max="2565" width="11" style="29" customWidth="1"/>
    <col min="2566" max="2571" width="0" style="29" hidden="1" customWidth="1"/>
    <col min="2572" max="2572" width="9.109375" style="29" customWidth="1"/>
    <col min="2573" max="2811" width="11.44140625" style="29"/>
    <col min="2812" max="2812" width="18.109375" style="29" customWidth="1"/>
    <col min="2813" max="2813" width="9.6640625" style="29" bestFit="1" customWidth="1"/>
    <col min="2814" max="2814" width="9.109375" style="29" bestFit="1" customWidth="1"/>
    <col min="2815" max="2816" width="9.109375" style="29" customWidth="1"/>
    <col min="2817" max="2817" width="9.6640625" style="29" bestFit="1" customWidth="1"/>
    <col min="2818" max="2818" width="8.44140625" style="29" bestFit="1" customWidth="1"/>
    <col min="2819" max="2821" width="11" style="29" customWidth="1"/>
    <col min="2822" max="2827" width="0" style="29" hidden="1" customWidth="1"/>
    <col min="2828" max="2828" width="9.109375" style="29" customWidth="1"/>
    <col min="2829" max="3067" width="11.44140625" style="29"/>
    <col min="3068" max="3068" width="18.109375" style="29" customWidth="1"/>
    <col min="3069" max="3069" width="9.6640625" style="29" bestFit="1" customWidth="1"/>
    <col min="3070" max="3070" width="9.109375" style="29" bestFit="1" customWidth="1"/>
    <col min="3071" max="3072" width="9.109375" style="29" customWidth="1"/>
    <col min="3073" max="3073" width="9.6640625" style="29" bestFit="1" customWidth="1"/>
    <col min="3074" max="3074" width="8.44140625" style="29" bestFit="1" customWidth="1"/>
    <col min="3075" max="3077" width="11" style="29" customWidth="1"/>
    <col min="3078" max="3083" width="0" style="29" hidden="1" customWidth="1"/>
    <col min="3084" max="3084" width="9.109375" style="29" customWidth="1"/>
    <col min="3085" max="3323" width="11.44140625" style="29"/>
    <col min="3324" max="3324" width="18.109375" style="29" customWidth="1"/>
    <col min="3325" max="3325" width="9.6640625" style="29" bestFit="1" customWidth="1"/>
    <col min="3326" max="3326" width="9.109375" style="29" bestFit="1" customWidth="1"/>
    <col min="3327" max="3328" width="9.109375" style="29" customWidth="1"/>
    <col min="3329" max="3329" width="9.6640625" style="29" bestFit="1" customWidth="1"/>
    <col min="3330" max="3330" width="8.44140625" style="29" bestFit="1" customWidth="1"/>
    <col min="3331" max="3333" width="11" style="29" customWidth="1"/>
    <col min="3334" max="3339" width="0" style="29" hidden="1" customWidth="1"/>
    <col min="3340" max="3340" width="9.109375" style="29" customWidth="1"/>
    <col min="3341" max="3579" width="11.44140625" style="29"/>
    <col min="3580" max="3580" width="18.109375" style="29" customWidth="1"/>
    <col min="3581" max="3581" width="9.6640625" style="29" bestFit="1" customWidth="1"/>
    <col min="3582" max="3582" width="9.109375" style="29" bestFit="1" customWidth="1"/>
    <col min="3583" max="3584" width="9.109375" style="29" customWidth="1"/>
    <col min="3585" max="3585" width="9.6640625" style="29" bestFit="1" customWidth="1"/>
    <col min="3586" max="3586" width="8.44140625" style="29" bestFit="1" customWidth="1"/>
    <col min="3587" max="3589" width="11" style="29" customWidth="1"/>
    <col min="3590" max="3595" width="0" style="29" hidden="1" customWidth="1"/>
    <col min="3596" max="3596" width="9.109375" style="29" customWidth="1"/>
    <col min="3597" max="3835" width="11.44140625" style="29"/>
    <col min="3836" max="3836" width="18.109375" style="29" customWidth="1"/>
    <col min="3837" max="3837" width="9.6640625" style="29" bestFit="1" customWidth="1"/>
    <col min="3838" max="3838" width="9.109375" style="29" bestFit="1" customWidth="1"/>
    <col min="3839" max="3840" width="9.109375" style="29" customWidth="1"/>
    <col min="3841" max="3841" width="9.6640625" style="29" bestFit="1" customWidth="1"/>
    <col min="3842" max="3842" width="8.44140625" style="29" bestFit="1" customWidth="1"/>
    <col min="3843" max="3845" width="11" style="29" customWidth="1"/>
    <col min="3846" max="3851" width="0" style="29" hidden="1" customWidth="1"/>
    <col min="3852" max="3852" width="9.109375" style="29" customWidth="1"/>
    <col min="3853" max="4091" width="11.44140625" style="29"/>
    <col min="4092" max="4092" width="18.109375" style="29" customWidth="1"/>
    <col min="4093" max="4093" width="9.6640625" style="29" bestFit="1" customWidth="1"/>
    <col min="4094" max="4094" width="9.109375" style="29" bestFit="1" customWidth="1"/>
    <col min="4095" max="4096" width="9.109375" style="29" customWidth="1"/>
    <col min="4097" max="4097" width="9.6640625" style="29" bestFit="1" customWidth="1"/>
    <col min="4098" max="4098" width="8.44140625" style="29" bestFit="1" customWidth="1"/>
    <col min="4099" max="4101" width="11" style="29" customWidth="1"/>
    <col min="4102" max="4107" width="0" style="29" hidden="1" customWidth="1"/>
    <col min="4108" max="4108" width="9.109375" style="29" customWidth="1"/>
    <col min="4109" max="4347" width="11.44140625" style="29"/>
    <col min="4348" max="4348" width="18.109375" style="29" customWidth="1"/>
    <col min="4349" max="4349" width="9.6640625" style="29" bestFit="1" customWidth="1"/>
    <col min="4350" max="4350" width="9.109375" style="29" bestFit="1" customWidth="1"/>
    <col min="4351" max="4352" width="9.109375" style="29" customWidth="1"/>
    <col min="4353" max="4353" width="9.6640625" style="29" bestFit="1" customWidth="1"/>
    <col min="4354" max="4354" width="8.44140625" style="29" bestFit="1" customWidth="1"/>
    <col min="4355" max="4357" width="11" style="29" customWidth="1"/>
    <col min="4358" max="4363" width="0" style="29" hidden="1" customWidth="1"/>
    <col min="4364" max="4364" width="9.109375" style="29" customWidth="1"/>
    <col min="4365" max="4603" width="11.44140625" style="29"/>
    <col min="4604" max="4604" width="18.109375" style="29" customWidth="1"/>
    <col min="4605" max="4605" width="9.6640625" style="29" bestFit="1" customWidth="1"/>
    <col min="4606" max="4606" width="9.109375" style="29" bestFit="1" customWidth="1"/>
    <col min="4607" max="4608" width="9.109375" style="29" customWidth="1"/>
    <col min="4609" max="4609" width="9.6640625" style="29" bestFit="1" customWidth="1"/>
    <col min="4610" max="4610" width="8.44140625" style="29" bestFit="1" customWidth="1"/>
    <col min="4611" max="4613" width="11" style="29" customWidth="1"/>
    <col min="4614" max="4619" width="0" style="29" hidden="1" customWidth="1"/>
    <col min="4620" max="4620" width="9.109375" style="29" customWidth="1"/>
    <col min="4621" max="4859" width="11.44140625" style="29"/>
    <col min="4860" max="4860" width="18.109375" style="29" customWidth="1"/>
    <col min="4861" max="4861" width="9.6640625" style="29" bestFit="1" customWidth="1"/>
    <col min="4862" max="4862" width="9.109375" style="29" bestFit="1" customWidth="1"/>
    <col min="4863" max="4864" width="9.109375" style="29" customWidth="1"/>
    <col min="4865" max="4865" width="9.6640625" style="29" bestFit="1" customWidth="1"/>
    <col min="4866" max="4866" width="8.44140625" style="29" bestFit="1" customWidth="1"/>
    <col min="4867" max="4869" width="11" style="29" customWidth="1"/>
    <col min="4870" max="4875" width="0" style="29" hidden="1" customWidth="1"/>
    <col min="4876" max="4876" width="9.109375" style="29" customWidth="1"/>
    <col min="4877" max="5115" width="11.44140625" style="29"/>
    <col min="5116" max="5116" width="18.109375" style="29" customWidth="1"/>
    <col min="5117" max="5117" width="9.6640625" style="29" bestFit="1" customWidth="1"/>
    <col min="5118" max="5118" width="9.109375" style="29" bestFit="1" customWidth="1"/>
    <col min="5119" max="5120" width="9.109375" style="29" customWidth="1"/>
    <col min="5121" max="5121" width="9.6640625" style="29" bestFit="1" customWidth="1"/>
    <col min="5122" max="5122" width="8.44140625" style="29" bestFit="1" customWidth="1"/>
    <col min="5123" max="5125" width="11" style="29" customWidth="1"/>
    <col min="5126" max="5131" width="0" style="29" hidden="1" customWidth="1"/>
    <col min="5132" max="5132" width="9.109375" style="29" customWidth="1"/>
    <col min="5133" max="5371" width="11.44140625" style="29"/>
    <col min="5372" max="5372" width="18.109375" style="29" customWidth="1"/>
    <col min="5373" max="5373" width="9.6640625" style="29" bestFit="1" customWidth="1"/>
    <col min="5374" max="5374" width="9.109375" style="29" bestFit="1" customWidth="1"/>
    <col min="5375" max="5376" width="9.109375" style="29" customWidth="1"/>
    <col min="5377" max="5377" width="9.6640625" style="29" bestFit="1" customWidth="1"/>
    <col min="5378" max="5378" width="8.44140625" style="29" bestFit="1" customWidth="1"/>
    <col min="5379" max="5381" width="11" style="29" customWidth="1"/>
    <col min="5382" max="5387" width="0" style="29" hidden="1" customWidth="1"/>
    <col min="5388" max="5388" width="9.109375" style="29" customWidth="1"/>
    <col min="5389" max="5627" width="11.44140625" style="29"/>
    <col min="5628" max="5628" width="18.109375" style="29" customWidth="1"/>
    <col min="5629" max="5629" width="9.6640625" style="29" bestFit="1" customWidth="1"/>
    <col min="5630" max="5630" width="9.109375" style="29" bestFit="1" customWidth="1"/>
    <col min="5631" max="5632" width="9.109375" style="29" customWidth="1"/>
    <col min="5633" max="5633" width="9.6640625" style="29" bestFit="1" customWidth="1"/>
    <col min="5634" max="5634" width="8.44140625" style="29" bestFit="1" customWidth="1"/>
    <col min="5635" max="5637" width="11" style="29" customWidth="1"/>
    <col min="5638" max="5643" width="0" style="29" hidden="1" customWidth="1"/>
    <col min="5644" max="5644" width="9.109375" style="29" customWidth="1"/>
    <col min="5645" max="5883" width="11.44140625" style="29"/>
    <col min="5884" max="5884" width="18.109375" style="29" customWidth="1"/>
    <col min="5885" max="5885" width="9.6640625" style="29" bestFit="1" customWidth="1"/>
    <col min="5886" max="5886" width="9.109375" style="29" bestFit="1" customWidth="1"/>
    <col min="5887" max="5888" width="9.109375" style="29" customWidth="1"/>
    <col min="5889" max="5889" width="9.6640625" style="29" bestFit="1" customWidth="1"/>
    <col min="5890" max="5890" width="8.44140625" style="29" bestFit="1" customWidth="1"/>
    <col min="5891" max="5893" width="11" style="29" customWidth="1"/>
    <col min="5894" max="5899" width="0" style="29" hidden="1" customWidth="1"/>
    <col min="5900" max="5900" width="9.109375" style="29" customWidth="1"/>
    <col min="5901" max="6139" width="11.44140625" style="29"/>
    <col min="6140" max="6140" width="18.109375" style="29" customWidth="1"/>
    <col min="6141" max="6141" width="9.6640625" style="29" bestFit="1" customWidth="1"/>
    <col min="6142" max="6142" width="9.109375" style="29" bestFit="1" customWidth="1"/>
    <col min="6143" max="6144" width="9.109375" style="29" customWidth="1"/>
    <col min="6145" max="6145" width="9.6640625" style="29" bestFit="1" customWidth="1"/>
    <col min="6146" max="6146" width="8.44140625" style="29" bestFit="1" customWidth="1"/>
    <col min="6147" max="6149" width="11" style="29" customWidth="1"/>
    <col min="6150" max="6155" width="0" style="29" hidden="1" customWidth="1"/>
    <col min="6156" max="6156" width="9.109375" style="29" customWidth="1"/>
    <col min="6157" max="6395" width="11.44140625" style="29"/>
    <col min="6396" max="6396" width="18.109375" style="29" customWidth="1"/>
    <col min="6397" max="6397" width="9.6640625" style="29" bestFit="1" customWidth="1"/>
    <col min="6398" max="6398" width="9.109375" style="29" bestFit="1" customWidth="1"/>
    <col min="6399" max="6400" width="9.109375" style="29" customWidth="1"/>
    <col min="6401" max="6401" width="9.6640625" style="29" bestFit="1" customWidth="1"/>
    <col min="6402" max="6402" width="8.44140625" style="29" bestFit="1" customWidth="1"/>
    <col min="6403" max="6405" width="11" style="29" customWidth="1"/>
    <col min="6406" max="6411" width="0" style="29" hidden="1" customWidth="1"/>
    <col min="6412" max="6412" width="9.109375" style="29" customWidth="1"/>
    <col min="6413" max="6651" width="11.44140625" style="29"/>
    <col min="6652" max="6652" width="18.109375" style="29" customWidth="1"/>
    <col min="6653" max="6653" width="9.6640625" style="29" bestFit="1" customWidth="1"/>
    <col min="6654" max="6654" width="9.109375" style="29" bestFit="1" customWidth="1"/>
    <col min="6655" max="6656" width="9.109375" style="29" customWidth="1"/>
    <col min="6657" max="6657" width="9.6640625" style="29" bestFit="1" customWidth="1"/>
    <col min="6658" max="6658" width="8.44140625" style="29" bestFit="1" customWidth="1"/>
    <col min="6659" max="6661" width="11" style="29" customWidth="1"/>
    <col min="6662" max="6667" width="0" style="29" hidden="1" customWidth="1"/>
    <col min="6668" max="6668" width="9.109375" style="29" customWidth="1"/>
    <col min="6669" max="6907" width="11.44140625" style="29"/>
    <col min="6908" max="6908" width="18.109375" style="29" customWidth="1"/>
    <col min="6909" max="6909" width="9.6640625" style="29" bestFit="1" customWidth="1"/>
    <col min="6910" max="6910" width="9.109375" style="29" bestFit="1" customWidth="1"/>
    <col min="6911" max="6912" width="9.109375" style="29" customWidth="1"/>
    <col min="6913" max="6913" width="9.6640625" style="29" bestFit="1" customWidth="1"/>
    <col min="6914" max="6914" width="8.44140625" style="29" bestFit="1" customWidth="1"/>
    <col min="6915" max="6917" width="11" style="29" customWidth="1"/>
    <col min="6918" max="6923" width="0" style="29" hidden="1" customWidth="1"/>
    <col min="6924" max="6924" width="9.109375" style="29" customWidth="1"/>
    <col min="6925" max="7163" width="11.44140625" style="29"/>
    <col min="7164" max="7164" width="18.109375" style="29" customWidth="1"/>
    <col min="7165" max="7165" width="9.6640625" style="29" bestFit="1" customWidth="1"/>
    <col min="7166" max="7166" width="9.109375" style="29" bestFit="1" customWidth="1"/>
    <col min="7167" max="7168" width="9.109375" style="29" customWidth="1"/>
    <col min="7169" max="7169" width="9.6640625" style="29" bestFit="1" customWidth="1"/>
    <col min="7170" max="7170" width="8.44140625" style="29" bestFit="1" customWidth="1"/>
    <col min="7171" max="7173" width="11" style="29" customWidth="1"/>
    <col min="7174" max="7179" width="0" style="29" hidden="1" customWidth="1"/>
    <col min="7180" max="7180" width="9.109375" style="29" customWidth="1"/>
    <col min="7181" max="7419" width="11.44140625" style="29"/>
    <col min="7420" max="7420" width="18.109375" style="29" customWidth="1"/>
    <col min="7421" max="7421" width="9.6640625" style="29" bestFit="1" customWidth="1"/>
    <col min="7422" max="7422" width="9.109375" style="29" bestFit="1" customWidth="1"/>
    <col min="7423" max="7424" width="9.109375" style="29" customWidth="1"/>
    <col min="7425" max="7425" width="9.6640625" style="29" bestFit="1" customWidth="1"/>
    <col min="7426" max="7426" width="8.44140625" style="29" bestFit="1" customWidth="1"/>
    <col min="7427" max="7429" width="11" style="29" customWidth="1"/>
    <col min="7430" max="7435" width="0" style="29" hidden="1" customWidth="1"/>
    <col min="7436" max="7436" width="9.109375" style="29" customWidth="1"/>
    <col min="7437" max="7675" width="11.44140625" style="29"/>
    <col min="7676" max="7676" width="18.109375" style="29" customWidth="1"/>
    <col min="7677" max="7677" width="9.6640625" style="29" bestFit="1" customWidth="1"/>
    <col min="7678" max="7678" width="9.109375" style="29" bestFit="1" customWidth="1"/>
    <col min="7679" max="7680" width="9.109375" style="29" customWidth="1"/>
    <col min="7681" max="7681" width="9.6640625" style="29" bestFit="1" customWidth="1"/>
    <col min="7682" max="7682" width="8.44140625" style="29" bestFit="1" customWidth="1"/>
    <col min="7683" max="7685" width="11" style="29" customWidth="1"/>
    <col min="7686" max="7691" width="0" style="29" hidden="1" customWidth="1"/>
    <col min="7692" max="7692" width="9.109375" style="29" customWidth="1"/>
    <col min="7693" max="7931" width="11.44140625" style="29"/>
    <col min="7932" max="7932" width="18.109375" style="29" customWidth="1"/>
    <col min="7933" max="7933" width="9.6640625" style="29" bestFit="1" customWidth="1"/>
    <col min="7934" max="7934" width="9.109375" style="29" bestFit="1" customWidth="1"/>
    <col min="7935" max="7936" width="9.109375" style="29" customWidth="1"/>
    <col min="7937" max="7937" width="9.6640625" style="29" bestFit="1" customWidth="1"/>
    <col min="7938" max="7938" width="8.44140625" style="29" bestFit="1" customWidth="1"/>
    <col min="7939" max="7941" width="11" style="29" customWidth="1"/>
    <col min="7942" max="7947" width="0" style="29" hidden="1" customWidth="1"/>
    <col min="7948" max="7948" width="9.109375" style="29" customWidth="1"/>
    <col min="7949" max="8187" width="11.44140625" style="29"/>
    <col min="8188" max="8188" width="18.109375" style="29" customWidth="1"/>
    <col min="8189" max="8189" width="9.6640625" style="29" bestFit="1" customWidth="1"/>
    <col min="8190" max="8190" width="9.109375" style="29" bestFit="1" customWidth="1"/>
    <col min="8191" max="8192" width="9.109375" style="29" customWidth="1"/>
    <col min="8193" max="8193" width="9.6640625" style="29" bestFit="1" customWidth="1"/>
    <col min="8194" max="8194" width="8.44140625" style="29" bestFit="1" customWidth="1"/>
    <col min="8195" max="8197" width="11" style="29" customWidth="1"/>
    <col min="8198" max="8203" width="0" style="29" hidden="1" customWidth="1"/>
    <col min="8204" max="8204" width="9.109375" style="29" customWidth="1"/>
    <col min="8205" max="8443" width="11.44140625" style="29"/>
    <col min="8444" max="8444" width="18.109375" style="29" customWidth="1"/>
    <col min="8445" max="8445" width="9.6640625" style="29" bestFit="1" customWidth="1"/>
    <col min="8446" max="8446" width="9.109375" style="29" bestFit="1" customWidth="1"/>
    <col min="8447" max="8448" width="9.109375" style="29" customWidth="1"/>
    <col min="8449" max="8449" width="9.6640625" style="29" bestFit="1" customWidth="1"/>
    <col min="8450" max="8450" width="8.44140625" style="29" bestFit="1" customWidth="1"/>
    <col min="8451" max="8453" width="11" style="29" customWidth="1"/>
    <col min="8454" max="8459" width="0" style="29" hidden="1" customWidth="1"/>
    <col min="8460" max="8460" width="9.109375" style="29" customWidth="1"/>
    <col min="8461" max="8699" width="11.44140625" style="29"/>
    <col min="8700" max="8700" width="18.109375" style="29" customWidth="1"/>
    <col min="8701" max="8701" width="9.6640625" style="29" bestFit="1" customWidth="1"/>
    <col min="8702" max="8702" width="9.109375" style="29" bestFit="1" customWidth="1"/>
    <col min="8703" max="8704" width="9.109375" style="29" customWidth="1"/>
    <col min="8705" max="8705" width="9.6640625" style="29" bestFit="1" customWidth="1"/>
    <col min="8706" max="8706" width="8.44140625" style="29" bestFit="1" customWidth="1"/>
    <col min="8707" max="8709" width="11" style="29" customWidth="1"/>
    <col min="8710" max="8715" width="0" style="29" hidden="1" customWidth="1"/>
    <col min="8716" max="8716" width="9.109375" style="29" customWidth="1"/>
    <col min="8717" max="8955" width="11.44140625" style="29"/>
    <col min="8956" max="8956" width="18.109375" style="29" customWidth="1"/>
    <col min="8957" max="8957" width="9.6640625" style="29" bestFit="1" customWidth="1"/>
    <col min="8958" max="8958" width="9.109375" style="29" bestFit="1" customWidth="1"/>
    <col min="8959" max="8960" width="9.109375" style="29" customWidth="1"/>
    <col min="8961" max="8961" width="9.6640625" style="29" bestFit="1" customWidth="1"/>
    <col min="8962" max="8962" width="8.44140625" style="29" bestFit="1" customWidth="1"/>
    <col min="8963" max="8965" width="11" style="29" customWidth="1"/>
    <col min="8966" max="8971" width="0" style="29" hidden="1" customWidth="1"/>
    <col min="8972" max="8972" width="9.109375" style="29" customWidth="1"/>
    <col min="8973" max="9211" width="11.44140625" style="29"/>
    <col min="9212" max="9212" width="18.109375" style="29" customWidth="1"/>
    <col min="9213" max="9213" width="9.6640625" style="29" bestFit="1" customWidth="1"/>
    <col min="9214" max="9214" width="9.109375" style="29" bestFit="1" customWidth="1"/>
    <col min="9215" max="9216" width="9.109375" style="29" customWidth="1"/>
    <col min="9217" max="9217" width="9.6640625" style="29" bestFit="1" customWidth="1"/>
    <col min="9218" max="9218" width="8.44140625" style="29" bestFit="1" customWidth="1"/>
    <col min="9219" max="9221" width="11" style="29" customWidth="1"/>
    <col min="9222" max="9227" width="0" style="29" hidden="1" customWidth="1"/>
    <col min="9228" max="9228" width="9.109375" style="29" customWidth="1"/>
    <col min="9229" max="9467" width="11.44140625" style="29"/>
    <col min="9468" max="9468" width="18.109375" style="29" customWidth="1"/>
    <col min="9469" max="9469" width="9.6640625" style="29" bestFit="1" customWidth="1"/>
    <col min="9470" max="9470" width="9.109375" style="29" bestFit="1" customWidth="1"/>
    <col min="9471" max="9472" width="9.109375" style="29" customWidth="1"/>
    <col min="9473" max="9473" width="9.6640625" style="29" bestFit="1" customWidth="1"/>
    <col min="9474" max="9474" width="8.44140625" style="29" bestFit="1" customWidth="1"/>
    <col min="9475" max="9477" width="11" style="29" customWidth="1"/>
    <col min="9478" max="9483" width="0" style="29" hidden="1" customWidth="1"/>
    <col min="9484" max="9484" width="9.109375" style="29" customWidth="1"/>
    <col min="9485" max="9723" width="11.44140625" style="29"/>
    <col min="9724" max="9724" width="18.109375" style="29" customWidth="1"/>
    <col min="9725" max="9725" width="9.6640625" style="29" bestFit="1" customWidth="1"/>
    <col min="9726" max="9726" width="9.109375" style="29" bestFit="1" customWidth="1"/>
    <col min="9727" max="9728" width="9.109375" style="29" customWidth="1"/>
    <col min="9729" max="9729" width="9.6640625" style="29" bestFit="1" customWidth="1"/>
    <col min="9730" max="9730" width="8.44140625" style="29" bestFit="1" customWidth="1"/>
    <col min="9731" max="9733" width="11" style="29" customWidth="1"/>
    <col min="9734" max="9739" width="0" style="29" hidden="1" customWidth="1"/>
    <col min="9740" max="9740" width="9.109375" style="29" customWidth="1"/>
    <col min="9741" max="9979" width="11.44140625" style="29"/>
    <col min="9980" max="9980" width="18.109375" style="29" customWidth="1"/>
    <col min="9981" max="9981" width="9.6640625" style="29" bestFit="1" customWidth="1"/>
    <col min="9982" max="9982" width="9.109375" style="29" bestFit="1" customWidth="1"/>
    <col min="9983" max="9984" width="9.109375" style="29" customWidth="1"/>
    <col min="9985" max="9985" width="9.6640625" style="29" bestFit="1" customWidth="1"/>
    <col min="9986" max="9986" width="8.44140625" style="29" bestFit="1" customWidth="1"/>
    <col min="9987" max="9989" width="11" style="29" customWidth="1"/>
    <col min="9990" max="9995" width="0" style="29" hidden="1" customWidth="1"/>
    <col min="9996" max="9996" width="9.109375" style="29" customWidth="1"/>
    <col min="9997" max="10235" width="11.44140625" style="29"/>
    <col min="10236" max="10236" width="18.109375" style="29" customWidth="1"/>
    <col min="10237" max="10237" width="9.6640625" style="29" bestFit="1" customWidth="1"/>
    <col min="10238" max="10238" width="9.109375" style="29" bestFit="1" customWidth="1"/>
    <col min="10239" max="10240" width="9.109375" style="29" customWidth="1"/>
    <col min="10241" max="10241" width="9.6640625" style="29" bestFit="1" customWidth="1"/>
    <col min="10242" max="10242" width="8.44140625" style="29" bestFit="1" customWidth="1"/>
    <col min="10243" max="10245" width="11" style="29" customWidth="1"/>
    <col min="10246" max="10251" width="0" style="29" hidden="1" customWidth="1"/>
    <col min="10252" max="10252" width="9.109375" style="29" customWidth="1"/>
    <col min="10253" max="10491" width="11.44140625" style="29"/>
    <col min="10492" max="10492" width="18.109375" style="29" customWidth="1"/>
    <col min="10493" max="10493" width="9.6640625" style="29" bestFit="1" customWidth="1"/>
    <col min="10494" max="10494" width="9.109375" style="29" bestFit="1" customWidth="1"/>
    <col min="10495" max="10496" width="9.109375" style="29" customWidth="1"/>
    <col min="10497" max="10497" width="9.6640625" style="29" bestFit="1" customWidth="1"/>
    <col min="10498" max="10498" width="8.44140625" style="29" bestFit="1" customWidth="1"/>
    <col min="10499" max="10501" width="11" style="29" customWidth="1"/>
    <col min="10502" max="10507" width="0" style="29" hidden="1" customWidth="1"/>
    <col min="10508" max="10508" width="9.109375" style="29" customWidth="1"/>
    <col min="10509" max="10747" width="11.44140625" style="29"/>
    <col min="10748" max="10748" width="18.109375" style="29" customWidth="1"/>
    <col min="10749" max="10749" width="9.6640625" style="29" bestFit="1" customWidth="1"/>
    <col min="10750" max="10750" width="9.109375" style="29" bestFit="1" customWidth="1"/>
    <col min="10751" max="10752" width="9.109375" style="29" customWidth="1"/>
    <col min="10753" max="10753" width="9.6640625" style="29" bestFit="1" customWidth="1"/>
    <col min="10754" max="10754" width="8.44140625" style="29" bestFit="1" customWidth="1"/>
    <col min="10755" max="10757" width="11" style="29" customWidth="1"/>
    <col min="10758" max="10763" width="0" style="29" hidden="1" customWidth="1"/>
    <col min="10764" max="10764" width="9.109375" style="29" customWidth="1"/>
    <col min="10765" max="11003" width="11.44140625" style="29"/>
    <col min="11004" max="11004" width="18.109375" style="29" customWidth="1"/>
    <col min="11005" max="11005" width="9.6640625" style="29" bestFit="1" customWidth="1"/>
    <col min="11006" max="11006" width="9.109375" style="29" bestFit="1" customWidth="1"/>
    <col min="11007" max="11008" width="9.109375" style="29" customWidth="1"/>
    <col min="11009" max="11009" width="9.6640625" style="29" bestFit="1" customWidth="1"/>
    <col min="11010" max="11010" width="8.44140625" style="29" bestFit="1" customWidth="1"/>
    <col min="11011" max="11013" width="11" style="29" customWidth="1"/>
    <col min="11014" max="11019" width="0" style="29" hidden="1" customWidth="1"/>
    <col min="11020" max="11020" width="9.109375" style="29" customWidth="1"/>
    <col min="11021" max="11259" width="11.44140625" style="29"/>
    <col min="11260" max="11260" width="18.109375" style="29" customWidth="1"/>
    <col min="11261" max="11261" width="9.6640625" style="29" bestFit="1" customWidth="1"/>
    <col min="11262" max="11262" width="9.109375" style="29" bestFit="1" customWidth="1"/>
    <col min="11263" max="11264" width="9.109375" style="29" customWidth="1"/>
    <col min="11265" max="11265" width="9.6640625" style="29" bestFit="1" customWidth="1"/>
    <col min="11266" max="11266" width="8.44140625" style="29" bestFit="1" customWidth="1"/>
    <col min="11267" max="11269" width="11" style="29" customWidth="1"/>
    <col min="11270" max="11275" width="0" style="29" hidden="1" customWidth="1"/>
    <col min="11276" max="11276" width="9.109375" style="29" customWidth="1"/>
    <col min="11277" max="11515" width="11.44140625" style="29"/>
    <col min="11516" max="11516" width="18.109375" style="29" customWidth="1"/>
    <col min="11517" max="11517" width="9.6640625" style="29" bestFit="1" customWidth="1"/>
    <col min="11518" max="11518" width="9.109375" style="29" bestFit="1" customWidth="1"/>
    <col min="11519" max="11520" width="9.109375" style="29" customWidth="1"/>
    <col min="11521" max="11521" width="9.6640625" style="29" bestFit="1" customWidth="1"/>
    <col min="11522" max="11522" width="8.44140625" style="29" bestFit="1" customWidth="1"/>
    <col min="11523" max="11525" width="11" style="29" customWidth="1"/>
    <col min="11526" max="11531" width="0" style="29" hidden="1" customWidth="1"/>
    <col min="11532" max="11532" width="9.109375" style="29" customWidth="1"/>
    <col min="11533" max="11771" width="11.44140625" style="29"/>
    <col min="11772" max="11772" width="18.109375" style="29" customWidth="1"/>
    <col min="11773" max="11773" width="9.6640625" style="29" bestFit="1" customWidth="1"/>
    <col min="11774" max="11774" width="9.109375" style="29" bestFit="1" customWidth="1"/>
    <col min="11775" max="11776" width="9.109375" style="29" customWidth="1"/>
    <col min="11777" max="11777" width="9.6640625" style="29" bestFit="1" customWidth="1"/>
    <col min="11778" max="11778" width="8.44140625" style="29" bestFit="1" customWidth="1"/>
    <col min="11779" max="11781" width="11" style="29" customWidth="1"/>
    <col min="11782" max="11787" width="0" style="29" hidden="1" customWidth="1"/>
    <col min="11788" max="11788" width="9.109375" style="29" customWidth="1"/>
    <col min="11789" max="12027" width="11.44140625" style="29"/>
    <col min="12028" max="12028" width="18.109375" style="29" customWidth="1"/>
    <col min="12029" max="12029" width="9.6640625" style="29" bestFit="1" customWidth="1"/>
    <col min="12030" max="12030" width="9.109375" style="29" bestFit="1" customWidth="1"/>
    <col min="12031" max="12032" width="9.109375" style="29" customWidth="1"/>
    <col min="12033" max="12033" width="9.6640625" style="29" bestFit="1" customWidth="1"/>
    <col min="12034" max="12034" width="8.44140625" style="29" bestFit="1" customWidth="1"/>
    <col min="12035" max="12037" width="11" style="29" customWidth="1"/>
    <col min="12038" max="12043" width="0" style="29" hidden="1" customWidth="1"/>
    <col min="12044" max="12044" width="9.109375" style="29" customWidth="1"/>
    <col min="12045" max="12283" width="11.44140625" style="29"/>
    <col min="12284" max="12284" width="18.109375" style="29" customWidth="1"/>
    <col min="12285" max="12285" width="9.6640625" style="29" bestFit="1" customWidth="1"/>
    <col min="12286" max="12286" width="9.109375" style="29" bestFit="1" customWidth="1"/>
    <col min="12287" max="12288" width="9.109375" style="29" customWidth="1"/>
    <col min="12289" max="12289" width="9.6640625" style="29" bestFit="1" customWidth="1"/>
    <col min="12290" max="12290" width="8.44140625" style="29" bestFit="1" customWidth="1"/>
    <col min="12291" max="12293" width="11" style="29" customWidth="1"/>
    <col min="12294" max="12299" width="0" style="29" hidden="1" customWidth="1"/>
    <col min="12300" max="12300" width="9.109375" style="29" customWidth="1"/>
    <col min="12301" max="12539" width="11.44140625" style="29"/>
    <col min="12540" max="12540" width="18.109375" style="29" customWidth="1"/>
    <col min="12541" max="12541" width="9.6640625" style="29" bestFit="1" customWidth="1"/>
    <col min="12542" max="12542" width="9.109375" style="29" bestFit="1" customWidth="1"/>
    <col min="12543" max="12544" width="9.109375" style="29" customWidth="1"/>
    <col min="12545" max="12545" width="9.6640625" style="29" bestFit="1" customWidth="1"/>
    <col min="12546" max="12546" width="8.44140625" style="29" bestFit="1" customWidth="1"/>
    <col min="12547" max="12549" width="11" style="29" customWidth="1"/>
    <col min="12550" max="12555" width="0" style="29" hidden="1" customWidth="1"/>
    <col min="12556" max="12556" width="9.109375" style="29" customWidth="1"/>
    <col min="12557" max="12795" width="11.44140625" style="29"/>
    <col min="12796" max="12796" width="18.109375" style="29" customWidth="1"/>
    <col min="12797" max="12797" width="9.6640625" style="29" bestFit="1" customWidth="1"/>
    <col min="12798" max="12798" width="9.109375" style="29" bestFit="1" customWidth="1"/>
    <col min="12799" max="12800" width="9.109375" style="29" customWidth="1"/>
    <col min="12801" max="12801" width="9.6640625" style="29" bestFit="1" customWidth="1"/>
    <col min="12802" max="12802" width="8.44140625" style="29" bestFit="1" customWidth="1"/>
    <col min="12803" max="12805" width="11" style="29" customWidth="1"/>
    <col min="12806" max="12811" width="0" style="29" hidden="1" customWidth="1"/>
    <col min="12812" max="12812" width="9.109375" style="29" customWidth="1"/>
    <col min="12813" max="13051" width="11.44140625" style="29"/>
    <col min="13052" max="13052" width="18.109375" style="29" customWidth="1"/>
    <col min="13053" max="13053" width="9.6640625" style="29" bestFit="1" customWidth="1"/>
    <col min="13054" max="13054" width="9.109375" style="29" bestFit="1" customWidth="1"/>
    <col min="13055" max="13056" width="9.109375" style="29" customWidth="1"/>
    <col min="13057" max="13057" width="9.6640625" style="29" bestFit="1" customWidth="1"/>
    <col min="13058" max="13058" width="8.44140625" style="29" bestFit="1" customWidth="1"/>
    <col min="13059" max="13061" width="11" style="29" customWidth="1"/>
    <col min="13062" max="13067" width="0" style="29" hidden="1" customWidth="1"/>
    <col min="13068" max="13068" width="9.109375" style="29" customWidth="1"/>
    <col min="13069" max="13307" width="11.44140625" style="29"/>
    <col min="13308" max="13308" width="18.109375" style="29" customWidth="1"/>
    <col min="13309" max="13309" width="9.6640625" style="29" bestFit="1" customWidth="1"/>
    <col min="13310" max="13310" width="9.109375" style="29" bestFit="1" customWidth="1"/>
    <col min="13311" max="13312" width="9.109375" style="29" customWidth="1"/>
    <col min="13313" max="13313" width="9.6640625" style="29" bestFit="1" customWidth="1"/>
    <col min="13314" max="13314" width="8.44140625" style="29" bestFit="1" customWidth="1"/>
    <col min="13315" max="13317" width="11" style="29" customWidth="1"/>
    <col min="13318" max="13323" width="0" style="29" hidden="1" customWidth="1"/>
    <col min="13324" max="13324" width="9.109375" style="29" customWidth="1"/>
    <col min="13325" max="13563" width="11.44140625" style="29"/>
    <col min="13564" max="13564" width="18.109375" style="29" customWidth="1"/>
    <col min="13565" max="13565" width="9.6640625" style="29" bestFit="1" customWidth="1"/>
    <col min="13566" max="13566" width="9.109375" style="29" bestFit="1" customWidth="1"/>
    <col min="13567" max="13568" width="9.109375" style="29" customWidth="1"/>
    <col min="13569" max="13569" width="9.6640625" style="29" bestFit="1" customWidth="1"/>
    <col min="13570" max="13570" width="8.44140625" style="29" bestFit="1" customWidth="1"/>
    <col min="13571" max="13573" width="11" style="29" customWidth="1"/>
    <col min="13574" max="13579" width="0" style="29" hidden="1" customWidth="1"/>
    <col min="13580" max="13580" width="9.109375" style="29" customWidth="1"/>
    <col min="13581" max="13819" width="11.44140625" style="29"/>
    <col min="13820" max="13820" width="18.109375" style="29" customWidth="1"/>
    <col min="13821" max="13821" width="9.6640625" style="29" bestFit="1" customWidth="1"/>
    <col min="13822" max="13822" width="9.109375" style="29" bestFit="1" customWidth="1"/>
    <col min="13823" max="13824" width="9.109375" style="29" customWidth="1"/>
    <col min="13825" max="13825" width="9.6640625" style="29" bestFit="1" customWidth="1"/>
    <col min="13826" max="13826" width="8.44140625" style="29" bestFit="1" customWidth="1"/>
    <col min="13827" max="13829" width="11" style="29" customWidth="1"/>
    <col min="13830" max="13835" width="0" style="29" hidden="1" customWidth="1"/>
    <col min="13836" max="13836" width="9.109375" style="29" customWidth="1"/>
    <col min="13837" max="14075" width="11.44140625" style="29"/>
    <col min="14076" max="14076" width="18.109375" style="29" customWidth="1"/>
    <col min="14077" max="14077" width="9.6640625" style="29" bestFit="1" customWidth="1"/>
    <col min="14078" max="14078" width="9.109375" style="29" bestFit="1" customWidth="1"/>
    <col min="14079" max="14080" width="9.109375" style="29" customWidth="1"/>
    <col min="14081" max="14081" width="9.6640625" style="29" bestFit="1" customWidth="1"/>
    <col min="14082" max="14082" width="8.44140625" style="29" bestFit="1" customWidth="1"/>
    <col min="14083" max="14085" width="11" style="29" customWidth="1"/>
    <col min="14086" max="14091" width="0" style="29" hidden="1" customWidth="1"/>
    <col min="14092" max="14092" width="9.109375" style="29" customWidth="1"/>
    <col min="14093" max="14331" width="11.44140625" style="29"/>
    <col min="14332" max="14332" width="18.109375" style="29" customWidth="1"/>
    <col min="14333" max="14333" width="9.6640625" style="29" bestFit="1" customWidth="1"/>
    <col min="14334" max="14334" width="9.109375" style="29" bestFit="1" customWidth="1"/>
    <col min="14335" max="14336" width="9.109375" style="29" customWidth="1"/>
    <col min="14337" max="14337" width="9.6640625" style="29" bestFit="1" customWidth="1"/>
    <col min="14338" max="14338" width="8.44140625" style="29" bestFit="1" customWidth="1"/>
    <col min="14339" max="14341" width="11" style="29" customWidth="1"/>
    <col min="14342" max="14347" width="0" style="29" hidden="1" customWidth="1"/>
    <col min="14348" max="14348" width="9.109375" style="29" customWidth="1"/>
    <col min="14349" max="14587" width="11.44140625" style="29"/>
    <col min="14588" max="14588" width="18.109375" style="29" customWidth="1"/>
    <col min="14589" max="14589" width="9.6640625" style="29" bestFit="1" customWidth="1"/>
    <col min="14590" max="14590" width="9.109375" style="29" bestFit="1" customWidth="1"/>
    <col min="14591" max="14592" width="9.109375" style="29" customWidth="1"/>
    <col min="14593" max="14593" width="9.6640625" style="29" bestFit="1" customWidth="1"/>
    <col min="14594" max="14594" width="8.44140625" style="29" bestFit="1" customWidth="1"/>
    <col min="14595" max="14597" width="11" style="29" customWidth="1"/>
    <col min="14598" max="14603" width="0" style="29" hidden="1" customWidth="1"/>
    <col min="14604" max="14604" width="9.109375" style="29" customWidth="1"/>
    <col min="14605" max="14843" width="11.44140625" style="29"/>
    <col min="14844" max="14844" width="18.109375" style="29" customWidth="1"/>
    <col min="14845" max="14845" width="9.6640625" style="29" bestFit="1" customWidth="1"/>
    <col min="14846" max="14846" width="9.109375" style="29" bestFit="1" customWidth="1"/>
    <col min="14847" max="14848" width="9.109375" style="29" customWidth="1"/>
    <col min="14849" max="14849" width="9.6640625" style="29" bestFit="1" customWidth="1"/>
    <col min="14850" max="14850" width="8.44140625" style="29" bestFit="1" customWidth="1"/>
    <col min="14851" max="14853" width="11" style="29" customWidth="1"/>
    <col min="14854" max="14859" width="0" style="29" hidden="1" customWidth="1"/>
    <col min="14860" max="14860" width="9.109375" style="29" customWidth="1"/>
    <col min="14861" max="15099" width="11.44140625" style="29"/>
    <col min="15100" max="15100" width="18.109375" style="29" customWidth="1"/>
    <col min="15101" max="15101" width="9.6640625" style="29" bestFit="1" customWidth="1"/>
    <col min="15102" max="15102" width="9.109375" style="29" bestFit="1" customWidth="1"/>
    <col min="15103" max="15104" width="9.109375" style="29" customWidth="1"/>
    <col min="15105" max="15105" width="9.6640625" style="29" bestFit="1" customWidth="1"/>
    <col min="15106" max="15106" width="8.44140625" style="29" bestFit="1" customWidth="1"/>
    <col min="15107" max="15109" width="11" style="29" customWidth="1"/>
    <col min="15110" max="15115" width="0" style="29" hidden="1" customWidth="1"/>
    <col min="15116" max="15116" width="9.109375" style="29" customWidth="1"/>
    <col min="15117" max="15355" width="11.44140625" style="29"/>
    <col min="15356" max="15356" width="18.109375" style="29" customWidth="1"/>
    <col min="15357" max="15357" width="9.6640625" style="29" bestFit="1" customWidth="1"/>
    <col min="15358" max="15358" width="9.109375" style="29" bestFit="1" customWidth="1"/>
    <col min="15359" max="15360" width="9.109375" style="29" customWidth="1"/>
    <col min="15361" max="15361" width="9.6640625" style="29" bestFit="1" customWidth="1"/>
    <col min="15362" max="15362" width="8.44140625" style="29" bestFit="1" customWidth="1"/>
    <col min="15363" max="15365" width="11" style="29" customWidth="1"/>
    <col min="15366" max="15371" width="0" style="29" hidden="1" customWidth="1"/>
    <col min="15372" max="15372" width="9.109375" style="29" customWidth="1"/>
    <col min="15373" max="15611" width="11.44140625" style="29"/>
    <col min="15612" max="15612" width="18.109375" style="29" customWidth="1"/>
    <col min="15613" max="15613" width="9.6640625" style="29" bestFit="1" customWidth="1"/>
    <col min="15614" max="15614" width="9.109375" style="29" bestFit="1" customWidth="1"/>
    <col min="15615" max="15616" width="9.109375" style="29" customWidth="1"/>
    <col min="15617" max="15617" width="9.6640625" style="29" bestFit="1" customWidth="1"/>
    <col min="15618" max="15618" width="8.44140625" style="29" bestFit="1" customWidth="1"/>
    <col min="15619" max="15621" width="11" style="29" customWidth="1"/>
    <col min="15622" max="15627" width="0" style="29" hidden="1" customWidth="1"/>
    <col min="15628" max="15628" width="9.109375" style="29" customWidth="1"/>
    <col min="15629" max="15867" width="11.44140625" style="29"/>
    <col min="15868" max="15868" width="18.109375" style="29" customWidth="1"/>
    <col min="15869" max="15869" width="9.6640625" style="29" bestFit="1" customWidth="1"/>
    <col min="15870" max="15870" width="9.109375" style="29" bestFit="1" customWidth="1"/>
    <col min="15871" max="15872" width="9.109375" style="29" customWidth="1"/>
    <col min="15873" max="15873" width="9.6640625" style="29" bestFit="1" customWidth="1"/>
    <col min="15874" max="15874" width="8.44140625" style="29" bestFit="1" customWidth="1"/>
    <col min="15875" max="15877" width="11" style="29" customWidth="1"/>
    <col min="15878" max="15883" width="0" style="29" hidden="1" customWidth="1"/>
    <col min="15884" max="15884" width="9.109375" style="29" customWidth="1"/>
    <col min="15885" max="16123" width="11.44140625" style="29"/>
    <col min="16124" max="16124" width="18.109375" style="29" customWidth="1"/>
    <col min="16125" max="16125" width="9.6640625" style="29" bestFit="1" customWidth="1"/>
    <col min="16126" max="16126" width="9.109375" style="29" bestFit="1" customWidth="1"/>
    <col min="16127" max="16128" width="9.109375" style="29" customWidth="1"/>
    <col min="16129" max="16129" width="9.6640625" style="29" bestFit="1" customWidth="1"/>
    <col min="16130" max="16130" width="8.44140625" style="29" bestFit="1" customWidth="1"/>
    <col min="16131" max="16133" width="11" style="29" customWidth="1"/>
    <col min="16134" max="16139" width="0" style="29" hidden="1" customWidth="1"/>
    <col min="16140" max="16140" width="9.109375" style="29" customWidth="1"/>
    <col min="16141" max="16384" width="11.44140625" style="29"/>
  </cols>
  <sheetData>
    <row r="1" spans="1:16" s="30" customFormat="1" x14ac:dyDescent="0.25">
      <c r="B1" s="42"/>
      <c r="C1" s="42"/>
      <c r="D1" s="42"/>
      <c r="E1" s="42"/>
      <c r="F1" s="42"/>
      <c r="G1" s="42"/>
      <c r="H1" s="42"/>
      <c r="I1" s="42"/>
      <c r="J1" s="42"/>
      <c r="K1" s="42"/>
      <c r="L1" s="42"/>
    </row>
    <row r="2" spans="1:16" s="30" customFormat="1" x14ac:dyDescent="0.25">
      <c r="A2" s="50" t="s">
        <v>101</v>
      </c>
      <c r="B2" s="42"/>
      <c r="C2" s="42"/>
      <c r="D2" s="42"/>
      <c r="E2" s="42"/>
      <c r="F2" s="42"/>
      <c r="G2" s="42"/>
      <c r="H2" s="42"/>
      <c r="I2" s="42"/>
      <c r="K2" s="42"/>
      <c r="L2" s="42"/>
    </row>
    <row r="3" spans="1:16" s="30" customFormat="1" ht="14.4" x14ac:dyDescent="0.3">
      <c r="A3" s="50" t="s">
        <v>102</v>
      </c>
      <c r="B3" s="42"/>
      <c r="C3" s="42"/>
      <c r="D3" s="42"/>
      <c r="E3" s="42"/>
      <c r="F3" s="42"/>
      <c r="G3" s="42"/>
      <c r="H3" s="42"/>
      <c r="I3" s="42"/>
      <c r="J3" s="107"/>
      <c r="K3" s="42"/>
      <c r="L3" s="42"/>
    </row>
    <row r="4" spans="1:16" s="30" customFormat="1" x14ac:dyDescent="0.25">
      <c r="B4" s="42"/>
      <c r="C4" s="42"/>
      <c r="D4" s="42"/>
      <c r="E4" s="42"/>
      <c r="F4" s="42"/>
      <c r="G4" s="42"/>
      <c r="H4" s="42"/>
      <c r="I4" s="42"/>
      <c r="J4" s="42"/>
      <c r="K4" s="42"/>
      <c r="L4" s="42"/>
    </row>
    <row r="5" spans="1:16" s="30" customFormat="1" ht="13.8" x14ac:dyDescent="0.3">
      <c r="B5" s="357" t="s">
        <v>120</v>
      </c>
      <c r="C5" s="357"/>
      <c r="D5" s="357"/>
      <c r="E5" s="357"/>
      <c r="F5" s="357"/>
      <c r="G5" s="357"/>
      <c r="H5" s="357"/>
      <c r="I5" s="357"/>
      <c r="J5" s="357"/>
      <c r="K5" s="357"/>
      <c r="M5" s="134" t="s">
        <v>572</v>
      </c>
      <c r="O5" s="108"/>
    </row>
    <row r="6" spans="1:16" s="30" customFormat="1" ht="13.8" x14ac:dyDescent="0.3">
      <c r="B6" s="373" t="str">
        <f>'Solicitudes Regiones'!$B$6:$R$6</f>
        <v>Acumuladas de julio de 2008 a mayo de 2020</v>
      </c>
      <c r="C6" s="373"/>
      <c r="D6" s="373"/>
      <c r="E6" s="373"/>
      <c r="F6" s="373"/>
      <c r="G6" s="373"/>
      <c r="H6" s="373"/>
      <c r="I6" s="373"/>
      <c r="J6" s="373"/>
      <c r="K6" s="373"/>
      <c r="L6" s="59"/>
    </row>
    <row r="7" spans="1:16" x14ac:dyDescent="0.25">
      <c r="B7" s="31"/>
    </row>
    <row r="8" spans="1:16" ht="15" customHeight="1" x14ac:dyDescent="0.25">
      <c r="B8" s="387" t="s">
        <v>55</v>
      </c>
      <c r="C8" s="387"/>
      <c r="D8" s="387"/>
      <c r="E8" s="387"/>
      <c r="F8" s="387"/>
      <c r="G8" s="387"/>
      <c r="H8" s="387"/>
      <c r="I8" s="387"/>
      <c r="J8" s="387"/>
      <c r="K8" s="387"/>
      <c r="L8" s="387"/>
      <c r="M8" s="387"/>
    </row>
    <row r="9" spans="1:16" ht="20.25" customHeight="1" x14ac:dyDescent="0.25">
      <c r="B9" s="387" t="s">
        <v>56</v>
      </c>
      <c r="C9" s="385" t="s">
        <v>2</v>
      </c>
      <c r="D9" s="388"/>
      <c r="E9" s="388"/>
      <c r="F9" s="388"/>
      <c r="G9" s="388"/>
      <c r="H9" s="388"/>
      <c r="I9" s="388"/>
      <c r="J9" s="388"/>
      <c r="K9" s="386"/>
      <c r="L9" s="385"/>
      <c r="M9" s="386"/>
    </row>
    <row r="10" spans="1:16" ht="24" x14ac:dyDescent="0.25">
      <c r="B10" s="387"/>
      <c r="C10" s="26" t="s">
        <v>57</v>
      </c>
      <c r="D10" s="26" t="s">
        <v>58</v>
      </c>
      <c r="E10" s="26" t="s">
        <v>59</v>
      </c>
      <c r="F10" s="26" t="s">
        <v>60</v>
      </c>
      <c r="G10" s="26" t="s">
        <v>8</v>
      </c>
      <c r="H10" s="26" t="s">
        <v>61</v>
      </c>
      <c r="I10" s="26" t="s">
        <v>62</v>
      </c>
      <c r="J10" s="26" t="s">
        <v>63</v>
      </c>
      <c r="K10" s="283" t="s">
        <v>31</v>
      </c>
      <c r="L10" s="283" t="s">
        <v>593</v>
      </c>
      <c r="M10" s="283" t="s">
        <v>596</v>
      </c>
    </row>
    <row r="11" spans="1:16" ht="15.75" customHeight="1" x14ac:dyDescent="0.25">
      <c r="B11" s="21" t="s">
        <v>262</v>
      </c>
      <c r="C11" s="21">
        <v>2110</v>
      </c>
      <c r="D11" s="21">
        <v>1264</v>
      </c>
      <c r="E11" s="21">
        <f>C11+D11</f>
        <v>3374</v>
      </c>
      <c r="F11" s="22">
        <f t="shared" ref="F11:F43" si="0">E11/$E$44</f>
        <v>4.1767247248734235E-2</v>
      </c>
      <c r="G11" s="21">
        <v>7528</v>
      </c>
      <c r="H11" s="21">
        <v>381</v>
      </c>
      <c r="I11" s="21">
        <f>G11+H11</f>
        <v>7909</v>
      </c>
      <c r="J11" s="22">
        <f t="shared" ref="J11:J43" si="1">I11/$I$44</f>
        <v>5.3191918648445066E-2</v>
      </c>
      <c r="K11" s="21">
        <f t="shared" ref="K11:K43" si="2">E11+I11</f>
        <v>11283</v>
      </c>
      <c r="L11" s="21">
        <v>0</v>
      </c>
      <c r="M11" s="21">
        <f>K11+L11</f>
        <v>11283</v>
      </c>
      <c r="P11" s="34"/>
    </row>
    <row r="12" spans="1:16" x14ac:dyDescent="0.25">
      <c r="B12" s="21" t="s">
        <v>263</v>
      </c>
      <c r="C12" s="21">
        <v>1762</v>
      </c>
      <c r="D12" s="21">
        <v>1128</v>
      </c>
      <c r="E12" s="21">
        <f t="shared" ref="E12:E43" si="3">C12+D12</f>
        <v>2890</v>
      </c>
      <c r="F12" s="22">
        <f t="shared" si="0"/>
        <v>3.5775739344647874E-2</v>
      </c>
      <c r="G12" s="21">
        <v>5849</v>
      </c>
      <c r="H12" s="21">
        <v>233</v>
      </c>
      <c r="I12" s="21">
        <f t="shared" ref="I12:I43" si="4">G12+H12</f>
        <v>6082</v>
      </c>
      <c r="J12" s="22">
        <f t="shared" si="1"/>
        <v>4.0904444205315832E-2</v>
      </c>
      <c r="K12" s="21">
        <f t="shared" si="2"/>
        <v>8972</v>
      </c>
      <c r="L12" s="21">
        <v>0</v>
      </c>
      <c r="M12" s="21">
        <f t="shared" ref="M12:M44" si="5">K12+L12</f>
        <v>8972</v>
      </c>
      <c r="P12" s="34"/>
    </row>
    <row r="13" spans="1:16" x14ac:dyDescent="0.25">
      <c r="B13" s="21" t="s">
        <v>264</v>
      </c>
      <c r="C13" s="21">
        <v>2361</v>
      </c>
      <c r="D13" s="21">
        <v>1336</v>
      </c>
      <c r="E13" s="21">
        <f t="shared" si="3"/>
        <v>3697</v>
      </c>
      <c r="F13" s="22">
        <f t="shared" si="0"/>
        <v>4.5765712234312521E-2</v>
      </c>
      <c r="G13" s="21">
        <v>9110</v>
      </c>
      <c r="H13" s="21">
        <v>393</v>
      </c>
      <c r="I13" s="21">
        <f t="shared" si="4"/>
        <v>9503</v>
      </c>
      <c r="J13" s="22">
        <f t="shared" si="1"/>
        <v>6.3912353384267734E-2</v>
      </c>
      <c r="K13" s="21">
        <f t="shared" si="2"/>
        <v>13200</v>
      </c>
      <c r="L13" s="21">
        <v>4</v>
      </c>
      <c r="M13" s="21">
        <f t="shared" si="5"/>
        <v>13204</v>
      </c>
      <c r="P13" s="34"/>
    </row>
    <row r="14" spans="1:16" x14ac:dyDescent="0.25">
      <c r="B14" s="21" t="s">
        <v>265</v>
      </c>
      <c r="C14" s="21">
        <v>5908</v>
      </c>
      <c r="D14" s="21">
        <v>4206</v>
      </c>
      <c r="E14" s="21">
        <f t="shared" si="3"/>
        <v>10114</v>
      </c>
      <c r="F14" s="22">
        <f t="shared" si="0"/>
        <v>0.12520270855770541</v>
      </c>
      <c r="G14" s="21">
        <v>16970</v>
      </c>
      <c r="H14" s="21">
        <v>1318</v>
      </c>
      <c r="I14" s="21">
        <f t="shared" si="4"/>
        <v>18288</v>
      </c>
      <c r="J14" s="22">
        <f t="shared" si="1"/>
        <v>0.12299580329280103</v>
      </c>
      <c r="K14" s="21">
        <f t="shared" si="2"/>
        <v>28402</v>
      </c>
      <c r="L14" s="21">
        <v>4</v>
      </c>
      <c r="M14" s="21">
        <f t="shared" si="5"/>
        <v>28406</v>
      </c>
      <c r="P14" s="34"/>
    </row>
    <row r="15" spans="1:16" x14ac:dyDescent="0.25">
      <c r="B15" s="21" t="s">
        <v>266</v>
      </c>
      <c r="C15" s="21">
        <v>1074</v>
      </c>
      <c r="D15" s="21">
        <v>977</v>
      </c>
      <c r="E15" s="21">
        <f t="shared" si="3"/>
        <v>2051</v>
      </c>
      <c r="F15" s="22">
        <f t="shared" si="0"/>
        <v>2.5389633700994046E-2</v>
      </c>
      <c r="G15" s="21">
        <v>2305</v>
      </c>
      <c r="H15" s="21">
        <v>212</v>
      </c>
      <c r="I15" s="21">
        <f t="shared" si="4"/>
        <v>2517</v>
      </c>
      <c r="J15" s="22">
        <f t="shared" si="1"/>
        <v>1.6928064134294631E-2</v>
      </c>
      <c r="K15" s="21">
        <f t="shared" si="2"/>
        <v>4568</v>
      </c>
      <c r="L15" s="21">
        <v>1</v>
      </c>
      <c r="M15" s="21">
        <f t="shared" si="5"/>
        <v>4569</v>
      </c>
      <c r="P15" s="34"/>
    </row>
    <row r="16" spans="1:16" x14ac:dyDescent="0.25">
      <c r="B16" s="21" t="s">
        <v>267</v>
      </c>
      <c r="C16" s="21">
        <v>583</v>
      </c>
      <c r="D16" s="21">
        <v>475</v>
      </c>
      <c r="E16" s="21">
        <f t="shared" si="3"/>
        <v>1058</v>
      </c>
      <c r="F16" s="22">
        <f t="shared" si="0"/>
        <v>1.3097139178767285E-2</v>
      </c>
      <c r="G16" s="21">
        <v>1282</v>
      </c>
      <c r="H16" s="21">
        <v>104</v>
      </c>
      <c r="I16" s="21">
        <f t="shared" si="4"/>
        <v>1386</v>
      </c>
      <c r="J16" s="22">
        <f t="shared" si="1"/>
        <v>9.3215323361670079E-3</v>
      </c>
      <c r="K16" s="21">
        <f t="shared" si="2"/>
        <v>2444</v>
      </c>
      <c r="L16" s="21">
        <v>0</v>
      </c>
      <c r="M16" s="21">
        <f t="shared" si="5"/>
        <v>2444</v>
      </c>
      <c r="P16" s="34"/>
    </row>
    <row r="17" spans="2:16" x14ac:dyDescent="0.25">
      <c r="B17" s="21" t="s">
        <v>268</v>
      </c>
      <c r="C17" s="21">
        <v>139</v>
      </c>
      <c r="D17" s="21">
        <v>245</v>
      </c>
      <c r="E17" s="21">
        <f t="shared" si="3"/>
        <v>384</v>
      </c>
      <c r="F17" s="22">
        <f t="shared" si="0"/>
        <v>4.7535930478701674E-3</v>
      </c>
      <c r="G17" s="21">
        <v>237</v>
      </c>
      <c r="H17" s="21">
        <v>77</v>
      </c>
      <c r="I17" s="21">
        <f t="shared" si="4"/>
        <v>314</v>
      </c>
      <c r="J17" s="22">
        <f t="shared" si="1"/>
        <v>2.1118045840955559E-3</v>
      </c>
      <c r="K17" s="21">
        <f t="shared" si="2"/>
        <v>698</v>
      </c>
      <c r="L17" s="21">
        <v>0</v>
      </c>
      <c r="M17" s="21">
        <f t="shared" si="5"/>
        <v>698</v>
      </c>
      <c r="P17" s="34"/>
    </row>
    <row r="18" spans="2:16" x14ac:dyDescent="0.25">
      <c r="B18" s="21" t="s">
        <v>273</v>
      </c>
      <c r="C18" s="21">
        <v>3345</v>
      </c>
      <c r="D18" s="21">
        <v>2239</v>
      </c>
      <c r="E18" s="21">
        <f t="shared" si="3"/>
        <v>5584</v>
      </c>
      <c r="F18" s="22">
        <f t="shared" si="0"/>
        <v>6.9125165571112021E-2</v>
      </c>
      <c r="G18" s="21">
        <v>10063</v>
      </c>
      <c r="H18" s="21">
        <v>508</v>
      </c>
      <c r="I18" s="21">
        <f t="shared" si="4"/>
        <v>10571</v>
      </c>
      <c r="J18" s="22">
        <f t="shared" si="1"/>
        <v>7.1095179167115038E-2</v>
      </c>
      <c r="K18" s="21">
        <f t="shared" si="2"/>
        <v>16155</v>
      </c>
      <c r="L18" s="21">
        <v>0</v>
      </c>
      <c r="M18" s="21">
        <f t="shared" si="5"/>
        <v>16155</v>
      </c>
      <c r="P18" s="34"/>
    </row>
    <row r="19" spans="2:16" x14ac:dyDescent="0.25">
      <c r="B19" s="21" t="s">
        <v>274</v>
      </c>
      <c r="C19" s="21">
        <v>746</v>
      </c>
      <c r="D19" s="21">
        <v>648</v>
      </c>
      <c r="E19" s="21">
        <f t="shared" si="3"/>
        <v>1394</v>
      </c>
      <c r="F19" s="22">
        <f t="shared" si="0"/>
        <v>1.725653309565368E-2</v>
      </c>
      <c r="G19" s="21">
        <v>1934</v>
      </c>
      <c r="H19" s="21">
        <v>131</v>
      </c>
      <c r="I19" s="21">
        <f t="shared" si="4"/>
        <v>2065</v>
      </c>
      <c r="J19" s="22">
        <f t="shared" si="1"/>
        <v>1.3888141611965997E-2</v>
      </c>
      <c r="K19" s="21">
        <f t="shared" si="2"/>
        <v>3459</v>
      </c>
      <c r="L19" s="21">
        <v>0</v>
      </c>
      <c r="M19" s="21">
        <f t="shared" si="5"/>
        <v>3459</v>
      </c>
      <c r="P19" s="34"/>
    </row>
    <row r="20" spans="2:16" x14ac:dyDescent="0.25">
      <c r="B20" s="21" t="s">
        <v>275</v>
      </c>
      <c r="C20" s="21">
        <v>1288</v>
      </c>
      <c r="D20" s="21">
        <v>1145</v>
      </c>
      <c r="E20" s="21">
        <f t="shared" si="3"/>
        <v>2433</v>
      </c>
      <c r="F20" s="22">
        <f t="shared" si="0"/>
        <v>3.0118468451739891E-2</v>
      </c>
      <c r="G20" s="21">
        <v>4910</v>
      </c>
      <c r="H20" s="21">
        <v>250</v>
      </c>
      <c r="I20" s="21">
        <f t="shared" si="4"/>
        <v>5160</v>
      </c>
      <c r="J20" s="22">
        <f t="shared" si="1"/>
        <v>3.4703540299149897E-2</v>
      </c>
      <c r="K20" s="21">
        <f t="shared" si="2"/>
        <v>7593</v>
      </c>
      <c r="L20" s="21">
        <v>4</v>
      </c>
      <c r="M20" s="21">
        <f t="shared" si="5"/>
        <v>7597</v>
      </c>
      <c r="P20" s="34"/>
    </row>
    <row r="21" spans="2:16" x14ac:dyDescent="0.25">
      <c r="B21" s="21" t="s">
        <v>276</v>
      </c>
      <c r="C21" s="21">
        <v>661</v>
      </c>
      <c r="D21" s="21">
        <v>547</v>
      </c>
      <c r="E21" s="21">
        <f t="shared" si="3"/>
        <v>1208</v>
      </c>
      <c r="F21" s="22">
        <f t="shared" si="0"/>
        <v>1.4954011463091568E-2</v>
      </c>
      <c r="G21" s="21">
        <v>1267</v>
      </c>
      <c r="H21" s="21">
        <v>76</v>
      </c>
      <c r="I21" s="21">
        <f t="shared" si="4"/>
        <v>1343</v>
      </c>
      <c r="J21" s="22">
        <f t="shared" si="1"/>
        <v>9.0323361670074254E-3</v>
      </c>
      <c r="K21" s="21">
        <f t="shared" si="2"/>
        <v>2551</v>
      </c>
      <c r="L21" s="21">
        <v>0</v>
      </c>
      <c r="M21" s="21">
        <f t="shared" si="5"/>
        <v>2551</v>
      </c>
      <c r="P21" s="34"/>
    </row>
    <row r="22" spans="2:16" x14ac:dyDescent="0.25">
      <c r="B22" s="21" t="s">
        <v>277</v>
      </c>
      <c r="C22" s="21">
        <v>4229</v>
      </c>
      <c r="D22" s="21">
        <v>2840</v>
      </c>
      <c r="E22" s="21">
        <f t="shared" si="3"/>
        <v>7069</v>
      </c>
      <c r="F22" s="22">
        <f t="shared" si="0"/>
        <v>8.7508201185922438E-2</v>
      </c>
      <c r="G22" s="21">
        <v>13899</v>
      </c>
      <c r="H22" s="21">
        <v>838</v>
      </c>
      <c r="I22" s="21">
        <f t="shared" si="4"/>
        <v>14737</v>
      </c>
      <c r="J22" s="22">
        <f t="shared" si="1"/>
        <v>9.9113580114064348E-2</v>
      </c>
      <c r="K22" s="21">
        <f t="shared" si="2"/>
        <v>21806</v>
      </c>
      <c r="L22" s="21">
        <v>2</v>
      </c>
      <c r="M22" s="21">
        <f t="shared" si="5"/>
        <v>21808</v>
      </c>
      <c r="P22" s="34"/>
    </row>
    <row r="23" spans="2:16" x14ac:dyDescent="0.25">
      <c r="B23" s="21" t="s">
        <v>278</v>
      </c>
      <c r="C23" s="21">
        <v>886</v>
      </c>
      <c r="D23" s="21">
        <v>888</v>
      </c>
      <c r="E23" s="21">
        <f t="shared" si="3"/>
        <v>1774</v>
      </c>
      <c r="F23" s="22">
        <f t="shared" si="0"/>
        <v>2.1960609549275201E-2</v>
      </c>
      <c r="G23" s="21">
        <v>2288</v>
      </c>
      <c r="H23" s="21">
        <v>129</v>
      </c>
      <c r="I23" s="21">
        <f t="shared" si="4"/>
        <v>2417</v>
      </c>
      <c r="J23" s="22">
        <f t="shared" si="1"/>
        <v>1.6255514903690951E-2</v>
      </c>
      <c r="K23" s="21">
        <f t="shared" si="2"/>
        <v>4191</v>
      </c>
      <c r="L23" s="21">
        <v>1</v>
      </c>
      <c r="M23" s="21">
        <f t="shared" si="5"/>
        <v>4192</v>
      </c>
      <c r="P23" s="34"/>
    </row>
    <row r="24" spans="2:16" x14ac:dyDescent="0.25">
      <c r="B24" s="21" t="s">
        <v>279</v>
      </c>
      <c r="C24" s="21">
        <v>291</v>
      </c>
      <c r="D24" s="21">
        <v>342</v>
      </c>
      <c r="E24" s="21">
        <f t="shared" si="3"/>
        <v>633</v>
      </c>
      <c r="F24" s="22">
        <f t="shared" si="0"/>
        <v>7.8360010398484791E-3</v>
      </c>
      <c r="G24" s="21">
        <v>569</v>
      </c>
      <c r="H24" s="21">
        <v>58</v>
      </c>
      <c r="I24" s="21">
        <f t="shared" si="4"/>
        <v>627</v>
      </c>
      <c r="J24" s="22">
        <f t="shared" si="1"/>
        <v>4.2168836758850747E-3</v>
      </c>
      <c r="K24" s="21">
        <f t="shared" si="2"/>
        <v>1260</v>
      </c>
      <c r="L24" s="21">
        <v>0</v>
      </c>
      <c r="M24" s="21">
        <f t="shared" si="5"/>
        <v>1260</v>
      </c>
      <c r="P24" s="34"/>
    </row>
    <row r="25" spans="2:16" x14ac:dyDescent="0.25">
      <c r="B25" s="21" t="s">
        <v>280</v>
      </c>
      <c r="C25" s="21">
        <v>635</v>
      </c>
      <c r="D25" s="21">
        <v>560</v>
      </c>
      <c r="E25" s="21">
        <f t="shared" si="3"/>
        <v>1195</v>
      </c>
      <c r="F25" s="22">
        <f t="shared" si="0"/>
        <v>1.4793082531783464E-2</v>
      </c>
      <c r="G25" s="21">
        <v>1725</v>
      </c>
      <c r="H25" s="21">
        <v>120</v>
      </c>
      <c r="I25" s="21">
        <f t="shared" si="4"/>
        <v>1845</v>
      </c>
      <c r="J25" s="22">
        <f t="shared" si="1"/>
        <v>1.2408533304637899E-2</v>
      </c>
      <c r="K25" s="21">
        <f t="shared" si="2"/>
        <v>3040</v>
      </c>
      <c r="L25" s="21">
        <v>0</v>
      </c>
      <c r="M25" s="21">
        <f t="shared" si="5"/>
        <v>3040</v>
      </c>
      <c r="P25" s="34"/>
    </row>
    <row r="26" spans="2:16" x14ac:dyDescent="0.25">
      <c r="B26" s="21" t="s">
        <v>281</v>
      </c>
      <c r="C26" s="21">
        <v>431</v>
      </c>
      <c r="D26" s="21">
        <v>429</v>
      </c>
      <c r="E26" s="21">
        <f t="shared" si="3"/>
        <v>860</v>
      </c>
      <c r="F26" s="22">
        <f t="shared" si="0"/>
        <v>1.0646067763459229E-2</v>
      </c>
      <c r="G26" s="21">
        <v>445</v>
      </c>
      <c r="H26" s="21">
        <v>53</v>
      </c>
      <c r="I26" s="21">
        <f t="shared" si="4"/>
        <v>498</v>
      </c>
      <c r="J26" s="22">
        <f t="shared" si="1"/>
        <v>3.3492951684063275E-3</v>
      </c>
      <c r="K26" s="21">
        <f t="shared" si="2"/>
        <v>1358</v>
      </c>
      <c r="L26" s="21">
        <v>0</v>
      </c>
      <c r="M26" s="21">
        <f t="shared" si="5"/>
        <v>1358</v>
      </c>
      <c r="P26" s="34"/>
    </row>
    <row r="27" spans="2:16" x14ac:dyDescent="0.25">
      <c r="B27" s="21" t="s">
        <v>282</v>
      </c>
      <c r="C27" s="21">
        <v>169</v>
      </c>
      <c r="D27" s="21">
        <v>134</v>
      </c>
      <c r="E27" s="21">
        <f t="shared" si="3"/>
        <v>303</v>
      </c>
      <c r="F27" s="22">
        <f t="shared" si="0"/>
        <v>3.7508820143350541E-3</v>
      </c>
      <c r="G27" s="21">
        <v>433</v>
      </c>
      <c r="H27" s="21">
        <v>27</v>
      </c>
      <c r="I27" s="21">
        <f t="shared" si="4"/>
        <v>460</v>
      </c>
      <c r="J27" s="22">
        <f t="shared" si="1"/>
        <v>3.093726460776929E-3</v>
      </c>
      <c r="K27" s="21">
        <f t="shared" si="2"/>
        <v>763</v>
      </c>
      <c r="L27" s="21">
        <v>0</v>
      </c>
      <c r="M27" s="21">
        <f t="shared" si="5"/>
        <v>763</v>
      </c>
      <c r="P27" s="34"/>
    </row>
    <row r="28" spans="2:16" x14ac:dyDescent="0.25">
      <c r="B28" s="21" t="s">
        <v>283</v>
      </c>
      <c r="C28" s="21">
        <v>957</v>
      </c>
      <c r="D28" s="21">
        <v>1069</v>
      </c>
      <c r="E28" s="21">
        <f t="shared" si="3"/>
        <v>2026</v>
      </c>
      <c r="F28" s="22">
        <f t="shared" si="0"/>
        <v>2.5080154986939999E-2</v>
      </c>
      <c r="G28" s="21">
        <v>2781</v>
      </c>
      <c r="H28" s="21">
        <v>176</v>
      </c>
      <c r="I28" s="21">
        <f t="shared" si="4"/>
        <v>2957</v>
      </c>
      <c r="J28" s="22">
        <f t="shared" si="1"/>
        <v>1.9887280748950822E-2</v>
      </c>
      <c r="K28" s="21">
        <f t="shared" si="2"/>
        <v>4983</v>
      </c>
      <c r="L28" s="21">
        <v>1</v>
      </c>
      <c r="M28" s="21">
        <f t="shared" si="5"/>
        <v>4984</v>
      </c>
      <c r="P28" s="34"/>
    </row>
    <row r="29" spans="2:16" x14ac:dyDescent="0.25">
      <c r="B29" s="21" t="s">
        <v>284</v>
      </c>
      <c r="C29" s="21">
        <v>1089</v>
      </c>
      <c r="D29" s="21">
        <v>1121</v>
      </c>
      <c r="E29" s="21">
        <f t="shared" si="3"/>
        <v>2210</v>
      </c>
      <c r="F29" s="22">
        <f t="shared" si="0"/>
        <v>2.7357918322377786E-2</v>
      </c>
      <c r="G29" s="21">
        <v>3123</v>
      </c>
      <c r="H29" s="21">
        <v>276</v>
      </c>
      <c r="I29" s="21">
        <f t="shared" si="4"/>
        <v>3399</v>
      </c>
      <c r="J29" s="22">
        <f t="shared" si="1"/>
        <v>2.285994834821909E-2</v>
      </c>
      <c r="K29" s="21">
        <f t="shared" si="2"/>
        <v>5609</v>
      </c>
      <c r="L29" s="21">
        <v>1</v>
      </c>
      <c r="M29" s="21">
        <f t="shared" si="5"/>
        <v>5610</v>
      </c>
      <c r="P29" s="34"/>
    </row>
    <row r="30" spans="2:16" x14ac:dyDescent="0.25">
      <c r="B30" s="21" t="s">
        <v>285</v>
      </c>
      <c r="C30" s="21">
        <v>316</v>
      </c>
      <c r="D30" s="21">
        <v>329</v>
      </c>
      <c r="E30" s="21">
        <f t="shared" si="3"/>
        <v>645</v>
      </c>
      <c r="F30" s="22">
        <f t="shared" si="0"/>
        <v>7.9845508225944214E-3</v>
      </c>
      <c r="G30" s="21">
        <v>924</v>
      </c>
      <c r="H30" s="21">
        <v>119</v>
      </c>
      <c r="I30" s="21">
        <f t="shared" si="4"/>
        <v>1043</v>
      </c>
      <c r="J30" s="22">
        <f t="shared" si="1"/>
        <v>7.0146884751963847E-3</v>
      </c>
      <c r="K30" s="21">
        <f t="shared" si="2"/>
        <v>1688</v>
      </c>
      <c r="L30" s="21">
        <v>0</v>
      </c>
      <c r="M30" s="21">
        <f t="shared" si="5"/>
        <v>1688</v>
      </c>
      <c r="P30" s="34"/>
    </row>
    <row r="31" spans="2:16" x14ac:dyDescent="0.25">
      <c r="B31" s="21" t="s">
        <v>286</v>
      </c>
      <c r="C31" s="21">
        <v>226</v>
      </c>
      <c r="D31" s="21">
        <v>141</v>
      </c>
      <c r="E31" s="21">
        <f t="shared" si="3"/>
        <v>367</v>
      </c>
      <c r="F31" s="22">
        <f t="shared" si="0"/>
        <v>4.5431475223134156E-3</v>
      </c>
      <c r="G31" s="21">
        <v>450</v>
      </c>
      <c r="H31" s="21">
        <v>32</v>
      </c>
      <c r="I31" s="21">
        <f t="shared" si="4"/>
        <v>482</v>
      </c>
      <c r="J31" s="22">
        <f t="shared" si="1"/>
        <v>3.2416872915097387E-3</v>
      </c>
      <c r="K31" s="21">
        <f t="shared" si="2"/>
        <v>849</v>
      </c>
      <c r="L31" s="21">
        <v>0</v>
      </c>
      <c r="M31" s="21">
        <f t="shared" si="5"/>
        <v>849</v>
      </c>
      <c r="P31" s="34"/>
    </row>
    <row r="32" spans="2:16" x14ac:dyDescent="0.25">
      <c r="B32" s="21" t="s">
        <v>287</v>
      </c>
      <c r="C32" s="21">
        <v>150</v>
      </c>
      <c r="D32" s="21">
        <v>151</v>
      </c>
      <c r="E32" s="21">
        <f t="shared" si="3"/>
        <v>301</v>
      </c>
      <c r="F32" s="22">
        <f t="shared" si="0"/>
        <v>3.7261237172107301E-3</v>
      </c>
      <c r="G32" s="21">
        <v>366</v>
      </c>
      <c r="H32" s="21">
        <v>33</v>
      </c>
      <c r="I32" s="21">
        <f t="shared" si="4"/>
        <v>399</v>
      </c>
      <c r="J32" s="22">
        <f t="shared" si="1"/>
        <v>2.6834714301086841E-3</v>
      </c>
      <c r="K32" s="21">
        <f t="shared" si="2"/>
        <v>700</v>
      </c>
      <c r="L32" s="21">
        <v>0</v>
      </c>
      <c r="M32" s="21">
        <f t="shared" si="5"/>
        <v>700</v>
      </c>
      <c r="P32" s="34"/>
    </row>
    <row r="33" spans="2:16" x14ac:dyDescent="0.25">
      <c r="B33" s="21" t="s">
        <v>288</v>
      </c>
      <c r="C33" s="21">
        <v>526</v>
      </c>
      <c r="D33" s="21">
        <v>482</v>
      </c>
      <c r="E33" s="21">
        <f t="shared" si="3"/>
        <v>1008</v>
      </c>
      <c r="F33" s="22">
        <f t="shared" si="0"/>
        <v>1.2478181750659189E-2</v>
      </c>
      <c r="G33" s="21">
        <v>1560</v>
      </c>
      <c r="H33" s="21">
        <v>119</v>
      </c>
      <c r="I33" s="21">
        <f t="shared" si="4"/>
        <v>1679</v>
      </c>
      <c r="J33" s="22">
        <f t="shared" si="1"/>
        <v>1.129210158183579E-2</v>
      </c>
      <c r="K33" s="21">
        <f t="shared" si="2"/>
        <v>2687</v>
      </c>
      <c r="L33" s="21">
        <v>0</v>
      </c>
      <c r="M33" s="21">
        <f t="shared" si="5"/>
        <v>2687</v>
      </c>
      <c r="P33" s="34"/>
    </row>
    <row r="34" spans="2:16" x14ac:dyDescent="0.25">
      <c r="B34" s="21" t="s">
        <v>289</v>
      </c>
      <c r="C34" s="21">
        <v>994</v>
      </c>
      <c r="D34" s="21">
        <v>1215</v>
      </c>
      <c r="E34" s="21">
        <f t="shared" si="3"/>
        <v>2209</v>
      </c>
      <c r="F34" s="22">
        <f t="shared" si="0"/>
        <v>2.7345539173815624E-2</v>
      </c>
      <c r="G34" s="21">
        <v>2592</v>
      </c>
      <c r="H34" s="21">
        <v>190</v>
      </c>
      <c r="I34" s="21">
        <f t="shared" si="4"/>
        <v>2782</v>
      </c>
      <c r="J34" s="22">
        <f t="shared" si="1"/>
        <v>1.8710319595394383E-2</v>
      </c>
      <c r="K34" s="21">
        <f t="shared" si="2"/>
        <v>4991</v>
      </c>
      <c r="L34" s="21">
        <v>0</v>
      </c>
      <c r="M34" s="21">
        <f t="shared" si="5"/>
        <v>4991</v>
      </c>
      <c r="P34" s="34"/>
    </row>
    <row r="35" spans="2:16" x14ac:dyDescent="0.25">
      <c r="B35" s="21" t="s">
        <v>304</v>
      </c>
      <c r="C35" s="21">
        <v>5569</v>
      </c>
      <c r="D35" s="21">
        <v>2875</v>
      </c>
      <c r="E35" s="21">
        <f t="shared" si="3"/>
        <v>8444</v>
      </c>
      <c r="F35" s="22">
        <f t="shared" si="0"/>
        <v>0.10452953045889504</v>
      </c>
      <c r="G35" s="21">
        <v>19666</v>
      </c>
      <c r="H35" s="21">
        <v>999</v>
      </c>
      <c r="I35" s="21">
        <f t="shared" si="4"/>
        <v>20665</v>
      </c>
      <c r="J35" s="22">
        <f t="shared" si="1"/>
        <v>0.13898229850425051</v>
      </c>
      <c r="K35" s="21">
        <f t="shared" si="2"/>
        <v>29109</v>
      </c>
      <c r="L35" s="21">
        <v>6</v>
      </c>
      <c r="M35" s="21">
        <f t="shared" si="5"/>
        <v>29115</v>
      </c>
      <c r="P35" s="34"/>
    </row>
    <row r="36" spans="2:16" x14ac:dyDescent="0.25">
      <c r="B36" s="21" t="s">
        <v>305</v>
      </c>
      <c r="C36" s="21">
        <v>1788</v>
      </c>
      <c r="D36" s="21">
        <v>1139</v>
      </c>
      <c r="E36" s="21">
        <f t="shared" si="3"/>
        <v>2927</v>
      </c>
      <c r="F36" s="22">
        <f t="shared" si="0"/>
        <v>3.6233767841447863E-2</v>
      </c>
      <c r="G36" s="21">
        <v>6736</v>
      </c>
      <c r="H36" s="21">
        <v>304</v>
      </c>
      <c r="I36" s="21">
        <f t="shared" si="4"/>
        <v>7040</v>
      </c>
      <c r="J36" s="22">
        <f t="shared" si="1"/>
        <v>4.7347465834499086E-2</v>
      </c>
      <c r="K36" s="21">
        <f t="shared" si="2"/>
        <v>9967</v>
      </c>
      <c r="L36" s="21">
        <v>0</v>
      </c>
      <c r="M36" s="21">
        <f t="shared" si="5"/>
        <v>9967</v>
      </c>
      <c r="P36" s="34"/>
    </row>
    <row r="37" spans="2:16" x14ac:dyDescent="0.25">
      <c r="B37" s="21" t="s">
        <v>306</v>
      </c>
      <c r="C37" s="21">
        <v>2175</v>
      </c>
      <c r="D37" s="21">
        <v>1481</v>
      </c>
      <c r="E37" s="21">
        <f t="shared" si="3"/>
        <v>3656</v>
      </c>
      <c r="F37" s="22">
        <f t="shared" si="0"/>
        <v>4.5258167143263889E-2</v>
      </c>
      <c r="G37" s="21">
        <v>7023</v>
      </c>
      <c r="H37" s="21">
        <v>414</v>
      </c>
      <c r="I37" s="21">
        <f t="shared" si="4"/>
        <v>7437</v>
      </c>
      <c r="J37" s="22">
        <f t="shared" si="1"/>
        <v>5.0017486279995693E-2</v>
      </c>
      <c r="K37" s="21">
        <f t="shared" si="2"/>
        <v>11093</v>
      </c>
      <c r="L37" s="21">
        <v>6</v>
      </c>
      <c r="M37" s="21">
        <f t="shared" si="5"/>
        <v>11099</v>
      </c>
      <c r="P37" s="34"/>
    </row>
    <row r="38" spans="2:16" x14ac:dyDescent="0.25">
      <c r="B38" s="21" t="s">
        <v>307</v>
      </c>
      <c r="C38" s="21">
        <v>484</v>
      </c>
      <c r="D38" s="21">
        <v>367</v>
      </c>
      <c r="E38" s="21">
        <f t="shared" si="3"/>
        <v>851</v>
      </c>
      <c r="F38" s="22">
        <f t="shared" si="0"/>
        <v>1.0534655426399772E-2</v>
      </c>
      <c r="G38" s="21">
        <v>1093</v>
      </c>
      <c r="H38" s="21">
        <v>71</v>
      </c>
      <c r="I38" s="21">
        <f t="shared" si="4"/>
        <v>1164</v>
      </c>
      <c r="J38" s="22">
        <f t="shared" si="1"/>
        <v>7.8284730442268382E-3</v>
      </c>
      <c r="K38" s="21">
        <f t="shared" si="2"/>
        <v>2015</v>
      </c>
      <c r="L38" s="21">
        <v>0</v>
      </c>
      <c r="M38" s="21">
        <f t="shared" si="5"/>
        <v>2015</v>
      </c>
      <c r="P38" s="34"/>
    </row>
    <row r="39" spans="2:16" x14ac:dyDescent="0.25">
      <c r="B39" s="21" t="s">
        <v>308</v>
      </c>
      <c r="C39" s="21">
        <v>1276</v>
      </c>
      <c r="D39" s="21">
        <v>1258</v>
      </c>
      <c r="E39" s="21">
        <f t="shared" si="3"/>
        <v>2534</v>
      </c>
      <c r="F39" s="22">
        <f t="shared" si="0"/>
        <v>3.1368762456518241E-2</v>
      </c>
      <c r="G39" s="21">
        <v>3057</v>
      </c>
      <c r="H39" s="21">
        <v>195</v>
      </c>
      <c r="I39" s="21">
        <f t="shared" si="4"/>
        <v>3252</v>
      </c>
      <c r="J39" s="22">
        <f t="shared" si="1"/>
        <v>2.1871300979231678E-2</v>
      </c>
      <c r="K39" s="21">
        <f t="shared" si="2"/>
        <v>5786</v>
      </c>
      <c r="L39" s="21">
        <v>0</v>
      </c>
      <c r="M39" s="21">
        <f t="shared" si="5"/>
        <v>5786</v>
      </c>
      <c r="P39" s="34"/>
    </row>
    <row r="40" spans="2:16" x14ac:dyDescent="0.25">
      <c r="B40" s="21" t="s">
        <v>309</v>
      </c>
      <c r="C40" s="21">
        <v>1366</v>
      </c>
      <c r="D40" s="21">
        <v>1134</v>
      </c>
      <c r="E40" s="21">
        <f t="shared" si="3"/>
        <v>2500</v>
      </c>
      <c r="F40" s="22">
        <f t="shared" si="0"/>
        <v>3.0947871405404736E-2</v>
      </c>
      <c r="G40" s="21">
        <v>3116</v>
      </c>
      <c r="H40" s="21">
        <v>188</v>
      </c>
      <c r="I40" s="21">
        <f t="shared" si="4"/>
        <v>3304</v>
      </c>
      <c r="J40" s="22">
        <f t="shared" si="1"/>
        <v>2.2221026579145594E-2</v>
      </c>
      <c r="K40" s="21">
        <f t="shared" si="2"/>
        <v>5804</v>
      </c>
      <c r="L40" s="21">
        <v>1</v>
      </c>
      <c r="M40" s="21">
        <f t="shared" si="5"/>
        <v>5805</v>
      </c>
      <c r="P40" s="34"/>
    </row>
    <row r="41" spans="2:16" x14ac:dyDescent="0.25">
      <c r="B41" s="21" t="s">
        <v>310</v>
      </c>
      <c r="C41" s="21">
        <v>1175</v>
      </c>
      <c r="D41" s="21">
        <v>1173</v>
      </c>
      <c r="E41" s="21">
        <f t="shared" si="3"/>
        <v>2348</v>
      </c>
      <c r="F41" s="22">
        <f t="shared" si="0"/>
        <v>2.9066240823956129E-2</v>
      </c>
      <c r="G41" s="21">
        <v>3439</v>
      </c>
      <c r="H41" s="21">
        <v>121</v>
      </c>
      <c r="I41" s="21">
        <f t="shared" si="4"/>
        <v>3560</v>
      </c>
      <c r="J41" s="22">
        <f t="shared" si="1"/>
        <v>2.3942752609491014E-2</v>
      </c>
      <c r="K41" s="21">
        <f t="shared" si="2"/>
        <v>5908</v>
      </c>
      <c r="L41" s="21">
        <v>0</v>
      </c>
      <c r="M41" s="21">
        <f t="shared" si="5"/>
        <v>5908</v>
      </c>
      <c r="P41" s="34"/>
    </row>
    <row r="42" spans="2:16" x14ac:dyDescent="0.25">
      <c r="B42" s="21" t="s">
        <v>314</v>
      </c>
      <c r="C42" s="21">
        <v>982</v>
      </c>
      <c r="D42" s="21">
        <v>907</v>
      </c>
      <c r="E42" s="21">
        <f t="shared" si="3"/>
        <v>1889</v>
      </c>
      <c r="F42" s="22">
        <f t="shared" si="0"/>
        <v>2.3384211633923818E-2</v>
      </c>
      <c r="G42" s="21">
        <v>2527</v>
      </c>
      <c r="H42" s="21">
        <v>227</v>
      </c>
      <c r="I42" s="21">
        <f t="shared" si="4"/>
        <v>2754</v>
      </c>
      <c r="J42" s="22">
        <f t="shared" si="1"/>
        <v>1.8522005810825352E-2</v>
      </c>
      <c r="K42" s="21">
        <f t="shared" si="2"/>
        <v>4643</v>
      </c>
      <c r="L42" s="21">
        <v>2</v>
      </c>
      <c r="M42" s="21">
        <f t="shared" si="5"/>
        <v>4645</v>
      </c>
      <c r="P42" s="34"/>
    </row>
    <row r="43" spans="2:16" x14ac:dyDescent="0.25">
      <c r="B43" s="21" t="s">
        <v>315</v>
      </c>
      <c r="C43" s="21">
        <v>470</v>
      </c>
      <c r="D43" s="21">
        <v>375</v>
      </c>
      <c r="E43" s="21">
        <f t="shared" si="3"/>
        <v>845</v>
      </c>
      <c r="F43" s="22">
        <f t="shared" si="0"/>
        <v>1.0460380535026801E-2</v>
      </c>
      <c r="G43" s="21">
        <v>969</v>
      </c>
      <c r="H43" s="21">
        <v>80</v>
      </c>
      <c r="I43" s="21">
        <f t="shared" si="4"/>
        <v>1049</v>
      </c>
      <c r="J43" s="22">
        <f t="shared" si="1"/>
        <v>7.0550414290326052E-3</v>
      </c>
      <c r="K43" s="21">
        <f t="shared" si="2"/>
        <v>1894</v>
      </c>
      <c r="L43" s="21">
        <v>0</v>
      </c>
      <c r="M43" s="21">
        <f t="shared" si="5"/>
        <v>1894</v>
      </c>
      <c r="P43" s="34"/>
    </row>
    <row r="44" spans="2:16" x14ac:dyDescent="0.25">
      <c r="B44" s="23" t="s">
        <v>49</v>
      </c>
      <c r="C44" s="21">
        <f>SUM(C11:C43)</f>
        <v>46161</v>
      </c>
      <c r="D44" s="21">
        <f>SUM(D11:D43)</f>
        <v>34620</v>
      </c>
      <c r="E44" s="23">
        <f t="shared" ref="E44" si="6">C44+D44</f>
        <v>80781</v>
      </c>
      <c r="F44" s="22">
        <f t="shared" ref="F44" si="7">E44/$E$44</f>
        <v>1</v>
      </c>
      <c r="G44" s="21">
        <f>SUM(G11:G43)</f>
        <v>140236</v>
      </c>
      <c r="H44" s="21">
        <f>SUM(H11:H43)</f>
        <v>8452</v>
      </c>
      <c r="I44" s="23">
        <f t="shared" ref="I44" si="8">G44+H44</f>
        <v>148688</v>
      </c>
      <c r="J44" s="21">
        <f t="shared" ref="J44" si="9">I44/$I$44</f>
        <v>1</v>
      </c>
      <c r="K44" s="23">
        <f t="shared" ref="K44" si="10">E44+I44</f>
        <v>229469</v>
      </c>
      <c r="L44" s="21">
        <f>SUM(L11:L43)</f>
        <v>33</v>
      </c>
      <c r="M44" s="23">
        <f t="shared" si="5"/>
        <v>229502</v>
      </c>
      <c r="P44" s="34"/>
    </row>
    <row r="45" spans="2:16" ht="25.5" customHeight="1" x14ac:dyDescent="0.25">
      <c r="B45" s="52" t="s">
        <v>64</v>
      </c>
      <c r="C45" s="36">
        <f>+C44/M44</f>
        <v>0.20113550208712777</v>
      </c>
      <c r="D45" s="36">
        <f>+D44/M44</f>
        <v>0.15084835861996845</v>
      </c>
      <c r="E45" s="37">
        <f>+E44/M44</f>
        <v>0.35198386070709625</v>
      </c>
      <c r="F45" s="37"/>
      <c r="G45" s="36">
        <f>+G44/M44</f>
        <v>0.61104478392345163</v>
      </c>
      <c r="H45" s="36">
        <f>+H44/M44</f>
        <v>3.6827565772847293E-2</v>
      </c>
      <c r="I45" s="37">
        <f>+I44/M44</f>
        <v>0.64787234969629892</v>
      </c>
      <c r="J45" s="37"/>
      <c r="K45" s="37">
        <f>+K44/M44</f>
        <v>0.99985621040339523</v>
      </c>
      <c r="L45" s="37">
        <f>+L44/M44</f>
        <v>1.4378959660482261E-4</v>
      </c>
      <c r="M45" s="37">
        <f>K45+L45</f>
        <v>1</v>
      </c>
    </row>
    <row r="46" spans="2:16" x14ac:dyDescent="0.25">
      <c r="B46" s="28"/>
      <c r="C46" s="41"/>
      <c r="D46" s="41"/>
      <c r="E46" s="41"/>
      <c r="F46" s="41"/>
      <c r="G46" s="41"/>
      <c r="H46" s="41"/>
      <c r="I46" s="41"/>
      <c r="J46" s="41"/>
      <c r="K46" s="41"/>
    </row>
    <row r="47" spans="2:16" ht="13.8" x14ac:dyDescent="0.3">
      <c r="B47" s="357" t="s">
        <v>121</v>
      </c>
      <c r="C47" s="357"/>
      <c r="D47" s="357"/>
      <c r="E47" s="357"/>
      <c r="F47" s="357"/>
      <c r="G47" s="357"/>
      <c r="H47" s="357"/>
      <c r="I47" s="357"/>
      <c r="J47" s="357"/>
      <c r="K47" s="357"/>
    </row>
    <row r="48" spans="2:16" ht="13.8" x14ac:dyDescent="0.3">
      <c r="B48" s="373" t="str">
        <f>'Solicitudes Regiones'!$B$6:$R$6</f>
        <v>Acumuladas de julio de 2008 a mayo de 2020</v>
      </c>
      <c r="C48" s="373"/>
      <c r="D48" s="373"/>
      <c r="E48" s="373"/>
      <c r="F48" s="373"/>
      <c r="G48" s="373"/>
      <c r="H48" s="373"/>
      <c r="I48" s="373"/>
      <c r="J48" s="373"/>
      <c r="K48" s="373"/>
    </row>
    <row r="49" spans="2:13" x14ac:dyDescent="0.25">
      <c r="B49" s="28"/>
      <c r="C49" s="41"/>
      <c r="D49" s="41"/>
      <c r="E49" s="41"/>
      <c r="F49" s="41"/>
      <c r="G49" s="41"/>
      <c r="H49" s="41"/>
      <c r="I49" s="41"/>
      <c r="J49" s="41"/>
      <c r="K49" s="41"/>
    </row>
    <row r="50" spans="2:13" ht="15" customHeight="1" x14ac:dyDescent="0.25">
      <c r="B50" s="387" t="s">
        <v>65</v>
      </c>
      <c r="C50" s="387"/>
      <c r="D50" s="387"/>
      <c r="E50" s="387"/>
      <c r="F50" s="387"/>
      <c r="G50" s="387"/>
      <c r="H50" s="387"/>
      <c r="I50" s="387"/>
      <c r="J50" s="387"/>
      <c r="K50" s="387"/>
      <c r="L50" s="387"/>
      <c r="M50" s="387"/>
    </row>
    <row r="51" spans="2:13" ht="15.75" customHeight="1" x14ac:dyDescent="0.25">
      <c r="B51" s="391" t="s">
        <v>56</v>
      </c>
      <c r="C51" s="385" t="s">
        <v>2</v>
      </c>
      <c r="D51" s="388"/>
      <c r="E51" s="388"/>
      <c r="F51" s="388"/>
      <c r="G51" s="388"/>
      <c r="H51" s="388"/>
      <c r="I51" s="388"/>
      <c r="J51" s="388"/>
      <c r="K51" s="386"/>
      <c r="L51" s="385"/>
      <c r="M51" s="386"/>
    </row>
    <row r="52" spans="2:13" ht="24" x14ac:dyDescent="0.25">
      <c r="B52" s="390"/>
      <c r="C52" s="26" t="s">
        <v>57</v>
      </c>
      <c r="D52" s="26" t="s">
        <v>58</v>
      </c>
      <c r="E52" s="26" t="s">
        <v>59</v>
      </c>
      <c r="F52" s="26" t="s">
        <v>60</v>
      </c>
      <c r="G52" s="26" t="s">
        <v>8</v>
      </c>
      <c r="H52" s="26" t="s">
        <v>61</v>
      </c>
      <c r="I52" s="26" t="s">
        <v>62</v>
      </c>
      <c r="J52" s="26" t="s">
        <v>63</v>
      </c>
      <c r="K52" s="73" t="s">
        <v>31</v>
      </c>
      <c r="L52" s="283" t="s">
        <v>593</v>
      </c>
      <c r="M52" s="283" t="s">
        <v>596</v>
      </c>
    </row>
    <row r="53" spans="2:13" x14ac:dyDescent="0.25">
      <c r="B53" s="21" t="s">
        <v>262</v>
      </c>
      <c r="C53" s="21">
        <v>1840</v>
      </c>
      <c r="D53" s="21">
        <v>671</v>
      </c>
      <c r="E53" s="21">
        <f>C53+D53</f>
        <v>2511</v>
      </c>
      <c r="F53" s="22">
        <f t="shared" ref="F53:F85" si="11">E53/$E$86</f>
        <v>4.3281909850900628E-2</v>
      </c>
      <c r="G53" s="21">
        <v>6318</v>
      </c>
      <c r="H53" s="21">
        <v>290</v>
      </c>
      <c r="I53" s="21">
        <f>G53+H53</f>
        <v>6608</v>
      </c>
      <c r="J53" s="22">
        <f t="shared" ref="J53:J85" si="12">I53/$I$86</f>
        <v>5.2807812487513289E-2</v>
      </c>
      <c r="K53" s="21">
        <f t="shared" ref="K53:K85" si="13">E53+I53</f>
        <v>9119</v>
      </c>
      <c r="L53" s="21">
        <v>0</v>
      </c>
      <c r="M53" s="21">
        <f>K53+L53</f>
        <v>9119</v>
      </c>
    </row>
    <row r="54" spans="2:13" x14ac:dyDescent="0.25">
      <c r="B54" s="21" t="s">
        <v>263</v>
      </c>
      <c r="C54" s="21">
        <v>1421</v>
      </c>
      <c r="D54" s="21">
        <v>483</v>
      </c>
      <c r="E54" s="21">
        <f t="shared" ref="E54:E85" si="14">C54+D54</f>
        <v>1904</v>
      </c>
      <c r="F54" s="22">
        <f t="shared" si="11"/>
        <v>3.2819098509006293E-2</v>
      </c>
      <c r="G54" s="21">
        <v>4899</v>
      </c>
      <c r="H54" s="21">
        <v>173</v>
      </c>
      <c r="I54" s="21">
        <f t="shared" ref="I54:I85" si="15">G54+H54</f>
        <v>5072</v>
      </c>
      <c r="J54" s="22">
        <f t="shared" si="12"/>
        <v>4.0532873023103419E-2</v>
      </c>
      <c r="K54" s="21">
        <f t="shared" si="13"/>
        <v>6976</v>
      </c>
      <c r="L54" s="21">
        <v>0</v>
      </c>
      <c r="M54" s="21">
        <f t="shared" ref="M54:M85" si="16">K54+L54</f>
        <v>6976</v>
      </c>
    </row>
    <row r="55" spans="2:13" x14ac:dyDescent="0.25">
      <c r="B55" s="21" t="s">
        <v>264</v>
      </c>
      <c r="C55" s="21">
        <v>2084</v>
      </c>
      <c r="D55" s="21">
        <v>770</v>
      </c>
      <c r="E55" s="21">
        <f t="shared" si="14"/>
        <v>2854</v>
      </c>
      <c r="F55" s="22">
        <f t="shared" si="11"/>
        <v>4.9194173920537793E-2</v>
      </c>
      <c r="G55" s="21">
        <v>7725</v>
      </c>
      <c r="H55" s="21">
        <v>284</v>
      </c>
      <c r="I55" s="21">
        <f t="shared" si="15"/>
        <v>8009</v>
      </c>
      <c r="J55" s="22">
        <f t="shared" si="12"/>
        <v>6.4003899850559001E-2</v>
      </c>
      <c r="K55" s="21">
        <f t="shared" si="13"/>
        <v>10863</v>
      </c>
      <c r="L55" s="21">
        <v>0</v>
      </c>
      <c r="M55" s="21">
        <f t="shared" si="16"/>
        <v>10863</v>
      </c>
    </row>
    <row r="56" spans="2:13" x14ac:dyDescent="0.25">
      <c r="B56" s="21" t="s">
        <v>265</v>
      </c>
      <c r="C56" s="21">
        <v>5370</v>
      </c>
      <c r="D56" s="21">
        <v>2580</v>
      </c>
      <c r="E56" s="21">
        <f t="shared" si="14"/>
        <v>7950</v>
      </c>
      <c r="F56" s="22">
        <f t="shared" si="11"/>
        <v>0.13703352581228992</v>
      </c>
      <c r="G56" s="21">
        <v>14480</v>
      </c>
      <c r="H56" s="21">
        <v>1166</v>
      </c>
      <c r="I56" s="21">
        <f t="shared" si="15"/>
        <v>15646</v>
      </c>
      <c r="J56" s="22">
        <f t="shared" si="12"/>
        <v>0.12503496279958123</v>
      </c>
      <c r="K56" s="21">
        <f t="shared" si="13"/>
        <v>23596</v>
      </c>
      <c r="L56" s="21">
        <v>0</v>
      </c>
      <c r="M56" s="21">
        <f t="shared" si="16"/>
        <v>23596</v>
      </c>
    </row>
    <row r="57" spans="2:13" x14ac:dyDescent="0.25">
      <c r="B57" s="21" t="s">
        <v>266</v>
      </c>
      <c r="C57" s="21">
        <v>947</v>
      </c>
      <c r="D57" s="21">
        <v>525</v>
      </c>
      <c r="E57" s="21">
        <f t="shared" si="14"/>
        <v>1472</v>
      </c>
      <c r="F57" s="22">
        <f t="shared" si="11"/>
        <v>2.5372748427130914E-2</v>
      </c>
      <c r="G57" s="21">
        <v>1970</v>
      </c>
      <c r="H57" s="21">
        <v>187</v>
      </c>
      <c r="I57" s="21">
        <f t="shared" si="15"/>
        <v>2157</v>
      </c>
      <c r="J57" s="22">
        <f t="shared" si="12"/>
        <v>1.7237659130684951E-2</v>
      </c>
      <c r="K57" s="21">
        <f t="shared" si="13"/>
        <v>3629</v>
      </c>
      <c r="L57" s="21">
        <v>0</v>
      </c>
      <c r="M57" s="21">
        <f t="shared" si="16"/>
        <v>3629</v>
      </c>
    </row>
    <row r="58" spans="2:13" x14ac:dyDescent="0.25">
      <c r="B58" s="21" t="s">
        <v>267</v>
      </c>
      <c r="C58" s="21">
        <v>535</v>
      </c>
      <c r="D58" s="21">
        <v>244</v>
      </c>
      <c r="E58" s="21">
        <f t="shared" si="14"/>
        <v>779</v>
      </c>
      <c r="F58" s="22">
        <f t="shared" si="11"/>
        <v>1.342756183745583E-2</v>
      </c>
      <c r="G58" s="21">
        <v>1180</v>
      </c>
      <c r="H58" s="21">
        <v>84</v>
      </c>
      <c r="I58" s="21">
        <f t="shared" si="15"/>
        <v>1264</v>
      </c>
      <c r="J58" s="22">
        <f t="shared" si="12"/>
        <v>1.0101252267587287E-2</v>
      </c>
      <c r="K58" s="21">
        <f t="shared" si="13"/>
        <v>2043</v>
      </c>
      <c r="L58" s="21">
        <v>0</v>
      </c>
      <c r="M58" s="21">
        <f t="shared" si="16"/>
        <v>2043</v>
      </c>
    </row>
    <row r="59" spans="2:13" x14ac:dyDescent="0.25">
      <c r="B59" s="21" t="s">
        <v>268</v>
      </c>
      <c r="C59" s="21">
        <v>136</v>
      </c>
      <c r="D59" s="21">
        <v>162</v>
      </c>
      <c r="E59" s="21">
        <f t="shared" si="14"/>
        <v>298</v>
      </c>
      <c r="F59" s="22">
        <f t="shared" si="11"/>
        <v>5.1366026027751446E-3</v>
      </c>
      <c r="G59" s="21">
        <v>231</v>
      </c>
      <c r="H59" s="21">
        <v>68</v>
      </c>
      <c r="I59" s="21">
        <f t="shared" si="15"/>
        <v>299</v>
      </c>
      <c r="J59" s="22">
        <f t="shared" si="12"/>
        <v>2.3894576170954106E-3</v>
      </c>
      <c r="K59" s="21">
        <f t="shared" si="13"/>
        <v>597</v>
      </c>
      <c r="L59" s="21">
        <v>0</v>
      </c>
      <c r="M59" s="21">
        <f t="shared" si="16"/>
        <v>597</v>
      </c>
    </row>
    <row r="60" spans="2:13" x14ac:dyDescent="0.25">
      <c r="B60" s="21" t="s">
        <v>273</v>
      </c>
      <c r="C60" s="21">
        <v>2871</v>
      </c>
      <c r="D60" s="21">
        <v>1094</v>
      </c>
      <c r="E60" s="21">
        <f t="shared" si="14"/>
        <v>3965</v>
      </c>
      <c r="F60" s="22">
        <f t="shared" si="11"/>
        <v>6.8344393691286739E-2</v>
      </c>
      <c r="G60" s="21">
        <v>8405</v>
      </c>
      <c r="H60" s="21">
        <v>427</v>
      </c>
      <c r="I60" s="21">
        <f t="shared" si="15"/>
        <v>8832</v>
      </c>
      <c r="J60" s="22">
        <f t="shared" si="12"/>
        <v>7.0580901920356737E-2</v>
      </c>
      <c r="K60" s="21">
        <f t="shared" si="13"/>
        <v>12797</v>
      </c>
      <c r="L60" s="21">
        <v>0</v>
      </c>
      <c r="M60" s="21">
        <f t="shared" si="16"/>
        <v>12797</v>
      </c>
    </row>
    <row r="61" spans="2:13" x14ac:dyDescent="0.25">
      <c r="B61" s="21" t="s">
        <v>274</v>
      </c>
      <c r="C61" s="21">
        <v>697</v>
      </c>
      <c r="D61" s="21">
        <v>288</v>
      </c>
      <c r="E61" s="21">
        <f t="shared" si="14"/>
        <v>985</v>
      </c>
      <c r="F61" s="22">
        <f t="shared" si="11"/>
        <v>1.6978367663535294E-2</v>
      </c>
      <c r="G61" s="21">
        <v>1711</v>
      </c>
      <c r="H61" s="21">
        <v>109</v>
      </c>
      <c r="I61" s="21">
        <f t="shared" si="15"/>
        <v>1820</v>
      </c>
      <c r="J61" s="22">
        <f t="shared" si="12"/>
        <v>1.4544524625798151E-2</v>
      </c>
      <c r="K61" s="21">
        <f t="shared" si="13"/>
        <v>2805</v>
      </c>
      <c r="L61" s="21">
        <v>0</v>
      </c>
      <c r="M61" s="21">
        <f t="shared" si="16"/>
        <v>2805</v>
      </c>
    </row>
    <row r="62" spans="2:13" x14ac:dyDescent="0.25">
      <c r="B62" s="21" t="s">
        <v>275</v>
      </c>
      <c r="C62" s="21">
        <v>1162</v>
      </c>
      <c r="D62" s="21">
        <v>446</v>
      </c>
      <c r="E62" s="21">
        <f t="shared" si="14"/>
        <v>1608</v>
      </c>
      <c r="F62" s="22">
        <f t="shared" si="11"/>
        <v>2.7716969749202791E-2</v>
      </c>
      <c r="G62" s="21">
        <v>4182</v>
      </c>
      <c r="H62" s="21">
        <v>174</v>
      </c>
      <c r="I62" s="21">
        <f t="shared" si="15"/>
        <v>4356</v>
      </c>
      <c r="J62" s="22">
        <f t="shared" si="12"/>
        <v>3.4810961137349862E-2</v>
      </c>
      <c r="K62" s="21">
        <f t="shared" si="13"/>
        <v>5964</v>
      </c>
      <c r="L62" s="21">
        <v>0</v>
      </c>
      <c r="M62" s="21">
        <f t="shared" si="16"/>
        <v>5964</v>
      </c>
    </row>
    <row r="63" spans="2:13" x14ac:dyDescent="0.25">
      <c r="B63" s="21" t="s">
        <v>276</v>
      </c>
      <c r="C63" s="21">
        <v>611</v>
      </c>
      <c r="D63" s="21">
        <v>194</v>
      </c>
      <c r="E63" s="21">
        <f t="shared" si="14"/>
        <v>805</v>
      </c>
      <c r="F63" s="22">
        <f t="shared" si="11"/>
        <v>1.3875721796087219E-2</v>
      </c>
      <c r="G63" s="21">
        <v>1112</v>
      </c>
      <c r="H63" s="21">
        <v>62</v>
      </c>
      <c r="I63" s="21">
        <f t="shared" si="15"/>
        <v>1174</v>
      </c>
      <c r="J63" s="22">
        <f t="shared" si="12"/>
        <v>9.3820175333445208E-3</v>
      </c>
      <c r="K63" s="21">
        <f t="shared" si="13"/>
        <v>1979</v>
      </c>
      <c r="L63" s="21">
        <v>0</v>
      </c>
      <c r="M63" s="21">
        <f t="shared" si="16"/>
        <v>1979</v>
      </c>
    </row>
    <row r="64" spans="2:13" x14ac:dyDescent="0.25">
      <c r="B64" s="21" t="s">
        <v>277</v>
      </c>
      <c r="C64" s="21">
        <v>3616</v>
      </c>
      <c r="D64" s="21">
        <v>1428</v>
      </c>
      <c r="E64" s="21">
        <f t="shared" si="14"/>
        <v>5044</v>
      </c>
      <c r="F64" s="22">
        <f t="shared" si="11"/>
        <v>8.6943031974489354E-2</v>
      </c>
      <c r="G64" s="21">
        <v>11042</v>
      </c>
      <c r="H64" s="21">
        <v>634</v>
      </c>
      <c r="I64" s="21">
        <f t="shared" si="15"/>
        <v>11676</v>
      </c>
      <c r="J64" s="22">
        <f t="shared" si="12"/>
        <v>9.3308719522428141E-2</v>
      </c>
      <c r="K64" s="21">
        <f t="shared" si="13"/>
        <v>16720</v>
      </c>
      <c r="L64" s="21">
        <v>0</v>
      </c>
      <c r="M64" s="21">
        <f t="shared" si="16"/>
        <v>16720</v>
      </c>
    </row>
    <row r="65" spans="2:13" x14ac:dyDescent="0.25">
      <c r="B65" s="21" t="s">
        <v>278</v>
      </c>
      <c r="C65" s="21">
        <v>757</v>
      </c>
      <c r="D65" s="21">
        <v>365</v>
      </c>
      <c r="E65" s="21">
        <f t="shared" si="14"/>
        <v>1122</v>
      </c>
      <c r="F65" s="22">
        <f t="shared" si="11"/>
        <v>1.9339825907092992E-2</v>
      </c>
      <c r="G65" s="21">
        <v>1915</v>
      </c>
      <c r="H65" s="21">
        <v>102</v>
      </c>
      <c r="I65" s="21">
        <f t="shared" si="15"/>
        <v>2017</v>
      </c>
      <c r="J65" s="22">
        <f t="shared" si="12"/>
        <v>1.6118849544085094E-2</v>
      </c>
      <c r="K65" s="21">
        <f t="shared" si="13"/>
        <v>3139</v>
      </c>
      <c r="L65" s="21">
        <v>0</v>
      </c>
      <c r="M65" s="21">
        <f t="shared" si="16"/>
        <v>3139</v>
      </c>
    </row>
    <row r="66" spans="2:13" x14ac:dyDescent="0.25">
      <c r="B66" s="21" t="s">
        <v>279</v>
      </c>
      <c r="C66" s="21">
        <v>252</v>
      </c>
      <c r="D66" s="21">
        <v>101</v>
      </c>
      <c r="E66" s="21">
        <f t="shared" si="14"/>
        <v>353</v>
      </c>
      <c r="F66" s="22">
        <f t="shared" si="11"/>
        <v>6.0846332844953889E-3</v>
      </c>
      <c r="G66" s="21">
        <v>491</v>
      </c>
      <c r="H66" s="21">
        <v>43</v>
      </c>
      <c r="I66" s="21">
        <f t="shared" si="15"/>
        <v>534</v>
      </c>
      <c r="J66" s="22">
        <f t="shared" si="12"/>
        <v>4.2674594231737429E-3</v>
      </c>
      <c r="K66" s="21">
        <f t="shared" si="13"/>
        <v>887</v>
      </c>
      <c r="L66" s="21">
        <v>0</v>
      </c>
      <c r="M66" s="21">
        <f t="shared" si="16"/>
        <v>887</v>
      </c>
    </row>
    <row r="67" spans="2:13" x14ac:dyDescent="0.25">
      <c r="B67" s="21" t="s">
        <v>280</v>
      </c>
      <c r="C67" s="21">
        <v>540</v>
      </c>
      <c r="D67" s="21">
        <v>227</v>
      </c>
      <c r="E67" s="21">
        <f t="shared" si="14"/>
        <v>767</v>
      </c>
      <c r="F67" s="22">
        <f t="shared" si="11"/>
        <v>1.3220718779625959E-2</v>
      </c>
      <c r="G67" s="21">
        <v>1540</v>
      </c>
      <c r="H67" s="21">
        <v>98</v>
      </c>
      <c r="I67" s="21">
        <f t="shared" si="15"/>
        <v>1638</v>
      </c>
      <c r="J67" s="22">
        <f t="shared" si="12"/>
        <v>1.3090072163218336E-2</v>
      </c>
      <c r="K67" s="21">
        <f t="shared" si="13"/>
        <v>2405</v>
      </c>
      <c r="L67" s="21">
        <v>0</v>
      </c>
      <c r="M67" s="21">
        <f t="shared" si="16"/>
        <v>2405</v>
      </c>
    </row>
    <row r="68" spans="2:13" x14ac:dyDescent="0.25">
      <c r="B68" s="21" t="s">
        <v>281</v>
      </c>
      <c r="C68" s="21">
        <v>415</v>
      </c>
      <c r="D68" s="21">
        <v>180</v>
      </c>
      <c r="E68" s="21">
        <f t="shared" si="14"/>
        <v>595</v>
      </c>
      <c r="F68" s="22">
        <f t="shared" si="11"/>
        <v>1.0255968284064465E-2</v>
      </c>
      <c r="G68" s="21">
        <v>401</v>
      </c>
      <c r="H68" s="21">
        <v>44</v>
      </c>
      <c r="I68" s="21">
        <f t="shared" si="15"/>
        <v>445</v>
      </c>
      <c r="J68" s="22">
        <f t="shared" si="12"/>
        <v>3.5562161859781193E-3</v>
      </c>
      <c r="K68" s="21">
        <f t="shared" si="13"/>
        <v>1040</v>
      </c>
      <c r="L68" s="21">
        <v>0</v>
      </c>
      <c r="M68" s="21">
        <f t="shared" si="16"/>
        <v>1040</v>
      </c>
    </row>
    <row r="69" spans="2:13" x14ac:dyDescent="0.25">
      <c r="B69" s="21" t="s">
        <v>282</v>
      </c>
      <c r="C69" s="21">
        <v>160</v>
      </c>
      <c r="D69" s="21">
        <v>70</v>
      </c>
      <c r="E69" s="21">
        <f t="shared" si="14"/>
        <v>230</v>
      </c>
      <c r="F69" s="22">
        <f t="shared" si="11"/>
        <v>3.9644919417392054E-3</v>
      </c>
      <c r="G69" s="21">
        <v>383</v>
      </c>
      <c r="H69" s="21">
        <v>26</v>
      </c>
      <c r="I69" s="21">
        <f t="shared" si="15"/>
        <v>409</v>
      </c>
      <c r="J69" s="22">
        <f t="shared" si="12"/>
        <v>3.268522292281013E-3</v>
      </c>
      <c r="K69" s="21">
        <f t="shared" si="13"/>
        <v>639</v>
      </c>
      <c r="L69" s="21">
        <v>0</v>
      </c>
      <c r="M69" s="21">
        <f t="shared" si="16"/>
        <v>639</v>
      </c>
    </row>
    <row r="70" spans="2:13" x14ac:dyDescent="0.25">
      <c r="B70" s="21" t="s">
        <v>283</v>
      </c>
      <c r="C70" s="21">
        <v>890</v>
      </c>
      <c r="D70" s="21">
        <v>545</v>
      </c>
      <c r="E70" s="21">
        <f t="shared" si="14"/>
        <v>1435</v>
      </c>
      <c r="F70" s="22">
        <f t="shared" si="11"/>
        <v>2.4734982332155476E-2</v>
      </c>
      <c r="G70" s="21">
        <v>2521</v>
      </c>
      <c r="H70" s="21">
        <v>156</v>
      </c>
      <c r="I70" s="21">
        <f t="shared" si="15"/>
        <v>2677</v>
      </c>
      <c r="J70" s="22">
        <f t="shared" si="12"/>
        <v>2.1393237595198709E-2</v>
      </c>
      <c r="K70" s="21">
        <f t="shared" si="13"/>
        <v>4112</v>
      </c>
      <c r="L70" s="21">
        <v>0</v>
      </c>
      <c r="M70" s="21">
        <f t="shared" si="16"/>
        <v>4112</v>
      </c>
    </row>
    <row r="71" spans="2:13" x14ac:dyDescent="0.25">
      <c r="B71" s="21" t="s">
        <v>284</v>
      </c>
      <c r="C71" s="21">
        <v>968</v>
      </c>
      <c r="D71" s="21">
        <v>576</v>
      </c>
      <c r="E71" s="21">
        <f t="shared" si="14"/>
        <v>1544</v>
      </c>
      <c r="F71" s="22">
        <f t="shared" si="11"/>
        <v>2.6613806774110144E-2</v>
      </c>
      <c r="G71" s="21">
        <v>2759</v>
      </c>
      <c r="H71" s="21">
        <v>237</v>
      </c>
      <c r="I71" s="21">
        <f t="shared" si="15"/>
        <v>2996</v>
      </c>
      <c r="J71" s="22">
        <f t="shared" si="12"/>
        <v>2.3942525153236957E-2</v>
      </c>
      <c r="K71" s="21">
        <f t="shared" si="13"/>
        <v>4540</v>
      </c>
      <c r="L71" s="21">
        <v>0</v>
      </c>
      <c r="M71" s="21">
        <f t="shared" si="16"/>
        <v>4540</v>
      </c>
    </row>
    <row r="72" spans="2:13" x14ac:dyDescent="0.25">
      <c r="B72" s="21" t="s">
        <v>285</v>
      </c>
      <c r="C72" s="21">
        <v>299</v>
      </c>
      <c r="D72" s="21">
        <v>189</v>
      </c>
      <c r="E72" s="21">
        <f t="shared" si="14"/>
        <v>488</v>
      </c>
      <c r="F72" s="22">
        <f t="shared" si="11"/>
        <v>8.4116176850814444E-3</v>
      </c>
      <c r="G72" s="21">
        <v>839</v>
      </c>
      <c r="H72" s="21">
        <v>105</v>
      </c>
      <c r="I72" s="21">
        <f t="shared" si="15"/>
        <v>944</v>
      </c>
      <c r="J72" s="22">
        <f t="shared" si="12"/>
        <v>7.5439732125018978E-3</v>
      </c>
      <c r="K72" s="21">
        <f t="shared" si="13"/>
        <v>1432</v>
      </c>
      <c r="L72" s="21">
        <v>0</v>
      </c>
      <c r="M72" s="21">
        <f t="shared" si="16"/>
        <v>1432</v>
      </c>
    </row>
    <row r="73" spans="2:13" x14ac:dyDescent="0.25">
      <c r="B73" s="21" t="s">
        <v>286</v>
      </c>
      <c r="C73" s="21">
        <v>217</v>
      </c>
      <c r="D73" s="21">
        <v>83</v>
      </c>
      <c r="E73" s="21">
        <f t="shared" si="14"/>
        <v>300</v>
      </c>
      <c r="F73" s="22">
        <f t="shared" si="11"/>
        <v>5.1710764457467895E-3</v>
      </c>
      <c r="G73" s="21">
        <v>426</v>
      </c>
      <c r="H73" s="21">
        <v>28</v>
      </c>
      <c r="I73" s="21">
        <f t="shared" si="15"/>
        <v>454</v>
      </c>
      <c r="J73" s="22">
        <f t="shared" si="12"/>
        <v>3.6281396594023958E-3</v>
      </c>
      <c r="K73" s="21">
        <f t="shared" si="13"/>
        <v>754</v>
      </c>
      <c r="L73" s="21">
        <v>0</v>
      </c>
      <c r="M73" s="21">
        <f t="shared" si="16"/>
        <v>754</v>
      </c>
    </row>
    <row r="74" spans="2:13" x14ac:dyDescent="0.25">
      <c r="B74" s="21" t="s">
        <v>287</v>
      </c>
      <c r="C74" s="21">
        <v>141</v>
      </c>
      <c r="D74" s="21">
        <v>80</v>
      </c>
      <c r="E74" s="21">
        <f t="shared" si="14"/>
        <v>221</v>
      </c>
      <c r="F74" s="22">
        <f t="shared" si="11"/>
        <v>3.8093596483668017E-3</v>
      </c>
      <c r="G74" s="21">
        <v>321</v>
      </c>
      <c r="H74" s="21">
        <v>26</v>
      </c>
      <c r="I74" s="21">
        <f t="shared" si="15"/>
        <v>347</v>
      </c>
      <c r="J74" s="22">
        <f t="shared" si="12"/>
        <v>2.773049475358219E-3</v>
      </c>
      <c r="K74" s="21">
        <f t="shared" si="13"/>
        <v>568</v>
      </c>
      <c r="L74" s="21">
        <v>0</v>
      </c>
      <c r="M74" s="21">
        <f t="shared" si="16"/>
        <v>568</v>
      </c>
    </row>
    <row r="75" spans="2:13" x14ac:dyDescent="0.25">
      <c r="B75" s="21" t="s">
        <v>288</v>
      </c>
      <c r="C75" s="21">
        <v>483</v>
      </c>
      <c r="D75" s="21">
        <v>245</v>
      </c>
      <c r="E75" s="21">
        <f t="shared" si="14"/>
        <v>728</v>
      </c>
      <c r="F75" s="22">
        <f t="shared" si="11"/>
        <v>1.2548478841678876E-2</v>
      </c>
      <c r="G75" s="21">
        <v>1418</v>
      </c>
      <c r="H75" s="21">
        <v>103</v>
      </c>
      <c r="I75" s="21">
        <f t="shared" si="15"/>
        <v>1521</v>
      </c>
      <c r="J75" s="22">
        <f t="shared" si="12"/>
        <v>1.215506700870274E-2</v>
      </c>
      <c r="K75" s="21">
        <f t="shared" si="13"/>
        <v>2249</v>
      </c>
      <c r="L75" s="21">
        <v>0</v>
      </c>
      <c r="M75" s="21">
        <f t="shared" si="16"/>
        <v>2249</v>
      </c>
    </row>
    <row r="76" spans="2:13" x14ac:dyDescent="0.25">
      <c r="B76" s="21" t="s">
        <v>289</v>
      </c>
      <c r="C76" s="21">
        <v>935</v>
      </c>
      <c r="D76" s="21">
        <v>565</v>
      </c>
      <c r="E76" s="21">
        <f t="shared" si="14"/>
        <v>1500</v>
      </c>
      <c r="F76" s="22">
        <f t="shared" si="11"/>
        <v>2.5855382228733948E-2</v>
      </c>
      <c r="G76" s="21">
        <v>2275</v>
      </c>
      <c r="H76" s="21">
        <v>154</v>
      </c>
      <c r="I76" s="21">
        <f t="shared" si="15"/>
        <v>2429</v>
      </c>
      <c r="J76" s="22">
        <f t="shared" si="12"/>
        <v>1.9411346327507531E-2</v>
      </c>
      <c r="K76" s="21">
        <f t="shared" si="13"/>
        <v>3929</v>
      </c>
      <c r="L76" s="21">
        <v>0</v>
      </c>
      <c r="M76" s="21">
        <f t="shared" si="16"/>
        <v>3929</v>
      </c>
    </row>
    <row r="77" spans="2:13" x14ac:dyDescent="0.25">
      <c r="B77" s="21" t="s">
        <v>304</v>
      </c>
      <c r="C77" s="21">
        <v>4801</v>
      </c>
      <c r="D77" s="21">
        <v>1576</v>
      </c>
      <c r="E77" s="21">
        <f t="shared" si="14"/>
        <v>6377</v>
      </c>
      <c r="F77" s="22">
        <f t="shared" si="11"/>
        <v>0.10991984831509093</v>
      </c>
      <c r="G77" s="21">
        <v>16032</v>
      </c>
      <c r="H77" s="21">
        <v>754</v>
      </c>
      <c r="I77" s="21">
        <f t="shared" si="15"/>
        <v>16786</v>
      </c>
      <c r="J77" s="22">
        <f t="shared" si="12"/>
        <v>0.13414526943332294</v>
      </c>
      <c r="K77" s="21">
        <f t="shared" si="13"/>
        <v>23163</v>
      </c>
      <c r="L77" s="21">
        <v>0</v>
      </c>
      <c r="M77" s="21">
        <f t="shared" si="16"/>
        <v>23163</v>
      </c>
    </row>
    <row r="78" spans="2:13" x14ac:dyDescent="0.25">
      <c r="B78" s="21" t="s">
        <v>305</v>
      </c>
      <c r="C78" s="21">
        <v>1604</v>
      </c>
      <c r="D78" s="21">
        <v>549</v>
      </c>
      <c r="E78" s="21">
        <f t="shared" si="14"/>
        <v>2153</v>
      </c>
      <c r="F78" s="22">
        <f t="shared" si="11"/>
        <v>3.7111091958976127E-2</v>
      </c>
      <c r="G78" s="21">
        <v>5722</v>
      </c>
      <c r="H78" s="21">
        <v>255</v>
      </c>
      <c r="I78" s="21">
        <f t="shared" si="15"/>
        <v>5977</v>
      </c>
      <c r="J78" s="22">
        <f t="shared" si="12"/>
        <v>4.7765177850766782E-2</v>
      </c>
      <c r="K78" s="21">
        <f t="shared" si="13"/>
        <v>8130</v>
      </c>
      <c r="L78" s="21">
        <v>0</v>
      </c>
      <c r="M78" s="21">
        <f t="shared" si="16"/>
        <v>8130</v>
      </c>
    </row>
    <row r="79" spans="2:13" x14ac:dyDescent="0.25">
      <c r="B79" s="21" t="s">
        <v>306</v>
      </c>
      <c r="C79" s="21">
        <v>1886</v>
      </c>
      <c r="D79" s="21">
        <v>815</v>
      </c>
      <c r="E79" s="21">
        <f t="shared" si="14"/>
        <v>2701</v>
      </c>
      <c r="F79" s="22">
        <f t="shared" si="11"/>
        <v>4.6556924933206928E-2</v>
      </c>
      <c r="G79" s="21">
        <v>5800</v>
      </c>
      <c r="H79" s="21">
        <v>349</v>
      </c>
      <c r="I79" s="21">
        <f t="shared" si="15"/>
        <v>6149</v>
      </c>
      <c r="J79" s="22">
        <f t="shared" si="12"/>
        <v>4.913971534287518E-2</v>
      </c>
      <c r="K79" s="21">
        <f t="shared" si="13"/>
        <v>8850</v>
      </c>
      <c r="L79" s="21">
        <v>1</v>
      </c>
      <c r="M79" s="21">
        <f t="shared" si="16"/>
        <v>8851</v>
      </c>
    </row>
    <row r="80" spans="2:13" x14ac:dyDescent="0.25">
      <c r="B80" s="21" t="s">
        <v>307</v>
      </c>
      <c r="C80" s="21">
        <v>465</v>
      </c>
      <c r="D80" s="21">
        <v>159</v>
      </c>
      <c r="E80" s="21">
        <f t="shared" si="14"/>
        <v>624</v>
      </c>
      <c r="F80" s="22">
        <f t="shared" si="11"/>
        <v>1.0755839007153323E-2</v>
      </c>
      <c r="G80" s="21">
        <v>1011</v>
      </c>
      <c r="H80" s="21">
        <v>61</v>
      </c>
      <c r="I80" s="21">
        <f t="shared" si="15"/>
        <v>1072</v>
      </c>
      <c r="J80" s="22">
        <f t="shared" si="12"/>
        <v>8.5668848345360534E-3</v>
      </c>
      <c r="K80" s="21">
        <f t="shared" si="13"/>
        <v>1696</v>
      </c>
      <c r="L80" s="21">
        <v>0</v>
      </c>
      <c r="M80" s="21">
        <f t="shared" si="16"/>
        <v>1696</v>
      </c>
    </row>
    <row r="81" spans="2:13" x14ac:dyDescent="0.25">
      <c r="B81" s="21" t="s">
        <v>308</v>
      </c>
      <c r="C81" s="21">
        <v>1122</v>
      </c>
      <c r="D81" s="21">
        <v>466</v>
      </c>
      <c r="E81" s="21">
        <f t="shared" si="14"/>
        <v>1588</v>
      </c>
      <c r="F81" s="22">
        <f t="shared" si="11"/>
        <v>2.7372231319486341E-2</v>
      </c>
      <c r="G81" s="21">
        <v>2618</v>
      </c>
      <c r="H81" s="21">
        <v>143</v>
      </c>
      <c r="I81" s="21">
        <f t="shared" si="15"/>
        <v>2761</v>
      </c>
      <c r="J81" s="22">
        <f t="shared" si="12"/>
        <v>2.2064523347158624E-2</v>
      </c>
      <c r="K81" s="21">
        <f t="shared" si="13"/>
        <v>4349</v>
      </c>
      <c r="L81" s="21">
        <v>0</v>
      </c>
      <c r="M81" s="21">
        <f t="shared" si="16"/>
        <v>4349</v>
      </c>
    </row>
    <row r="82" spans="2:13" x14ac:dyDescent="0.25">
      <c r="B82" s="21" t="s">
        <v>309</v>
      </c>
      <c r="C82" s="21">
        <v>1275</v>
      </c>
      <c r="D82" s="21">
        <v>430</v>
      </c>
      <c r="E82" s="21">
        <f t="shared" si="14"/>
        <v>1705</v>
      </c>
      <c r="F82" s="22">
        <f t="shared" si="11"/>
        <v>2.9388951133327589E-2</v>
      </c>
      <c r="G82" s="21">
        <v>2712</v>
      </c>
      <c r="H82" s="21">
        <v>161</v>
      </c>
      <c r="I82" s="21">
        <f t="shared" si="15"/>
        <v>2873</v>
      </c>
      <c r="J82" s="22">
        <f t="shared" si="12"/>
        <v>2.2959571016438508E-2</v>
      </c>
      <c r="K82" s="21">
        <f t="shared" si="13"/>
        <v>4578</v>
      </c>
      <c r="L82" s="21">
        <v>0</v>
      </c>
      <c r="M82" s="21">
        <f t="shared" si="16"/>
        <v>4578</v>
      </c>
    </row>
    <row r="83" spans="2:13" x14ac:dyDescent="0.25">
      <c r="B83" s="21" t="s">
        <v>310</v>
      </c>
      <c r="C83" s="21">
        <v>968</v>
      </c>
      <c r="D83" s="21">
        <v>426</v>
      </c>
      <c r="E83" s="21">
        <f t="shared" si="14"/>
        <v>1394</v>
      </c>
      <c r="F83" s="22">
        <f t="shared" si="11"/>
        <v>2.4028268551236749E-2</v>
      </c>
      <c r="G83" s="21">
        <v>2821</v>
      </c>
      <c r="H83" s="21">
        <v>92</v>
      </c>
      <c r="I83" s="21">
        <f t="shared" si="15"/>
        <v>2913</v>
      </c>
      <c r="J83" s="22">
        <f t="shared" si="12"/>
        <v>2.3279230898324184E-2</v>
      </c>
      <c r="K83" s="21">
        <f t="shared" si="13"/>
        <v>4307</v>
      </c>
      <c r="L83" s="21">
        <v>0</v>
      </c>
      <c r="M83" s="21">
        <f t="shared" si="16"/>
        <v>4307</v>
      </c>
    </row>
    <row r="84" spans="2:13" x14ac:dyDescent="0.25">
      <c r="B84" s="21" t="s">
        <v>314</v>
      </c>
      <c r="C84" s="21">
        <v>883</v>
      </c>
      <c r="D84" s="21">
        <v>479</v>
      </c>
      <c r="E84" s="21">
        <f t="shared" si="14"/>
        <v>1362</v>
      </c>
      <c r="F84" s="22">
        <f t="shared" si="11"/>
        <v>2.3476687063690424E-2</v>
      </c>
      <c r="G84" s="21">
        <v>2158</v>
      </c>
      <c r="H84" s="21">
        <v>184</v>
      </c>
      <c r="I84" s="21">
        <f t="shared" si="15"/>
        <v>2342</v>
      </c>
      <c r="J84" s="22">
        <f t="shared" si="12"/>
        <v>1.871608608440619E-2</v>
      </c>
      <c r="K84" s="21">
        <f t="shared" si="13"/>
        <v>3704</v>
      </c>
      <c r="L84" s="21">
        <v>0</v>
      </c>
      <c r="M84" s="21">
        <f t="shared" si="16"/>
        <v>3704</v>
      </c>
    </row>
    <row r="85" spans="2:13" x14ac:dyDescent="0.25">
      <c r="B85" s="21" t="s">
        <v>315</v>
      </c>
      <c r="C85" s="21">
        <v>447</v>
      </c>
      <c r="D85" s="21">
        <v>206</v>
      </c>
      <c r="E85" s="21">
        <f t="shared" si="14"/>
        <v>653</v>
      </c>
      <c r="F85" s="22">
        <f t="shared" si="11"/>
        <v>1.1255709730242178E-2</v>
      </c>
      <c r="G85" s="21">
        <v>868</v>
      </c>
      <c r="H85" s="21">
        <v>68</v>
      </c>
      <c r="I85" s="21">
        <f t="shared" si="15"/>
        <v>936</v>
      </c>
      <c r="J85" s="22">
        <f t="shared" si="12"/>
        <v>7.4800412361247636E-3</v>
      </c>
      <c r="K85" s="21">
        <f t="shared" si="13"/>
        <v>1589</v>
      </c>
      <c r="L85" s="21">
        <v>0</v>
      </c>
      <c r="M85" s="21">
        <f t="shared" si="16"/>
        <v>1589</v>
      </c>
    </row>
    <row r="86" spans="2:13" x14ac:dyDescent="0.25">
      <c r="B86" s="23" t="s">
        <v>49</v>
      </c>
      <c r="C86" s="21">
        <f>SUM(C53:C85)</f>
        <v>40798</v>
      </c>
      <c r="D86" s="21">
        <f>SUM(D53:D85)</f>
        <v>17217</v>
      </c>
      <c r="E86" s="23">
        <f t="shared" ref="E86" si="17">C86+D86</f>
        <v>58015</v>
      </c>
      <c r="F86" s="25">
        <f t="shared" ref="F86" si="18">E86/$E$86</f>
        <v>1</v>
      </c>
      <c r="G86" s="21">
        <f>SUM(G53:G85)</f>
        <v>118286</v>
      </c>
      <c r="H86" s="21">
        <f>SUM(H53:H85)</f>
        <v>6847</v>
      </c>
      <c r="I86" s="23">
        <f>G86+H86</f>
        <v>125133</v>
      </c>
      <c r="J86" s="49">
        <f t="shared" ref="J86" si="19">I86/$I$86</f>
        <v>1</v>
      </c>
      <c r="K86" s="23">
        <f t="shared" ref="K86" si="20">E86+I86</f>
        <v>183148</v>
      </c>
      <c r="L86" s="21">
        <f>SUM(L53:L85)</f>
        <v>1</v>
      </c>
      <c r="M86" s="23">
        <f>K86+L86</f>
        <v>183149</v>
      </c>
    </row>
    <row r="87" spans="2:13" ht="24" x14ac:dyDescent="0.25">
      <c r="B87" s="52" t="s">
        <v>66</v>
      </c>
      <c r="C87" s="36">
        <f>+C86/M86</f>
        <v>0.22275851902003288</v>
      </c>
      <c r="D87" s="36">
        <f>+D86/M86</f>
        <v>9.4005427275060199E-2</v>
      </c>
      <c r="E87" s="37">
        <f>+E86/M86</f>
        <v>0.31676394629509308</v>
      </c>
      <c r="F87" s="37"/>
      <c r="G87" s="36">
        <f>+G86/M86</f>
        <v>0.64584573216342978</v>
      </c>
      <c r="H87" s="36">
        <f>+H86/M86</f>
        <v>3.7384861506205333E-2</v>
      </c>
      <c r="I87" s="37">
        <f>+I86/M86</f>
        <v>0.68323059366963512</v>
      </c>
      <c r="J87" s="37"/>
      <c r="K87" s="37">
        <f>+K86/M86</f>
        <v>0.9999945399647282</v>
      </c>
      <c r="L87" s="37">
        <f>+L86/M86</f>
        <v>5.4600352718278561E-6</v>
      </c>
      <c r="M87" s="37">
        <f>K87+L87</f>
        <v>1</v>
      </c>
    </row>
    <row r="88" spans="2:13" x14ac:dyDescent="0.25">
      <c r="B88" s="28" t="s">
        <v>129</v>
      </c>
    </row>
    <row r="89" spans="2:13" x14ac:dyDescent="0.25">
      <c r="B89" s="28" t="s">
        <v>130</v>
      </c>
    </row>
  </sheetData>
  <mergeCells count="12">
    <mergeCell ref="L51:M51"/>
    <mergeCell ref="B50:M50"/>
    <mergeCell ref="B6:K6"/>
    <mergeCell ref="B5:K5"/>
    <mergeCell ref="B48:K48"/>
    <mergeCell ref="B47:K47"/>
    <mergeCell ref="B8:M8"/>
    <mergeCell ref="L9:M9"/>
    <mergeCell ref="B51:B52"/>
    <mergeCell ref="C51:K51"/>
    <mergeCell ref="B9:B10"/>
    <mergeCell ref="C9:K9"/>
  </mergeCells>
  <hyperlinks>
    <hyperlink ref="M5" location="'Índice Pensiones Solidarias'!A1" display="Volver Sistema de Pensiones Solidadias" xr:uid="{00000000-0004-0000-1000-000000000000}"/>
  </hyperlinks>
  <pageMargins left="0.74803149606299213" right="0.74803149606299213" top="0.98425196850393704" bottom="0.98425196850393704" header="0" footer="0"/>
  <pageSetup scale="72"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7"/>
  <dimension ref="A1:P87"/>
  <sheetViews>
    <sheetView showGridLines="0" topLeftCell="A73" zoomScaleNormal="100" workbookViewId="0">
      <selection activeCell="C44" sqref="C44:M44"/>
    </sheetView>
  </sheetViews>
  <sheetFormatPr baseColWidth="10" defaultRowHeight="12" x14ac:dyDescent="0.25"/>
  <cols>
    <col min="1" max="1" width="6" style="29" customWidth="1"/>
    <col min="2" max="2" width="18.109375" style="29" customWidth="1"/>
    <col min="3" max="3" width="7.88671875" style="29" customWidth="1"/>
    <col min="4" max="4" width="7" style="29" customWidth="1"/>
    <col min="5" max="6" width="8.44140625" style="29" customWidth="1"/>
    <col min="7" max="7" width="8" style="29" customWidth="1"/>
    <col min="8" max="8" width="6.88671875" style="29" customWidth="1"/>
    <col min="9" max="11" width="8.33203125" style="29" customWidth="1"/>
    <col min="12" max="12" width="7.88671875" style="29" customWidth="1"/>
    <col min="13" max="251" width="11.44140625" style="29"/>
    <col min="252" max="252" width="18.109375" style="29" customWidth="1"/>
    <col min="253" max="253" width="7.88671875" style="29" customWidth="1"/>
    <col min="254" max="254" width="7" style="29" customWidth="1"/>
    <col min="255" max="256" width="8.44140625" style="29" customWidth="1"/>
    <col min="257" max="257" width="8" style="29" customWidth="1"/>
    <col min="258" max="258" width="6.88671875" style="29" customWidth="1"/>
    <col min="259" max="261" width="8.33203125" style="29" customWidth="1"/>
    <col min="262" max="267" width="0" style="29" hidden="1" customWidth="1"/>
    <col min="268" max="268" width="7.88671875" style="29" customWidth="1"/>
    <col min="269" max="507" width="11.44140625" style="29"/>
    <col min="508" max="508" width="18.109375" style="29" customWidth="1"/>
    <col min="509" max="509" width="7.88671875" style="29" customWidth="1"/>
    <col min="510" max="510" width="7" style="29" customWidth="1"/>
    <col min="511" max="512" width="8.44140625" style="29" customWidth="1"/>
    <col min="513" max="513" width="8" style="29" customWidth="1"/>
    <col min="514" max="514" width="6.88671875" style="29" customWidth="1"/>
    <col min="515" max="517" width="8.33203125" style="29" customWidth="1"/>
    <col min="518" max="523" width="0" style="29" hidden="1" customWidth="1"/>
    <col min="524" max="524" width="7.88671875" style="29" customWidth="1"/>
    <col min="525" max="763" width="11.44140625" style="29"/>
    <col min="764" max="764" width="18.109375" style="29" customWidth="1"/>
    <col min="765" max="765" width="7.88671875" style="29" customWidth="1"/>
    <col min="766" max="766" width="7" style="29" customWidth="1"/>
    <col min="767" max="768" width="8.44140625" style="29" customWidth="1"/>
    <col min="769" max="769" width="8" style="29" customWidth="1"/>
    <col min="770" max="770" width="6.88671875" style="29" customWidth="1"/>
    <col min="771" max="773" width="8.33203125" style="29" customWidth="1"/>
    <col min="774" max="779" width="0" style="29" hidden="1" customWidth="1"/>
    <col min="780" max="780" width="7.88671875" style="29" customWidth="1"/>
    <col min="781" max="1019" width="11.44140625" style="29"/>
    <col min="1020" max="1020" width="18.109375" style="29" customWidth="1"/>
    <col min="1021" max="1021" width="7.88671875" style="29" customWidth="1"/>
    <col min="1022" max="1022" width="7" style="29" customWidth="1"/>
    <col min="1023" max="1024" width="8.44140625" style="29" customWidth="1"/>
    <col min="1025" max="1025" width="8" style="29" customWidth="1"/>
    <col min="1026" max="1026" width="6.88671875" style="29" customWidth="1"/>
    <col min="1027" max="1029" width="8.33203125" style="29" customWidth="1"/>
    <col min="1030" max="1035" width="0" style="29" hidden="1" customWidth="1"/>
    <col min="1036" max="1036" width="7.88671875" style="29" customWidth="1"/>
    <col min="1037" max="1275" width="11.44140625" style="29"/>
    <col min="1276" max="1276" width="18.109375" style="29" customWidth="1"/>
    <col min="1277" max="1277" width="7.88671875" style="29" customWidth="1"/>
    <col min="1278" max="1278" width="7" style="29" customWidth="1"/>
    <col min="1279" max="1280" width="8.44140625" style="29" customWidth="1"/>
    <col min="1281" max="1281" width="8" style="29" customWidth="1"/>
    <col min="1282" max="1282" width="6.88671875" style="29" customWidth="1"/>
    <col min="1283" max="1285" width="8.33203125" style="29" customWidth="1"/>
    <col min="1286" max="1291" width="0" style="29" hidden="1" customWidth="1"/>
    <col min="1292" max="1292" width="7.88671875" style="29" customWidth="1"/>
    <col min="1293" max="1531" width="11.44140625" style="29"/>
    <col min="1532" max="1532" width="18.109375" style="29" customWidth="1"/>
    <col min="1533" max="1533" width="7.88671875" style="29" customWidth="1"/>
    <col min="1534" max="1534" width="7" style="29" customWidth="1"/>
    <col min="1535" max="1536" width="8.44140625" style="29" customWidth="1"/>
    <col min="1537" max="1537" width="8" style="29" customWidth="1"/>
    <col min="1538" max="1538" width="6.88671875" style="29" customWidth="1"/>
    <col min="1539" max="1541" width="8.33203125" style="29" customWidth="1"/>
    <col min="1542" max="1547" width="0" style="29" hidden="1" customWidth="1"/>
    <col min="1548" max="1548" width="7.88671875" style="29" customWidth="1"/>
    <col min="1549" max="1787" width="11.44140625" style="29"/>
    <col min="1788" max="1788" width="18.109375" style="29" customWidth="1"/>
    <col min="1789" max="1789" width="7.88671875" style="29" customWidth="1"/>
    <col min="1790" max="1790" width="7" style="29" customWidth="1"/>
    <col min="1791" max="1792" width="8.44140625" style="29" customWidth="1"/>
    <col min="1793" max="1793" width="8" style="29" customWidth="1"/>
    <col min="1794" max="1794" width="6.88671875" style="29" customWidth="1"/>
    <col min="1795" max="1797" width="8.33203125" style="29" customWidth="1"/>
    <col min="1798" max="1803" width="0" style="29" hidden="1" customWidth="1"/>
    <col min="1804" max="1804" width="7.88671875" style="29" customWidth="1"/>
    <col min="1805" max="2043" width="11.44140625" style="29"/>
    <col min="2044" max="2044" width="18.109375" style="29" customWidth="1"/>
    <col min="2045" max="2045" width="7.88671875" style="29" customWidth="1"/>
    <col min="2046" max="2046" width="7" style="29" customWidth="1"/>
    <col min="2047" max="2048" width="8.44140625" style="29" customWidth="1"/>
    <col min="2049" max="2049" width="8" style="29" customWidth="1"/>
    <col min="2050" max="2050" width="6.88671875" style="29" customWidth="1"/>
    <col min="2051" max="2053" width="8.33203125" style="29" customWidth="1"/>
    <col min="2054" max="2059" width="0" style="29" hidden="1" customWidth="1"/>
    <col min="2060" max="2060" width="7.88671875" style="29" customWidth="1"/>
    <col min="2061" max="2299" width="11.44140625" style="29"/>
    <col min="2300" max="2300" width="18.109375" style="29" customWidth="1"/>
    <col min="2301" max="2301" width="7.88671875" style="29" customWidth="1"/>
    <col min="2302" max="2302" width="7" style="29" customWidth="1"/>
    <col min="2303" max="2304" width="8.44140625" style="29" customWidth="1"/>
    <col min="2305" max="2305" width="8" style="29" customWidth="1"/>
    <col min="2306" max="2306" width="6.88671875" style="29" customWidth="1"/>
    <col min="2307" max="2309" width="8.33203125" style="29" customWidth="1"/>
    <col min="2310" max="2315" width="0" style="29" hidden="1" customWidth="1"/>
    <col min="2316" max="2316" width="7.88671875" style="29" customWidth="1"/>
    <col min="2317" max="2555" width="11.44140625" style="29"/>
    <col min="2556" max="2556" width="18.109375" style="29" customWidth="1"/>
    <col min="2557" max="2557" width="7.88671875" style="29" customWidth="1"/>
    <col min="2558" max="2558" width="7" style="29" customWidth="1"/>
    <col min="2559" max="2560" width="8.44140625" style="29" customWidth="1"/>
    <col min="2561" max="2561" width="8" style="29" customWidth="1"/>
    <col min="2562" max="2562" width="6.88671875" style="29" customWidth="1"/>
    <col min="2563" max="2565" width="8.33203125" style="29" customWidth="1"/>
    <col min="2566" max="2571" width="0" style="29" hidden="1" customWidth="1"/>
    <col min="2572" max="2572" width="7.88671875" style="29" customWidth="1"/>
    <col min="2573" max="2811" width="11.44140625" style="29"/>
    <col min="2812" max="2812" width="18.109375" style="29" customWidth="1"/>
    <col min="2813" max="2813" width="7.88671875" style="29" customWidth="1"/>
    <col min="2814" max="2814" width="7" style="29" customWidth="1"/>
    <col min="2815" max="2816" width="8.44140625" style="29" customWidth="1"/>
    <col min="2817" max="2817" width="8" style="29" customWidth="1"/>
    <col min="2818" max="2818" width="6.88671875" style="29" customWidth="1"/>
    <col min="2819" max="2821" width="8.33203125" style="29" customWidth="1"/>
    <col min="2822" max="2827" width="0" style="29" hidden="1" customWidth="1"/>
    <col min="2828" max="2828" width="7.88671875" style="29" customWidth="1"/>
    <col min="2829" max="3067" width="11.44140625" style="29"/>
    <col min="3068" max="3068" width="18.109375" style="29" customWidth="1"/>
    <col min="3069" max="3069" width="7.88671875" style="29" customWidth="1"/>
    <col min="3070" max="3070" width="7" style="29" customWidth="1"/>
    <col min="3071" max="3072" width="8.44140625" style="29" customWidth="1"/>
    <col min="3073" max="3073" width="8" style="29" customWidth="1"/>
    <col min="3074" max="3074" width="6.88671875" style="29" customWidth="1"/>
    <col min="3075" max="3077" width="8.33203125" style="29" customWidth="1"/>
    <col min="3078" max="3083" width="0" style="29" hidden="1" customWidth="1"/>
    <col min="3084" max="3084" width="7.88671875" style="29" customWidth="1"/>
    <col min="3085" max="3323" width="11.44140625" style="29"/>
    <col min="3324" max="3324" width="18.109375" style="29" customWidth="1"/>
    <col min="3325" max="3325" width="7.88671875" style="29" customWidth="1"/>
    <col min="3326" max="3326" width="7" style="29" customWidth="1"/>
    <col min="3327" max="3328" width="8.44140625" style="29" customWidth="1"/>
    <col min="3329" max="3329" width="8" style="29" customWidth="1"/>
    <col min="3330" max="3330" width="6.88671875" style="29" customWidth="1"/>
    <col min="3331" max="3333" width="8.33203125" style="29" customWidth="1"/>
    <col min="3334" max="3339" width="0" style="29" hidden="1" customWidth="1"/>
    <col min="3340" max="3340" width="7.88671875" style="29" customWidth="1"/>
    <col min="3341" max="3579" width="11.44140625" style="29"/>
    <col min="3580" max="3580" width="18.109375" style="29" customWidth="1"/>
    <col min="3581" max="3581" width="7.88671875" style="29" customWidth="1"/>
    <col min="3582" max="3582" width="7" style="29" customWidth="1"/>
    <col min="3583" max="3584" width="8.44140625" style="29" customWidth="1"/>
    <col min="3585" max="3585" width="8" style="29" customWidth="1"/>
    <col min="3586" max="3586" width="6.88671875" style="29" customWidth="1"/>
    <col min="3587" max="3589" width="8.33203125" style="29" customWidth="1"/>
    <col min="3590" max="3595" width="0" style="29" hidden="1" customWidth="1"/>
    <col min="3596" max="3596" width="7.88671875" style="29" customWidth="1"/>
    <col min="3597" max="3835" width="11.44140625" style="29"/>
    <col min="3836" max="3836" width="18.109375" style="29" customWidth="1"/>
    <col min="3837" max="3837" width="7.88671875" style="29" customWidth="1"/>
    <col min="3838" max="3838" width="7" style="29" customWidth="1"/>
    <col min="3839" max="3840" width="8.44140625" style="29" customWidth="1"/>
    <col min="3841" max="3841" width="8" style="29" customWidth="1"/>
    <col min="3842" max="3842" width="6.88671875" style="29" customWidth="1"/>
    <col min="3843" max="3845" width="8.33203125" style="29" customWidth="1"/>
    <col min="3846" max="3851" width="0" style="29" hidden="1" customWidth="1"/>
    <col min="3852" max="3852" width="7.88671875" style="29" customWidth="1"/>
    <col min="3853" max="4091" width="11.44140625" style="29"/>
    <col min="4092" max="4092" width="18.109375" style="29" customWidth="1"/>
    <col min="4093" max="4093" width="7.88671875" style="29" customWidth="1"/>
    <col min="4094" max="4094" width="7" style="29" customWidth="1"/>
    <col min="4095" max="4096" width="8.44140625" style="29" customWidth="1"/>
    <col min="4097" max="4097" width="8" style="29" customWidth="1"/>
    <col min="4098" max="4098" width="6.88671875" style="29" customWidth="1"/>
    <col min="4099" max="4101" width="8.33203125" style="29" customWidth="1"/>
    <col min="4102" max="4107" width="0" style="29" hidden="1" customWidth="1"/>
    <col min="4108" max="4108" width="7.88671875" style="29" customWidth="1"/>
    <col min="4109" max="4347" width="11.44140625" style="29"/>
    <col min="4348" max="4348" width="18.109375" style="29" customWidth="1"/>
    <col min="4349" max="4349" width="7.88671875" style="29" customWidth="1"/>
    <col min="4350" max="4350" width="7" style="29" customWidth="1"/>
    <col min="4351" max="4352" width="8.44140625" style="29" customWidth="1"/>
    <col min="4353" max="4353" width="8" style="29" customWidth="1"/>
    <col min="4354" max="4354" width="6.88671875" style="29" customWidth="1"/>
    <col min="4355" max="4357" width="8.33203125" style="29" customWidth="1"/>
    <col min="4358" max="4363" width="0" style="29" hidden="1" customWidth="1"/>
    <col min="4364" max="4364" width="7.88671875" style="29" customWidth="1"/>
    <col min="4365" max="4603" width="11.44140625" style="29"/>
    <col min="4604" max="4604" width="18.109375" style="29" customWidth="1"/>
    <col min="4605" max="4605" width="7.88671875" style="29" customWidth="1"/>
    <col min="4606" max="4606" width="7" style="29" customWidth="1"/>
    <col min="4607" max="4608" width="8.44140625" style="29" customWidth="1"/>
    <col min="4609" max="4609" width="8" style="29" customWidth="1"/>
    <col min="4610" max="4610" width="6.88671875" style="29" customWidth="1"/>
    <col min="4611" max="4613" width="8.33203125" style="29" customWidth="1"/>
    <col min="4614" max="4619" width="0" style="29" hidden="1" customWidth="1"/>
    <col min="4620" max="4620" width="7.88671875" style="29" customWidth="1"/>
    <col min="4621" max="4859" width="11.44140625" style="29"/>
    <col min="4860" max="4860" width="18.109375" style="29" customWidth="1"/>
    <col min="4861" max="4861" width="7.88671875" style="29" customWidth="1"/>
    <col min="4862" max="4862" width="7" style="29" customWidth="1"/>
    <col min="4863" max="4864" width="8.44140625" style="29" customWidth="1"/>
    <col min="4865" max="4865" width="8" style="29" customWidth="1"/>
    <col min="4866" max="4866" width="6.88671875" style="29" customWidth="1"/>
    <col min="4867" max="4869" width="8.33203125" style="29" customWidth="1"/>
    <col min="4870" max="4875" width="0" style="29" hidden="1" customWidth="1"/>
    <col min="4876" max="4876" width="7.88671875" style="29" customWidth="1"/>
    <col min="4877" max="5115" width="11.44140625" style="29"/>
    <col min="5116" max="5116" width="18.109375" style="29" customWidth="1"/>
    <col min="5117" max="5117" width="7.88671875" style="29" customWidth="1"/>
    <col min="5118" max="5118" width="7" style="29" customWidth="1"/>
    <col min="5119" max="5120" width="8.44140625" style="29" customWidth="1"/>
    <col min="5121" max="5121" width="8" style="29" customWidth="1"/>
    <col min="5122" max="5122" width="6.88671875" style="29" customWidth="1"/>
    <col min="5123" max="5125" width="8.33203125" style="29" customWidth="1"/>
    <col min="5126" max="5131" width="0" style="29" hidden="1" customWidth="1"/>
    <col min="5132" max="5132" width="7.88671875" style="29" customWidth="1"/>
    <col min="5133" max="5371" width="11.44140625" style="29"/>
    <col min="5372" max="5372" width="18.109375" style="29" customWidth="1"/>
    <col min="5373" max="5373" width="7.88671875" style="29" customWidth="1"/>
    <col min="5374" max="5374" width="7" style="29" customWidth="1"/>
    <col min="5375" max="5376" width="8.44140625" style="29" customWidth="1"/>
    <col min="5377" max="5377" width="8" style="29" customWidth="1"/>
    <col min="5378" max="5378" width="6.88671875" style="29" customWidth="1"/>
    <col min="5379" max="5381" width="8.33203125" style="29" customWidth="1"/>
    <col min="5382" max="5387" width="0" style="29" hidden="1" customWidth="1"/>
    <col min="5388" max="5388" width="7.88671875" style="29" customWidth="1"/>
    <col min="5389" max="5627" width="11.44140625" style="29"/>
    <col min="5628" max="5628" width="18.109375" style="29" customWidth="1"/>
    <col min="5629" max="5629" width="7.88671875" style="29" customWidth="1"/>
    <col min="5630" max="5630" width="7" style="29" customWidth="1"/>
    <col min="5631" max="5632" width="8.44140625" style="29" customWidth="1"/>
    <col min="5633" max="5633" width="8" style="29" customWidth="1"/>
    <col min="5634" max="5634" width="6.88671875" style="29" customWidth="1"/>
    <col min="5635" max="5637" width="8.33203125" style="29" customWidth="1"/>
    <col min="5638" max="5643" width="0" style="29" hidden="1" customWidth="1"/>
    <col min="5644" max="5644" width="7.88671875" style="29" customWidth="1"/>
    <col min="5645" max="5883" width="11.44140625" style="29"/>
    <col min="5884" max="5884" width="18.109375" style="29" customWidth="1"/>
    <col min="5885" max="5885" width="7.88671875" style="29" customWidth="1"/>
    <col min="5886" max="5886" width="7" style="29" customWidth="1"/>
    <col min="5887" max="5888" width="8.44140625" style="29" customWidth="1"/>
    <col min="5889" max="5889" width="8" style="29" customWidth="1"/>
    <col min="5890" max="5890" width="6.88671875" style="29" customWidth="1"/>
    <col min="5891" max="5893" width="8.33203125" style="29" customWidth="1"/>
    <col min="5894" max="5899" width="0" style="29" hidden="1" customWidth="1"/>
    <col min="5900" max="5900" width="7.88671875" style="29" customWidth="1"/>
    <col min="5901" max="6139" width="11.44140625" style="29"/>
    <col min="6140" max="6140" width="18.109375" style="29" customWidth="1"/>
    <col min="6141" max="6141" width="7.88671875" style="29" customWidth="1"/>
    <col min="6142" max="6142" width="7" style="29" customWidth="1"/>
    <col min="6143" max="6144" width="8.44140625" style="29" customWidth="1"/>
    <col min="6145" max="6145" width="8" style="29" customWidth="1"/>
    <col min="6146" max="6146" width="6.88671875" style="29" customWidth="1"/>
    <col min="6147" max="6149" width="8.33203125" style="29" customWidth="1"/>
    <col min="6150" max="6155" width="0" style="29" hidden="1" customWidth="1"/>
    <col min="6156" max="6156" width="7.88671875" style="29" customWidth="1"/>
    <col min="6157" max="6395" width="11.44140625" style="29"/>
    <col min="6396" max="6396" width="18.109375" style="29" customWidth="1"/>
    <col min="6397" max="6397" width="7.88671875" style="29" customWidth="1"/>
    <col min="6398" max="6398" width="7" style="29" customWidth="1"/>
    <col min="6399" max="6400" width="8.44140625" style="29" customWidth="1"/>
    <col min="6401" max="6401" width="8" style="29" customWidth="1"/>
    <col min="6402" max="6402" width="6.88671875" style="29" customWidth="1"/>
    <col min="6403" max="6405" width="8.33203125" style="29" customWidth="1"/>
    <col min="6406" max="6411" width="0" style="29" hidden="1" customWidth="1"/>
    <col min="6412" max="6412" width="7.88671875" style="29" customWidth="1"/>
    <col min="6413" max="6651" width="11.44140625" style="29"/>
    <col min="6652" max="6652" width="18.109375" style="29" customWidth="1"/>
    <col min="6653" max="6653" width="7.88671875" style="29" customWidth="1"/>
    <col min="6654" max="6654" width="7" style="29" customWidth="1"/>
    <col min="6655" max="6656" width="8.44140625" style="29" customWidth="1"/>
    <col min="6657" max="6657" width="8" style="29" customWidth="1"/>
    <col min="6658" max="6658" width="6.88671875" style="29" customWidth="1"/>
    <col min="6659" max="6661" width="8.33203125" style="29" customWidth="1"/>
    <col min="6662" max="6667" width="0" style="29" hidden="1" customWidth="1"/>
    <col min="6668" max="6668" width="7.88671875" style="29" customWidth="1"/>
    <col min="6669" max="6907" width="11.44140625" style="29"/>
    <col min="6908" max="6908" width="18.109375" style="29" customWidth="1"/>
    <col min="6909" max="6909" width="7.88671875" style="29" customWidth="1"/>
    <col min="6910" max="6910" width="7" style="29" customWidth="1"/>
    <col min="6911" max="6912" width="8.44140625" style="29" customWidth="1"/>
    <col min="6913" max="6913" width="8" style="29" customWidth="1"/>
    <col min="6914" max="6914" width="6.88671875" style="29" customWidth="1"/>
    <col min="6915" max="6917" width="8.33203125" style="29" customWidth="1"/>
    <col min="6918" max="6923" width="0" style="29" hidden="1" customWidth="1"/>
    <col min="6924" max="6924" width="7.88671875" style="29" customWidth="1"/>
    <col min="6925" max="7163" width="11.44140625" style="29"/>
    <col min="7164" max="7164" width="18.109375" style="29" customWidth="1"/>
    <col min="7165" max="7165" width="7.88671875" style="29" customWidth="1"/>
    <col min="7166" max="7166" width="7" style="29" customWidth="1"/>
    <col min="7167" max="7168" width="8.44140625" style="29" customWidth="1"/>
    <col min="7169" max="7169" width="8" style="29" customWidth="1"/>
    <col min="7170" max="7170" width="6.88671875" style="29" customWidth="1"/>
    <col min="7171" max="7173" width="8.33203125" style="29" customWidth="1"/>
    <col min="7174" max="7179" width="0" style="29" hidden="1" customWidth="1"/>
    <col min="7180" max="7180" width="7.88671875" style="29" customWidth="1"/>
    <col min="7181" max="7419" width="11.44140625" style="29"/>
    <col min="7420" max="7420" width="18.109375" style="29" customWidth="1"/>
    <col min="7421" max="7421" width="7.88671875" style="29" customWidth="1"/>
    <col min="7422" max="7422" width="7" style="29" customWidth="1"/>
    <col min="7423" max="7424" width="8.44140625" style="29" customWidth="1"/>
    <col min="7425" max="7425" width="8" style="29" customWidth="1"/>
    <col min="7426" max="7426" width="6.88671875" style="29" customWidth="1"/>
    <col min="7427" max="7429" width="8.33203125" style="29" customWidth="1"/>
    <col min="7430" max="7435" width="0" style="29" hidden="1" customWidth="1"/>
    <col min="7436" max="7436" width="7.88671875" style="29" customWidth="1"/>
    <col min="7437" max="7675" width="11.44140625" style="29"/>
    <col min="7676" max="7676" width="18.109375" style="29" customWidth="1"/>
    <col min="7677" max="7677" width="7.88671875" style="29" customWidth="1"/>
    <col min="7678" max="7678" width="7" style="29" customWidth="1"/>
    <col min="7679" max="7680" width="8.44140625" style="29" customWidth="1"/>
    <col min="7681" max="7681" width="8" style="29" customWidth="1"/>
    <col min="7682" max="7682" width="6.88671875" style="29" customWidth="1"/>
    <col min="7683" max="7685" width="8.33203125" style="29" customWidth="1"/>
    <col min="7686" max="7691" width="0" style="29" hidden="1" customWidth="1"/>
    <col min="7692" max="7692" width="7.88671875" style="29" customWidth="1"/>
    <col min="7693" max="7931" width="11.44140625" style="29"/>
    <col min="7932" max="7932" width="18.109375" style="29" customWidth="1"/>
    <col min="7933" max="7933" width="7.88671875" style="29" customWidth="1"/>
    <col min="7934" max="7934" width="7" style="29" customWidth="1"/>
    <col min="7935" max="7936" width="8.44140625" style="29" customWidth="1"/>
    <col min="7937" max="7937" width="8" style="29" customWidth="1"/>
    <col min="7938" max="7938" width="6.88671875" style="29" customWidth="1"/>
    <col min="7939" max="7941" width="8.33203125" style="29" customWidth="1"/>
    <col min="7942" max="7947" width="0" style="29" hidden="1" customWidth="1"/>
    <col min="7948" max="7948" width="7.88671875" style="29" customWidth="1"/>
    <col min="7949" max="8187" width="11.44140625" style="29"/>
    <col min="8188" max="8188" width="18.109375" style="29" customWidth="1"/>
    <col min="8189" max="8189" width="7.88671875" style="29" customWidth="1"/>
    <col min="8190" max="8190" width="7" style="29" customWidth="1"/>
    <col min="8191" max="8192" width="8.44140625" style="29" customWidth="1"/>
    <col min="8193" max="8193" width="8" style="29" customWidth="1"/>
    <col min="8194" max="8194" width="6.88671875" style="29" customWidth="1"/>
    <col min="8195" max="8197" width="8.33203125" style="29" customWidth="1"/>
    <col min="8198" max="8203" width="0" style="29" hidden="1" customWidth="1"/>
    <col min="8204" max="8204" width="7.88671875" style="29" customWidth="1"/>
    <col min="8205" max="8443" width="11.44140625" style="29"/>
    <col min="8444" max="8444" width="18.109375" style="29" customWidth="1"/>
    <col min="8445" max="8445" width="7.88671875" style="29" customWidth="1"/>
    <col min="8446" max="8446" width="7" style="29" customWidth="1"/>
    <col min="8447" max="8448" width="8.44140625" style="29" customWidth="1"/>
    <col min="8449" max="8449" width="8" style="29" customWidth="1"/>
    <col min="8450" max="8450" width="6.88671875" style="29" customWidth="1"/>
    <col min="8451" max="8453" width="8.33203125" style="29" customWidth="1"/>
    <col min="8454" max="8459" width="0" style="29" hidden="1" customWidth="1"/>
    <col min="8460" max="8460" width="7.88671875" style="29" customWidth="1"/>
    <col min="8461" max="8699" width="11.44140625" style="29"/>
    <col min="8700" max="8700" width="18.109375" style="29" customWidth="1"/>
    <col min="8701" max="8701" width="7.88671875" style="29" customWidth="1"/>
    <col min="8702" max="8702" width="7" style="29" customWidth="1"/>
    <col min="8703" max="8704" width="8.44140625" style="29" customWidth="1"/>
    <col min="8705" max="8705" width="8" style="29" customWidth="1"/>
    <col min="8706" max="8706" width="6.88671875" style="29" customWidth="1"/>
    <col min="8707" max="8709" width="8.33203125" style="29" customWidth="1"/>
    <col min="8710" max="8715" width="0" style="29" hidden="1" customWidth="1"/>
    <col min="8716" max="8716" width="7.88671875" style="29" customWidth="1"/>
    <col min="8717" max="8955" width="11.44140625" style="29"/>
    <col min="8956" max="8956" width="18.109375" style="29" customWidth="1"/>
    <col min="8957" max="8957" width="7.88671875" style="29" customWidth="1"/>
    <col min="8958" max="8958" width="7" style="29" customWidth="1"/>
    <col min="8959" max="8960" width="8.44140625" style="29" customWidth="1"/>
    <col min="8961" max="8961" width="8" style="29" customWidth="1"/>
    <col min="8962" max="8962" width="6.88671875" style="29" customWidth="1"/>
    <col min="8963" max="8965" width="8.33203125" style="29" customWidth="1"/>
    <col min="8966" max="8971" width="0" style="29" hidden="1" customWidth="1"/>
    <col min="8972" max="8972" width="7.88671875" style="29" customWidth="1"/>
    <col min="8973" max="9211" width="11.44140625" style="29"/>
    <col min="9212" max="9212" width="18.109375" style="29" customWidth="1"/>
    <col min="9213" max="9213" width="7.88671875" style="29" customWidth="1"/>
    <col min="9214" max="9214" width="7" style="29" customWidth="1"/>
    <col min="9215" max="9216" width="8.44140625" style="29" customWidth="1"/>
    <col min="9217" max="9217" width="8" style="29" customWidth="1"/>
    <col min="9218" max="9218" width="6.88671875" style="29" customWidth="1"/>
    <col min="9219" max="9221" width="8.33203125" style="29" customWidth="1"/>
    <col min="9222" max="9227" width="0" style="29" hidden="1" customWidth="1"/>
    <col min="9228" max="9228" width="7.88671875" style="29" customWidth="1"/>
    <col min="9229" max="9467" width="11.44140625" style="29"/>
    <col min="9468" max="9468" width="18.109375" style="29" customWidth="1"/>
    <col min="9469" max="9469" width="7.88671875" style="29" customWidth="1"/>
    <col min="9470" max="9470" width="7" style="29" customWidth="1"/>
    <col min="9471" max="9472" width="8.44140625" style="29" customWidth="1"/>
    <col min="9473" max="9473" width="8" style="29" customWidth="1"/>
    <col min="9474" max="9474" width="6.88671875" style="29" customWidth="1"/>
    <col min="9475" max="9477" width="8.33203125" style="29" customWidth="1"/>
    <col min="9478" max="9483" width="0" style="29" hidden="1" customWidth="1"/>
    <col min="9484" max="9484" width="7.88671875" style="29" customWidth="1"/>
    <col min="9485" max="9723" width="11.44140625" style="29"/>
    <col min="9724" max="9724" width="18.109375" style="29" customWidth="1"/>
    <col min="9725" max="9725" width="7.88671875" style="29" customWidth="1"/>
    <col min="9726" max="9726" width="7" style="29" customWidth="1"/>
    <col min="9727" max="9728" width="8.44140625" style="29" customWidth="1"/>
    <col min="9729" max="9729" width="8" style="29" customWidth="1"/>
    <col min="9730" max="9730" width="6.88671875" style="29" customWidth="1"/>
    <col min="9731" max="9733" width="8.33203125" style="29" customWidth="1"/>
    <col min="9734" max="9739" width="0" style="29" hidden="1" customWidth="1"/>
    <col min="9740" max="9740" width="7.88671875" style="29" customWidth="1"/>
    <col min="9741" max="9979" width="11.44140625" style="29"/>
    <col min="9980" max="9980" width="18.109375" style="29" customWidth="1"/>
    <col min="9981" max="9981" width="7.88671875" style="29" customWidth="1"/>
    <col min="9982" max="9982" width="7" style="29" customWidth="1"/>
    <col min="9983" max="9984" width="8.44140625" style="29" customWidth="1"/>
    <col min="9985" max="9985" width="8" style="29" customWidth="1"/>
    <col min="9986" max="9986" width="6.88671875" style="29" customWidth="1"/>
    <col min="9987" max="9989" width="8.33203125" style="29" customWidth="1"/>
    <col min="9990" max="9995" width="0" style="29" hidden="1" customWidth="1"/>
    <col min="9996" max="9996" width="7.88671875" style="29" customWidth="1"/>
    <col min="9997" max="10235" width="11.44140625" style="29"/>
    <col min="10236" max="10236" width="18.109375" style="29" customWidth="1"/>
    <col min="10237" max="10237" width="7.88671875" style="29" customWidth="1"/>
    <col min="10238" max="10238" width="7" style="29" customWidth="1"/>
    <col min="10239" max="10240" width="8.44140625" style="29" customWidth="1"/>
    <col min="10241" max="10241" width="8" style="29" customWidth="1"/>
    <col min="10242" max="10242" width="6.88671875" style="29" customWidth="1"/>
    <col min="10243" max="10245" width="8.33203125" style="29" customWidth="1"/>
    <col min="10246" max="10251" width="0" style="29" hidden="1" customWidth="1"/>
    <col min="10252" max="10252" width="7.88671875" style="29" customWidth="1"/>
    <col min="10253" max="10491" width="11.44140625" style="29"/>
    <col min="10492" max="10492" width="18.109375" style="29" customWidth="1"/>
    <col min="10493" max="10493" width="7.88671875" style="29" customWidth="1"/>
    <col min="10494" max="10494" width="7" style="29" customWidth="1"/>
    <col min="10495" max="10496" width="8.44140625" style="29" customWidth="1"/>
    <col min="10497" max="10497" width="8" style="29" customWidth="1"/>
    <col min="10498" max="10498" width="6.88671875" style="29" customWidth="1"/>
    <col min="10499" max="10501" width="8.33203125" style="29" customWidth="1"/>
    <col min="10502" max="10507" width="0" style="29" hidden="1" customWidth="1"/>
    <col min="10508" max="10508" width="7.88671875" style="29" customWidth="1"/>
    <col min="10509" max="10747" width="11.44140625" style="29"/>
    <col min="10748" max="10748" width="18.109375" style="29" customWidth="1"/>
    <col min="10749" max="10749" width="7.88671875" style="29" customWidth="1"/>
    <col min="10750" max="10750" width="7" style="29" customWidth="1"/>
    <col min="10751" max="10752" width="8.44140625" style="29" customWidth="1"/>
    <col min="10753" max="10753" width="8" style="29" customWidth="1"/>
    <col min="10754" max="10754" width="6.88671875" style="29" customWidth="1"/>
    <col min="10755" max="10757" width="8.33203125" style="29" customWidth="1"/>
    <col min="10758" max="10763" width="0" style="29" hidden="1" customWidth="1"/>
    <col min="10764" max="10764" width="7.88671875" style="29" customWidth="1"/>
    <col min="10765" max="11003" width="11.44140625" style="29"/>
    <col min="11004" max="11004" width="18.109375" style="29" customWidth="1"/>
    <col min="11005" max="11005" width="7.88671875" style="29" customWidth="1"/>
    <col min="11006" max="11006" width="7" style="29" customWidth="1"/>
    <col min="11007" max="11008" width="8.44140625" style="29" customWidth="1"/>
    <col min="11009" max="11009" width="8" style="29" customWidth="1"/>
    <col min="11010" max="11010" width="6.88671875" style="29" customWidth="1"/>
    <col min="11011" max="11013" width="8.33203125" style="29" customWidth="1"/>
    <col min="11014" max="11019" width="0" style="29" hidden="1" customWidth="1"/>
    <col min="11020" max="11020" width="7.88671875" style="29" customWidth="1"/>
    <col min="11021" max="11259" width="11.44140625" style="29"/>
    <col min="11260" max="11260" width="18.109375" style="29" customWidth="1"/>
    <col min="11261" max="11261" width="7.88671875" style="29" customWidth="1"/>
    <col min="11262" max="11262" width="7" style="29" customWidth="1"/>
    <col min="11263" max="11264" width="8.44140625" style="29" customWidth="1"/>
    <col min="11265" max="11265" width="8" style="29" customWidth="1"/>
    <col min="11266" max="11266" width="6.88671875" style="29" customWidth="1"/>
    <col min="11267" max="11269" width="8.33203125" style="29" customWidth="1"/>
    <col min="11270" max="11275" width="0" style="29" hidden="1" customWidth="1"/>
    <col min="11276" max="11276" width="7.88671875" style="29" customWidth="1"/>
    <col min="11277" max="11515" width="11.44140625" style="29"/>
    <col min="11516" max="11516" width="18.109375" style="29" customWidth="1"/>
    <col min="11517" max="11517" width="7.88671875" style="29" customWidth="1"/>
    <col min="11518" max="11518" width="7" style="29" customWidth="1"/>
    <col min="11519" max="11520" width="8.44140625" style="29" customWidth="1"/>
    <col min="11521" max="11521" width="8" style="29" customWidth="1"/>
    <col min="11522" max="11522" width="6.88671875" style="29" customWidth="1"/>
    <col min="11523" max="11525" width="8.33203125" style="29" customWidth="1"/>
    <col min="11526" max="11531" width="0" style="29" hidden="1" customWidth="1"/>
    <col min="11532" max="11532" width="7.88671875" style="29" customWidth="1"/>
    <col min="11533" max="11771" width="11.44140625" style="29"/>
    <col min="11772" max="11772" width="18.109375" style="29" customWidth="1"/>
    <col min="11773" max="11773" width="7.88671875" style="29" customWidth="1"/>
    <col min="11774" max="11774" width="7" style="29" customWidth="1"/>
    <col min="11775" max="11776" width="8.44140625" style="29" customWidth="1"/>
    <col min="11777" max="11777" width="8" style="29" customWidth="1"/>
    <col min="11778" max="11778" width="6.88671875" style="29" customWidth="1"/>
    <col min="11779" max="11781" width="8.33203125" style="29" customWidth="1"/>
    <col min="11782" max="11787" width="0" style="29" hidden="1" customWidth="1"/>
    <col min="11788" max="11788" width="7.88671875" style="29" customWidth="1"/>
    <col min="11789" max="12027" width="11.44140625" style="29"/>
    <col min="12028" max="12028" width="18.109375" style="29" customWidth="1"/>
    <col min="12029" max="12029" width="7.88671875" style="29" customWidth="1"/>
    <col min="12030" max="12030" width="7" style="29" customWidth="1"/>
    <col min="12031" max="12032" width="8.44140625" style="29" customWidth="1"/>
    <col min="12033" max="12033" width="8" style="29" customWidth="1"/>
    <col min="12034" max="12034" width="6.88671875" style="29" customWidth="1"/>
    <col min="12035" max="12037" width="8.33203125" style="29" customWidth="1"/>
    <col min="12038" max="12043" width="0" style="29" hidden="1" customWidth="1"/>
    <col min="12044" max="12044" width="7.88671875" style="29" customWidth="1"/>
    <col min="12045" max="12283" width="11.44140625" style="29"/>
    <col min="12284" max="12284" width="18.109375" style="29" customWidth="1"/>
    <col min="12285" max="12285" width="7.88671875" style="29" customWidth="1"/>
    <col min="12286" max="12286" width="7" style="29" customWidth="1"/>
    <col min="12287" max="12288" width="8.44140625" style="29" customWidth="1"/>
    <col min="12289" max="12289" width="8" style="29" customWidth="1"/>
    <col min="12290" max="12290" width="6.88671875" style="29" customWidth="1"/>
    <col min="12291" max="12293" width="8.33203125" style="29" customWidth="1"/>
    <col min="12294" max="12299" width="0" style="29" hidden="1" customWidth="1"/>
    <col min="12300" max="12300" width="7.88671875" style="29" customWidth="1"/>
    <col min="12301" max="12539" width="11.44140625" style="29"/>
    <col min="12540" max="12540" width="18.109375" style="29" customWidth="1"/>
    <col min="12541" max="12541" width="7.88671875" style="29" customWidth="1"/>
    <col min="12542" max="12542" width="7" style="29" customWidth="1"/>
    <col min="12543" max="12544" width="8.44140625" style="29" customWidth="1"/>
    <col min="12545" max="12545" width="8" style="29" customWidth="1"/>
    <col min="12546" max="12546" width="6.88671875" style="29" customWidth="1"/>
    <col min="12547" max="12549" width="8.33203125" style="29" customWidth="1"/>
    <col min="12550" max="12555" width="0" style="29" hidden="1" customWidth="1"/>
    <col min="12556" max="12556" width="7.88671875" style="29" customWidth="1"/>
    <col min="12557" max="12795" width="11.44140625" style="29"/>
    <col min="12796" max="12796" width="18.109375" style="29" customWidth="1"/>
    <col min="12797" max="12797" width="7.88671875" style="29" customWidth="1"/>
    <col min="12798" max="12798" width="7" style="29" customWidth="1"/>
    <col min="12799" max="12800" width="8.44140625" style="29" customWidth="1"/>
    <col min="12801" max="12801" width="8" style="29" customWidth="1"/>
    <col min="12802" max="12802" width="6.88671875" style="29" customWidth="1"/>
    <col min="12803" max="12805" width="8.33203125" style="29" customWidth="1"/>
    <col min="12806" max="12811" width="0" style="29" hidden="1" customWidth="1"/>
    <col min="12812" max="12812" width="7.88671875" style="29" customWidth="1"/>
    <col min="12813" max="13051" width="11.44140625" style="29"/>
    <col min="13052" max="13052" width="18.109375" style="29" customWidth="1"/>
    <col min="13053" max="13053" width="7.88671875" style="29" customWidth="1"/>
    <col min="13054" max="13054" width="7" style="29" customWidth="1"/>
    <col min="13055" max="13056" width="8.44140625" style="29" customWidth="1"/>
    <col min="13057" max="13057" width="8" style="29" customWidth="1"/>
    <col min="13058" max="13058" width="6.88671875" style="29" customWidth="1"/>
    <col min="13059" max="13061" width="8.33203125" style="29" customWidth="1"/>
    <col min="13062" max="13067" width="0" style="29" hidden="1" customWidth="1"/>
    <col min="13068" max="13068" width="7.88671875" style="29" customWidth="1"/>
    <col min="13069" max="13307" width="11.44140625" style="29"/>
    <col min="13308" max="13308" width="18.109375" style="29" customWidth="1"/>
    <col min="13309" max="13309" width="7.88671875" style="29" customWidth="1"/>
    <col min="13310" max="13310" width="7" style="29" customWidth="1"/>
    <col min="13311" max="13312" width="8.44140625" style="29" customWidth="1"/>
    <col min="13313" max="13313" width="8" style="29" customWidth="1"/>
    <col min="13314" max="13314" width="6.88671875" style="29" customWidth="1"/>
    <col min="13315" max="13317" width="8.33203125" style="29" customWidth="1"/>
    <col min="13318" max="13323" width="0" style="29" hidden="1" customWidth="1"/>
    <col min="13324" max="13324" width="7.88671875" style="29" customWidth="1"/>
    <col min="13325" max="13563" width="11.44140625" style="29"/>
    <col min="13564" max="13564" width="18.109375" style="29" customWidth="1"/>
    <col min="13565" max="13565" width="7.88671875" style="29" customWidth="1"/>
    <col min="13566" max="13566" width="7" style="29" customWidth="1"/>
    <col min="13567" max="13568" width="8.44140625" style="29" customWidth="1"/>
    <col min="13569" max="13569" width="8" style="29" customWidth="1"/>
    <col min="13570" max="13570" width="6.88671875" style="29" customWidth="1"/>
    <col min="13571" max="13573" width="8.33203125" style="29" customWidth="1"/>
    <col min="13574" max="13579" width="0" style="29" hidden="1" customWidth="1"/>
    <col min="13580" max="13580" width="7.88671875" style="29" customWidth="1"/>
    <col min="13581" max="13819" width="11.44140625" style="29"/>
    <col min="13820" max="13820" width="18.109375" style="29" customWidth="1"/>
    <col min="13821" max="13821" width="7.88671875" style="29" customWidth="1"/>
    <col min="13822" max="13822" width="7" style="29" customWidth="1"/>
    <col min="13823" max="13824" width="8.44140625" style="29" customWidth="1"/>
    <col min="13825" max="13825" width="8" style="29" customWidth="1"/>
    <col min="13826" max="13826" width="6.88671875" style="29" customWidth="1"/>
    <col min="13827" max="13829" width="8.33203125" style="29" customWidth="1"/>
    <col min="13830" max="13835" width="0" style="29" hidden="1" customWidth="1"/>
    <col min="13836" max="13836" width="7.88671875" style="29" customWidth="1"/>
    <col min="13837" max="14075" width="11.44140625" style="29"/>
    <col min="14076" max="14076" width="18.109375" style="29" customWidth="1"/>
    <col min="14077" max="14077" width="7.88671875" style="29" customWidth="1"/>
    <col min="14078" max="14078" width="7" style="29" customWidth="1"/>
    <col min="14079" max="14080" width="8.44140625" style="29" customWidth="1"/>
    <col min="14081" max="14081" width="8" style="29" customWidth="1"/>
    <col min="14082" max="14082" width="6.88671875" style="29" customWidth="1"/>
    <col min="14083" max="14085" width="8.33203125" style="29" customWidth="1"/>
    <col min="14086" max="14091" width="0" style="29" hidden="1" customWidth="1"/>
    <col min="14092" max="14092" width="7.88671875" style="29" customWidth="1"/>
    <col min="14093" max="14331" width="11.44140625" style="29"/>
    <col min="14332" max="14332" width="18.109375" style="29" customWidth="1"/>
    <col min="14333" max="14333" width="7.88671875" style="29" customWidth="1"/>
    <col min="14334" max="14334" width="7" style="29" customWidth="1"/>
    <col min="14335" max="14336" width="8.44140625" style="29" customWidth="1"/>
    <col min="14337" max="14337" width="8" style="29" customWidth="1"/>
    <col min="14338" max="14338" width="6.88671875" style="29" customWidth="1"/>
    <col min="14339" max="14341" width="8.33203125" style="29" customWidth="1"/>
    <col min="14342" max="14347" width="0" style="29" hidden="1" customWidth="1"/>
    <col min="14348" max="14348" width="7.88671875" style="29" customWidth="1"/>
    <col min="14349" max="14587" width="11.44140625" style="29"/>
    <col min="14588" max="14588" width="18.109375" style="29" customWidth="1"/>
    <col min="14589" max="14589" width="7.88671875" style="29" customWidth="1"/>
    <col min="14590" max="14590" width="7" style="29" customWidth="1"/>
    <col min="14591" max="14592" width="8.44140625" style="29" customWidth="1"/>
    <col min="14593" max="14593" width="8" style="29" customWidth="1"/>
    <col min="14594" max="14594" width="6.88671875" style="29" customWidth="1"/>
    <col min="14595" max="14597" width="8.33203125" style="29" customWidth="1"/>
    <col min="14598" max="14603" width="0" style="29" hidden="1" customWidth="1"/>
    <col min="14604" max="14604" width="7.88671875" style="29" customWidth="1"/>
    <col min="14605" max="14843" width="11.44140625" style="29"/>
    <col min="14844" max="14844" width="18.109375" style="29" customWidth="1"/>
    <col min="14845" max="14845" width="7.88671875" style="29" customWidth="1"/>
    <col min="14846" max="14846" width="7" style="29" customWidth="1"/>
    <col min="14847" max="14848" width="8.44140625" style="29" customWidth="1"/>
    <col min="14849" max="14849" width="8" style="29" customWidth="1"/>
    <col min="14850" max="14850" width="6.88671875" style="29" customWidth="1"/>
    <col min="14851" max="14853" width="8.33203125" style="29" customWidth="1"/>
    <col min="14854" max="14859" width="0" style="29" hidden="1" customWidth="1"/>
    <col min="14860" max="14860" width="7.88671875" style="29" customWidth="1"/>
    <col min="14861" max="15099" width="11.44140625" style="29"/>
    <col min="15100" max="15100" width="18.109375" style="29" customWidth="1"/>
    <col min="15101" max="15101" width="7.88671875" style="29" customWidth="1"/>
    <col min="15102" max="15102" width="7" style="29" customWidth="1"/>
    <col min="15103" max="15104" width="8.44140625" style="29" customWidth="1"/>
    <col min="15105" max="15105" width="8" style="29" customWidth="1"/>
    <col min="15106" max="15106" width="6.88671875" style="29" customWidth="1"/>
    <col min="15107" max="15109" width="8.33203125" style="29" customWidth="1"/>
    <col min="15110" max="15115" width="0" style="29" hidden="1" customWidth="1"/>
    <col min="15116" max="15116" width="7.88671875" style="29" customWidth="1"/>
    <col min="15117" max="15355" width="11.44140625" style="29"/>
    <col min="15356" max="15356" width="18.109375" style="29" customWidth="1"/>
    <col min="15357" max="15357" width="7.88671875" style="29" customWidth="1"/>
    <col min="15358" max="15358" width="7" style="29" customWidth="1"/>
    <col min="15359" max="15360" width="8.44140625" style="29" customWidth="1"/>
    <col min="15361" max="15361" width="8" style="29" customWidth="1"/>
    <col min="15362" max="15362" width="6.88671875" style="29" customWidth="1"/>
    <col min="15363" max="15365" width="8.33203125" style="29" customWidth="1"/>
    <col min="15366" max="15371" width="0" style="29" hidden="1" customWidth="1"/>
    <col min="15372" max="15372" width="7.88671875" style="29" customWidth="1"/>
    <col min="15373" max="15611" width="11.44140625" style="29"/>
    <col min="15612" max="15612" width="18.109375" style="29" customWidth="1"/>
    <col min="15613" max="15613" width="7.88671875" style="29" customWidth="1"/>
    <col min="15614" max="15614" width="7" style="29" customWidth="1"/>
    <col min="15615" max="15616" width="8.44140625" style="29" customWidth="1"/>
    <col min="15617" max="15617" width="8" style="29" customWidth="1"/>
    <col min="15618" max="15618" width="6.88671875" style="29" customWidth="1"/>
    <col min="15619" max="15621" width="8.33203125" style="29" customWidth="1"/>
    <col min="15622" max="15627" width="0" style="29" hidden="1" customWidth="1"/>
    <col min="15628" max="15628" width="7.88671875" style="29" customWidth="1"/>
    <col min="15629" max="15867" width="11.44140625" style="29"/>
    <col min="15868" max="15868" width="18.109375" style="29" customWidth="1"/>
    <col min="15869" max="15869" width="7.88671875" style="29" customWidth="1"/>
    <col min="15870" max="15870" width="7" style="29" customWidth="1"/>
    <col min="15871" max="15872" width="8.44140625" style="29" customWidth="1"/>
    <col min="15873" max="15873" width="8" style="29" customWidth="1"/>
    <col min="15874" max="15874" width="6.88671875" style="29" customWidth="1"/>
    <col min="15875" max="15877" width="8.33203125" style="29" customWidth="1"/>
    <col min="15878" max="15883" width="0" style="29" hidden="1" customWidth="1"/>
    <col min="15884" max="15884" width="7.88671875" style="29" customWidth="1"/>
    <col min="15885" max="16123" width="11.44140625" style="29"/>
    <col min="16124" max="16124" width="18.109375" style="29" customWidth="1"/>
    <col min="16125" max="16125" width="7.88671875" style="29" customWidth="1"/>
    <col min="16126" max="16126" width="7" style="29" customWidth="1"/>
    <col min="16127" max="16128" width="8.44140625" style="29" customWidth="1"/>
    <col min="16129" max="16129" width="8" style="29" customWidth="1"/>
    <col min="16130" max="16130" width="6.88671875" style="29" customWidth="1"/>
    <col min="16131" max="16133" width="8.33203125" style="29" customWidth="1"/>
    <col min="16134" max="16139" width="0" style="29" hidden="1" customWidth="1"/>
    <col min="16140" max="16140" width="7.88671875" style="29" customWidth="1"/>
    <col min="16141" max="16384" width="11.44140625" style="29"/>
  </cols>
  <sheetData>
    <row r="1" spans="1:16" s="30" customFormat="1" x14ac:dyDescent="0.25">
      <c r="B1" s="42"/>
      <c r="C1" s="42"/>
      <c r="D1" s="42"/>
      <c r="E1" s="42"/>
      <c r="F1" s="42"/>
      <c r="G1" s="42"/>
      <c r="H1" s="42"/>
      <c r="I1" s="42"/>
      <c r="J1" s="42"/>
      <c r="K1" s="42"/>
      <c r="L1" s="42"/>
    </row>
    <row r="2" spans="1:16" s="30" customFormat="1" x14ac:dyDescent="0.25">
      <c r="A2" s="50" t="s">
        <v>101</v>
      </c>
      <c r="B2" s="42"/>
      <c r="C2" s="42"/>
      <c r="D2" s="42"/>
      <c r="E2" s="42"/>
      <c r="F2" s="42"/>
      <c r="G2" s="42"/>
      <c r="H2" s="42"/>
      <c r="I2" s="42"/>
      <c r="K2" s="42"/>
      <c r="L2" s="42"/>
    </row>
    <row r="3" spans="1:16" s="30" customFormat="1" ht="14.4" x14ac:dyDescent="0.3">
      <c r="A3" s="50" t="s">
        <v>102</v>
      </c>
      <c r="B3" s="42"/>
      <c r="C3" s="42"/>
      <c r="D3" s="42"/>
      <c r="E3" s="42"/>
      <c r="F3" s="42"/>
      <c r="G3" s="42"/>
      <c r="H3" s="42"/>
      <c r="I3" s="42"/>
      <c r="J3" s="107"/>
      <c r="K3" s="42"/>
      <c r="L3" s="42"/>
    </row>
    <row r="4" spans="1:16" s="30" customFormat="1" x14ac:dyDescent="0.25">
      <c r="B4" s="42"/>
      <c r="C4" s="42"/>
      <c r="D4" s="42"/>
      <c r="E4" s="42"/>
      <c r="F4" s="42"/>
      <c r="G4" s="42"/>
      <c r="H4" s="42"/>
      <c r="I4" s="42"/>
      <c r="J4" s="42"/>
      <c r="K4" s="42"/>
      <c r="L4" s="42"/>
    </row>
    <row r="5" spans="1:16" s="30" customFormat="1" ht="13.8" x14ac:dyDescent="0.3">
      <c r="B5" s="357" t="s">
        <v>90</v>
      </c>
      <c r="C5" s="357"/>
      <c r="D5" s="357"/>
      <c r="E5" s="357"/>
      <c r="F5" s="357"/>
      <c r="G5" s="357"/>
      <c r="H5" s="357"/>
      <c r="I5" s="357"/>
      <c r="J5" s="357"/>
      <c r="K5" s="357"/>
      <c r="M5" s="134" t="s">
        <v>572</v>
      </c>
      <c r="O5" s="108"/>
    </row>
    <row r="6" spans="1:16" s="30" customFormat="1" ht="13.8" x14ac:dyDescent="0.3">
      <c r="B6" s="373" t="str">
        <f>'Solicitudes Regiones'!$B$6:$R$6</f>
        <v>Acumuladas de julio de 2008 a mayo de 2020</v>
      </c>
      <c r="C6" s="373"/>
      <c r="D6" s="373"/>
      <c r="E6" s="373"/>
      <c r="F6" s="373"/>
      <c r="G6" s="373"/>
      <c r="H6" s="373"/>
      <c r="I6" s="373"/>
      <c r="J6" s="373"/>
      <c r="K6" s="373"/>
      <c r="L6" s="59"/>
    </row>
    <row r="7" spans="1:16" x14ac:dyDescent="0.25">
      <c r="B7" s="31"/>
      <c r="C7" s="32"/>
      <c r="D7" s="32"/>
      <c r="E7" s="32"/>
      <c r="F7" s="32"/>
      <c r="G7" s="32"/>
      <c r="H7" s="32"/>
      <c r="I7" s="32"/>
      <c r="J7" s="32"/>
      <c r="K7" s="32"/>
      <c r="L7" s="32"/>
    </row>
    <row r="8" spans="1:16" ht="15" customHeight="1" x14ac:dyDescent="0.25">
      <c r="B8" s="387" t="s">
        <v>55</v>
      </c>
      <c r="C8" s="387"/>
      <c r="D8" s="387"/>
      <c r="E8" s="387"/>
      <c r="F8" s="387"/>
      <c r="G8" s="387"/>
      <c r="H8" s="387"/>
      <c r="I8" s="387"/>
      <c r="J8" s="387"/>
      <c r="K8" s="387"/>
      <c r="L8" s="387"/>
      <c r="M8" s="387"/>
    </row>
    <row r="9" spans="1:16" ht="21" customHeight="1" x14ac:dyDescent="0.25">
      <c r="B9" s="387" t="s">
        <v>56</v>
      </c>
      <c r="C9" s="385" t="s">
        <v>2</v>
      </c>
      <c r="D9" s="388"/>
      <c r="E9" s="388"/>
      <c r="F9" s="388"/>
      <c r="G9" s="388"/>
      <c r="H9" s="388"/>
      <c r="I9" s="388"/>
      <c r="J9" s="388"/>
      <c r="K9" s="386"/>
      <c r="L9" s="385"/>
      <c r="M9" s="386"/>
    </row>
    <row r="10" spans="1:16" ht="24" x14ac:dyDescent="0.25">
      <c r="B10" s="387"/>
      <c r="C10" s="26" t="s">
        <v>57</v>
      </c>
      <c r="D10" s="26" t="s">
        <v>58</v>
      </c>
      <c r="E10" s="26" t="s">
        <v>59</v>
      </c>
      <c r="F10" s="26" t="s">
        <v>60</v>
      </c>
      <c r="G10" s="26" t="s">
        <v>8</v>
      </c>
      <c r="H10" s="26" t="s">
        <v>61</v>
      </c>
      <c r="I10" s="26" t="s">
        <v>62</v>
      </c>
      <c r="J10" s="26" t="s">
        <v>63</v>
      </c>
      <c r="K10" s="283" t="s">
        <v>31</v>
      </c>
      <c r="L10" s="283" t="s">
        <v>593</v>
      </c>
      <c r="M10" s="283" t="s">
        <v>596</v>
      </c>
    </row>
    <row r="11" spans="1:16" x14ac:dyDescent="0.25">
      <c r="B11" s="23" t="s">
        <v>316</v>
      </c>
      <c r="C11" s="21">
        <v>1623</v>
      </c>
      <c r="D11" s="21">
        <v>1275</v>
      </c>
      <c r="E11" s="21">
        <f>C11+D11</f>
        <v>2898</v>
      </c>
      <c r="F11" s="22">
        <f>E11/$E$43</f>
        <v>4.7528454751205429E-2</v>
      </c>
      <c r="G11" s="21">
        <v>1803</v>
      </c>
      <c r="H11" s="21">
        <v>166</v>
      </c>
      <c r="I11" s="21">
        <f>G11+H11</f>
        <v>1969</v>
      </c>
      <c r="J11" s="22">
        <f>I11/$I$43</f>
        <v>2.3280836171017782E-2</v>
      </c>
      <c r="K11" s="21">
        <f t="shared" ref="K11:K42" si="0">E11+I11</f>
        <v>4867</v>
      </c>
      <c r="L11" s="21">
        <v>0</v>
      </c>
      <c r="M11" s="21">
        <f>K11+L11</f>
        <v>4867</v>
      </c>
      <c r="P11" s="34"/>
    </row>
    <row r="12" spans="1:16" x14ac:dyDescent="0.25">
      <c r="B12" s="23" t="s">
        <v>317</v>
      </c>
      <c r="C12" s="21">
        <v>593</v>
      </c>
      <c r="D12" s="21">
        <v>237</v>
      </c>
      <c r="E12" s="21">
        <f t="shared" ref="E12:E42" si="1">C12+D12</f>
        <v>830</v>
      </c>
      <c r="F12" s="22">
        <f t="shared" ref="F12:F42" si="2">E12/$E$43</f>
        <v>1.3612359366287271E-2</v>
      </c>
      <c r="G12" s="21">
        <v>400</v>
      </c>
      <c r="H12" s="21">
        <v>30</v>
      </c>
      <c r="I12" s="21">
        <f t="shared" ref="I12:I42" si="3">G12+H12</f>
        <v>430</v>
      </c>
      <c r="J12" s="22">
        <f t="shared" ref="J12:J42" si="4">I12/$I$43</f>
        <v>5.0841846386681802E-3</v>
      </c>
      <c r="K12" s="21">
        <f t="shared" si="0"/>
        <v>1260</v>
      </c>
      <c r="L12" s="21">
        <v>0</v>
      </c>
      <c r="M12" s="21">
        <f t="shared" ref="M12:M43" si="5">K12+L12</f>
        <v>1260</v>
      </c>
      <c r="P12" s="34"/>
    </row>
    <row r="13" spans="1:16" x14ac:dyDescent="0.25">
      <c r="B13" s="23" t="s">
        <v>318</v>
      </c>
      <c r="C13" s="21">
        <v>1234</v>
      </c>
      <c r="D13" s="21">
        <v>689</v>
      </c>
      <c r="E13" s="21">
        <f t="shared" si="1"/>
        <v>1923</v>
      </c>
      <c r="F13" s="22">
        <f t="shared" si="2"/>
        <v>3.1538032604060746E-2</v>
      </c>
      <c r="G13" s="21">
        <v>2405</v>
      </c>
      <c r="H13" s="21">
        <v>152</v>
      </c>
      <c r="I13" s="21">
        <f t="shared" si="3"/>
        <v>2557</v>
      </c>
      <c r="J13" s="22">
        <f t="shared" si="4"/>
        <v>3.0233163072266363E-2</v>
      </c>
      <c r="K13" s="21">
        <f t="shared" si="0"/>
        <v>4480</v>
      </c>
      <c r="L13" s="21">
        <v>0</v>
      </c>
      <c r="M13" s="21">
        <f t="shared" si="5"/>
        <v>4480</v>
      </c>
      <c r="P13" s="34"/>
    </row>
    <row r="14" spans="1:16" x14ac:dyDescent="0.25">
      <c r="B14" s="23" t="s">
        <v>319</v>
      </c>
      <c r="C14" s="21">
        <v>979</v>
      </c>
      <c r="D14" s="21">
        <v>576</v>
      </c>
      <c r="E14" s="21">
        <f t="shared" si="1"/>
        <v>1555</v>
      </c>
      <c r="F14" s="22">
        <f t="shared" si="2"/>
        <v>2.5502673270574344E-2</v>
      </c>
      <c r="G14" s="21">
        <v>992</v>
      </c>
      <c r="H14" s="21">
        <v>87</v>
      </c>
      <c r="I14" s="21">
        <f t="shared" si="3"/>
        <v>1079</v>
      </c>
      <c r="J14" s="22">
        <f t="shared" si="4"/>
        <v>1.275775633749527E-2</v>
      </c>
      <c r="K14" s="21">
        <f t="shared" si="0"/>
        <v>2634</v>
      </c>
      <c r="L14" s="21">
        <v>0</v>
      </c>
      <c r="M14" s="21">
        <f t="shared" si="5"/>
        <v>2634</v>
      </c>
      <c r="P14" s="34"/>
    </row>
    <row r="15" spans="1:16" x14ac:dyDescent="0.25">
      <c r="B15" s="23" t="s">
        <v>320</v>
      </c>
      <c r="C15" s="21">
        <v>2116</v>
      </c>
      <c r="D15" s="21">
        <v>1087</v>
      </c>
      <c r="E15" s="21">
        <f t="shared" si="1"/>
        <v>3203</v>
      </c>
      <c r="F15" s="22">
        <f t="shared" si="2"/>
        <v>5.2530586807491716E-2</v>
      </c>
      <c r="G15" s="21">
        <v>5117</v>
      </c>
      <c r="H15" s="21">
        <v>315</v>
      </c>
      <c r="I15" s="21">
        <f t="shared" si="3"/>
        <v>5432</v>
      </c>
      <c r="J15" s="22">
        <f t="shared" si="4"/>
        <v>6.4226258040105941E-2</v>
      </c>
      <c r="K15" s="21">
        <f t="shared" si="0"/>
        <v>8635</v>
      </c>
      <c r="L15" s="21">
        <v>1</v>
      </c>
      <c r="M15" s="21">
        <f t="shared" si="5"/>
        <v>8636</v>
      </c>
      <c r="P15" s="34"/>
    </row>
    <row r="16" spans="1:16" x14ac:dyDescent="0.25">
      <c r="B16" s="23" t="s">
        <v>321</v>
      </c>
      <c r="C16" s="21">
        <v>794</v>
      </c>
      <c r="D16" s="21">
        <v>623</v>
      </c>
      <c r="E16" s="21">
        <f t="shared" si="1"/>
        <v>1417</v>
      </c>
      <c r="F16" s="22">
        <f t="shared" si="2"/>
        <v>2.3239413520516942E-2</v>
      </c>
      <c r="G16" s="21">
        <v>2095</v>
      </c>
      <c r="H16" s="21">
        <v>167</v>
      </c>
      <c r="I16" s="21">
        <f t="shared" si="3"/>
        <v>2262</v>
      </c>
      <c r="J16" s="22">
        <f t="shared" si="4"/>
        <v>2.6745175936435869E-2</v>
      </c>
      <c r="K16" s="21">
        <f t="shared" si="0"/>
        <v>3679</v>
      </c>
      <c r="L16" s="21">
        <v>0</v>
      </c>
      <c r="M16" s="21">
        <f t="shared" si="5"/>
        <v>3679</v>
      </c>
      <c r="P16" s="34"/>
    </row>
    <row r="17" spans="2:16" x14ac:dyDescent="0.25">
      <c r="B17" s="23" t="s">
        <v>322</v>
      </c>
      <c r="C17" s="21">
        <v>869</v>
      </c>
      <c r="D17" s="21">
        <v>679</v>
      </c>
      <c r="E17" s="21">
        <f t="shared" si="1"/>
        <v>1548</v>
      </c>
      <c r="F17" s="22">
        <f t="shared" si="2"/>
        <v>2.5387870239774329E-2</v>
      </c>
      <c r="G17" s="21">
        <v>2430</v>
      </c>
      <c r="H17" s="21">
        <v>126</v>
      </c>
      <c r="I17" s="21">
        <f t="shared" si="3"/>
        <v>2556</v>
      </c>
      <c r="J17" s="22">
        <f t="shared" si="4"/>
        <v>3.0221339387060158E-2</v>
      </c>
      <c r="K17" s="21">
        <f t="shared" si="0"/>
        <v>4104</v>
      </c>
      <c r="L17" s="21">
        <v>0</v>
      </c>
      <c r="M17" s="21">
        <f t="shared" si="5"/>
        <v>4104</v>
      </c>
      <c r="P17" s="34"/>
    </row>
    <row r="18" spans="2:16" x14ac:dyDescent="0.25">
      <c r="B18" s="23" t="s">
        <v>323</v>
      </c>
      <c r="C18" s="21">
        <v>7944</v>
      </c>
      <c r="D18" s="21">
        <v>4141</v>
      </c>
      <c r="E18" s="21">
        <f t="shared" si="1"/>
        <v>12085</v>
      </c>
      <c r="F18" s="22">
        <f t="shared" si="2"/>
        <v>0.19819923245973695</v>
      </c>
      <c r="G18" s="21">
        <v>22771</v>
      </c>
      <c r="H18" s="21">
        <v>1353</v>
      </c>
      <c r="I18" s="21">
        <f t="shared" si="3"/>
        <v>24124</v>
      </c>
      <c r="J18" s="22">
        <f t="shared" si="4"/>
        <v>0.28523458191449108</v>
      </c>
      <c r="K18" s="21">
        <f t="shared" si="0"/>
        <v>36209</v>
      </c>
      <c r="L18" s="21">
        <v>4</v>
      </c>
      <c r="M18" s="21">
        <f t="shared" si="5"/>
        <v>36213</v>
      </c>
      <c r="P18" s="34"/>
    </row>
    <row r="19" spans="2:16" x14ac:dyDescent="0.25">
      <c r="B19" s="23" t="s">
        <v>324</v>
      </c>
      <c r="C19" s="21">
        <v>1216</v>
      </c>
      <c r="D19" s="21">
        <v>648</v>
      </c>
      <c r="E19" s="21">
        <f t="shared" si="1"/>
        <v>1864</v>
      </c>
      <c r="F19" s="22">
        <f t="shared" si="2"/>
        <v>3.0570407058746352E-2</v>
      </c>
      <c r="G19" s="21">
        <v>1796</v>
      </c>
      <c r="H19" s="21">
        <v>110</v>
      </c>
      <c r="I19" s="21">
        <f t="shared" si="3"/>
        <v>1906</v>
      </c>
      <c r="J19" s="22">
        <f t="shared" si="4"/>
        <v>2.2535944003026862E-2</v>
      </c>
      <c r="K19" s="21">
        <f t="shared" si="0"/>
        <v>3770</v>
      </c>
      <c r="L19" s="21">
        <v>0</v>
      </c>
      <c r="M19" s="21">
        <f t="shared" si="5"/>
        <v>3770</v>
      </c>
      <c r="P19" s="34"/>
    </row>
    <row r="20" spans="2:16" x14ac:dyDescent="0.25">
      <c r="B20" s="23" t="s">
        <v>325</v>
      </c>
      <c r="C20" s="21">
        <v>1119</v>
      </c>
      <c r="D20" s="21">
        <v>615</v>
      </c>
      <c r="E20" s="21">
        <f t="shared" si="1"/>
        <v>1734</v>
      </c>
      <c r="F20" s="22">
        <f t="shared" si="2"/>
        <v>2.8438350772460392E-2</v>
      </c>
      <c r="G20" s="21">
        <v>2007</v>
      </c>
      <c r="H20" s="21">
        <v>145</v>
      </c>
      <c r="I20" s="21">
        <f t="shared" si="3"/>
        <v>2152</v>
      </c>
      <c r="J20" s="22">
        <f t="shared" si="4"/>
        <v>2.5444570563753311E-2</v>
      </c>
      <c r="K20" s="21">
        <f t="shared" si="0"/>
        <v>3886</v>
      </c>
      <c r="L20" s="21">
        <v>0</v>
      </c>
      <c r="M20" s="21">
        <f t="shared" si="5"/>
        <v>3886</v>
      </c>
      <c r="P20" s="34"/>
    </row>
    <row r="21" spans="2:16" x14ac:dyDescent="0.25">
      <c r="B21" s="23" t="s">
        <v>326</v>
      </c>
      <c r="C21" s="21">
        <v>607</v>
      </c>
      <c r="D21" s="21">
        <v>626</v>
      </c>
      <c r="E21" s="21">
        <f t="shared" si="1"/>
        <v>1233</v>
      </c>
      <c r="F21" s="22">
        <f t="shared" si="2"/>
        <v>2.0221733853773741E-2</v>
      </c>
      <c r="G21" s="21">
        <v>803</v>
      </c>
      <c r="H21" s="21">
        <v>101</v>
      </c>
      <c r="I21" s="21">
        <f t="shared" si="3"/>
        <v>904</v>
      </c>
      <c r="J21" s="22">
        <f t="shared" si="4"/>
        <v>1.0688611426409384E-2</v>
      </c>
      <c r="K21" s="21">
        <f t="shared" si="0"/>
        <v>2137</v>
      </c>
      <c r="L21" s="21">
        <v>0</v>
      </c>
      <c r="M21" s="21">
        <f t="shared" si="5"/>
        <v>2137</v>
      </c>
      <c r="P21" s="34"/>
    </row>
    <row r="22" spans="2:16" x14ac:dyDescent="0.25">
      <c r="B22" s="23" t="s">
        <v>327</v>
      </c>
      <c r="C22" s="21">
        <v>1277</v>
      </c>
      <c r="D22" s="21">
        <v>872</v>
      </c>
      <c r="E22" s="21">
        <f t="shared" si="1"/>
        <v>2149</v>
      </c>
      <c r="F22" s="22">
        <f t="shared" si="2"/>
        <v>3.524453045560403E-2</v>
      </c>
      <c r="G22" s="21">
        <v>2880</v>
      </c>
      <c r="H22" s="21">
        <v>202</v>
      </c>
      <c r="I22" s="21">
        <f t="shared" si="3"/>
        <v>3082</v>
      </c>
      <c r="J22" s="22">
        <f t="shared" si="4"/>
        <v>3.6440597805524028E-2</v>
      </c>
      <c r="K22" s="21">
        <f t="shared" si="0"/>
        <v>5231</v>
      </c>
      <c r="L22" s="21">
        <v>0</v>
      </c>
      <c r="M22" s="21">
        <f t="shared" si="5"/>
        <v>5231</v>
      </c>
      <c r="P22" s="34"/>
    </row>
    <row r="23" spans="2:16" x14ac:dyDescent="0.25">
      <c r="B23" s="23" t="s">
        <v>328</v>
      </c>
      <c r="C23" s="21">
        <v>557</v>
      </c>
      <c r="D23" s="21">
        <v>259</v>
      </c>
      <c r="E23" s="21">
        <f t="shared" si="1"/>
        <v>816</v>
      </c>
      <c r="F23" s="22">
        <f t="shared" si="2"/>
        <v>1.3382753304687243E-2</v>
      </c>
      <c r="G23" s="21">
        <v>438</v>
      </c>
      <c r="H23" s="21">
        <v>42</v>
      </c>
      <c r="I23" s="21">
        <f t="shared" si="3"/>
        <v>480</v>
      </c>
      <c r="J23" s="22">
        <f t="shared" si="4"/>
        <v>5.6753688989784334E-3</v>
      </c>
      <c r="K23" s="21">
        <f t="shared" si="0"/>
        <v>1296</v>
      </c>
      <c r="L23" s="21">
        <v>0</v>
      </c>
      <c r="M23" s="21">
        <f t="shared" si="5"/>
        <v>1296</v>
      </c>
      <c r="P23" s="34"/>
    </row>
    <row r="24" spans="2:16" x14ac:dyDescent="0.25">
      <c r="B24" s="23" t="s">
        <v>329</v>
      </c>
      <c r="C24" s="21">
        <v>2373</v>
      </c>
      <c r="D24" s="21">
        <v>1864</v>
      </c>
      <c r="E24" s="21">
        <f t="shared" si="1"/>
        <v>4237</v>
      </c>
      <c r="F24" s="22">
        <f t="shared" si="2"/>
        <v>6.9488634499950797E-2</v>
      </c>
      <c r="G24" s="21">
        <v>4213</v>
      </c>
      <c r="H24" s="21">
        <v>428</v>
      </c>
      <c r="I24" s="21">
        <f t="shared" si="3"/>
        <v>4641</v>
      </c>
      <c r="J24" s="22">
        <f t="shared" si="4"/>
        <v>5.4873723041997731E-2</v>
      </c>
      <c r="K24" s="21">
        <f t="shared" si="0"/>
        <v>8878</v>
      </c>
      <c r="L24" s="21">
        <v>0</v>
      </c>
      <c r="M24" s="21">
        <f t="shared" si="5"/>
        <v>8878</v>
      </c>
      <c r="P24" s="34"/>
    </row>
    <row r="25" spans="2:16" x14ac:dyDescent="0.25">
      <c r="B25" s="23" t="s">
        <v>330</v>
      </c>
      <c r="C25" s="21">
        <v>230</v>
      </c>
      <c r="D25" s="21">
        <v>184</v>
      </c>
      <c r="E25" s="21">
        <f t="shared" si="1"/>
        <v>414</v>
      </c>
      <c r="F25" s="22">
        <f t="shared" si="2"/>
        <v>6.7897792501722043E-3</v>
      </c>
      <c r="G25" s="21">
        <v>492</v>
      </c>
      <c r="H25" s="21">
        <v>32</v>
      </c>
      <c r="I25" s="21">
        <f t="shared" si="3"/>
        <v>524</v>
      </c>
      <c r="J25" s="22">
        <f t="shared" si="4"/>
        <v>6.1956110480514571E-3</v>
      </c>
      <c r="K25" s="21">
        <f t="shared" si="0"/>
        <v>938</v>
      </c>
      <c r="L25" s="21">
        <v>0</v>
      </c>
      <c r="M25" s="21">
        <f t="shared" si="5"/>
        <v>938</v>
      </c>
      <c r="P25" s="34"/>
    </row>
    <row r="26" spans="2:16" x14ac:dyDescent="0.25">
      <c r="B26" s="23" t="s">
        <v>331</v>
      </c>
      <c r="C26" s="21">
        <v>801</v>
      </c>
      <c r="D26" s="21">
        <v>371</v>
      </c>
      <c r="E26" s="21">
        <f t="shared" si="1"/>
        <v>1172</v>
      </c>
      <c r="F26" s="22">
        <f t="shared" si="2"/>
        <v>1.9221307442516482E-2</v>
      </c>
      <c r="G26" s="21">
        <v>1579</v>
      </c>
      <c r="H26" s="21">
        <v>100</v>
      </c>
      <c r="I26" s="21">
        <f t="shared" si="3"/>
        <v>1679</v>
      </c>
      <c r="J26" s="22">
        <f t="shared" si="4"/>
        <v>1.9851967461218312E-2</v>
      </c>
      <c r="K26" s="21">
        <f t="shared" si="0"/>
        <v>2851</v>
      </c>
      <c r="L26" s="21">
        <v>0</v>
      </c>
      <c r="M26" s="21">
        <f t="shared" si="5"/>
        <v>2851</v>
      </c>
      <c r="P26" s="34"/>
    </row>
    <row r="27" spans="2:16" x14ac:dyDescent="0.25">
      <c r="B27" s="23" t="s">
        <v>332</v>
      </c>
      <c r="C27" s="21">
        <v>699</v>
      </c>
      <c r="D27" s="21">
        <v>645</v>
      </c>
      <c r="E27" s="21">
        <f t="shared" si="1"/>
        <v>1344</v>
      </c>
      <c r="F27" s="22">
        <f t="shared" si="2"/>
        <v>2.2042181913602518E-2</v>
      </c>
      <c r="G27" s="21">
        <v>731</v>
      </c>
      <c r="H27" s="21">
        <v>105</v>
      </c>
      <c r="I27" s="21">
        <f t="shared" si="3"/>
        <v>836</v>
      </c>
      <c r="J27" s="22">
        <f t="shared" si="4"/>
        <v>9.8846008323874388E-3</v>
      </c>
      <c r="K27" s="21">
        <f t="shared" si="0"/>
        <v>2180</v>
      </c>
      <c r="L27" s="21">
        <v>0</v>
      </c>
      <c r="M27" s="21">
        <f t="shared" si="5"/>
        <v>2180</v>
      </c>
      <c r="P27" s="34"/>
    </row>
    <row r="28" spans="2:16" x14ac:dyDescent="0.25">
      <c r="B28" s="23" t="s">
        <v>333</v>
      </c>
      <c r="C28" s="21">
        <v>578</v>
      </c>
      <c r="D28" s="21">
        <v>468</v>
      </c>
      <c r="E28" s="21">
        <f t="shared" si="1"/>
        <v>1046</v>
      </c>
      <c r="F28" s="22">
        <f t="shared" si="2"/>
        <v>1.7154852888116245E-2</v>
      </c>
      <c r="G28" s="21">
        <v>733</v>
      </c>
      <c r="H28" s="21">
        <v>76</v>
      </c>
      <c r="I28" s="21">
        <f t="shared" si="3"/>
        <v>809</v>
      </c>
      <c r="J28" s="22">
        <f t="shared" si="4"/>
        <v>9.5653613318199011E-3</v>
      </c>
      <c r="K28" s="21">
        <f t="shared" si="0"/>
        <v>1855</v>
      </c>
      <c r="L28" s="21">
        <v>0</v>
      </c>
      <c r="M28" s="21">
        <f t="shared" si="5"/>
        <v>1855</v>
      </c>
      <c r="P28" s="34"/>
    </row>
    <row r="29" spans="2:16" x14ac:dyDescent="0.25">
      <c r="B29" s="23" t="s">
        <v>334</v>
      </c>
      <c r="C29" s="21">
        <v>980</v>
      </c>
      <c r="D29" s="21">
        <v>667</v>
      </c>
      <c r="E29" s="21">
        <f t="shared" si="1"/>
        <v>1647</v>
      </c>
      <c r="F29" s="22">
        <f t="shared" si="2"/>
        <v>2.7011513103945943E-2</v>
      </c>
      <c r="G29" s="21">
        <v>2074</v>
      </c>
      <c r="H29" s="21">
        <v>129</v>
      </c>
      <c r="I29" s="21">
        <f t="shared" si="3"/>
        <v>2203</v>
      </c>
      <c r="J29" s="22">
        <f t="shared" si="4"/>
        <v>2.6047578509269771E-2</v>
      </c>
      <c r="K29" s="21">
        <f t="shared" si="0"/>
        <v>3850</v>
      </c>
      <c r="L29" s="21">
        <v>0</v>
      </c>
      <c r="M29" s="21">
        <f t="shared" si="5"/>
        <v>3850</v>
      </c>
      <c r="P29" s="34"/>
    </row>
    <row r="30" spans="2:16" x14ac:dyDescent="0.25">
      <c r="B30" s="23" t="s">
        <v>335</v>
      </c>
      <c r="C30" s="21">
        <v>574</v>
      </c>
      <c r="D30" s="21">
        <v>403</v>
      </c>
      <c r="E30" s="21">
        <f t="shared" si="1"/>
        <v>977</v>
      </c>
      <c r="F30" s="22">
        <f t="shared" si="2"/>
        <v>1.6023223013087545E-2</v>
      </c>
      <c r="G30" s="21">
        <v>670</v>
      </c>
      <c r="H30" s="21">
        <v>93</v>
      </c>
      <c r="I30" s="21">
        <f t="shared" si="3"/>
        <v>763</v>
      </c>
      <c r="J30" s="22">
        <f t="shared" si="4"/>
        <v>9.0214718123344684E-3</v>
      </c>
      <c r="K30" s="21">
        <f t="shared" si="0"/>
        <v>1740</v>
      </c>
      <c r="L30" s="21">
        <v>0</v>
      </c>
      <c r="M30" s="21">
        <f t="shared" si="5"/>
        <v>1740</v>
      </c>
      <c r="P30" s="34"/>
    </row>
    <row r="31" spans="2:16" x14ac:dyDescent="0.25">
      <c r="B31" s="23" t="s">
        <v>336</v>
      </c>
      <c r="C31" s="21">
        <v>1726</v>
      </c>
      <c r="D31" s="21">
        <v>1182</v>
      </c>
      <c r="E31" s="21">
        <f t="shared" si="1"/>
        <v>2908</v>
      </c>
      <c r="F31" s="22">
        <f t="shared" si="2"/>
        <v>4.7692459080919736E-2</v>
      </c>
      <c r="G31" s="21">
        <v>5359</v>
      </c>
      <c r="H31" s="21">
        <v>342</v>
      </c>
      <c r="I31" s="21">
        <f t="shared" si="3"/>
        <v>5701</v>
      </c>
      <c r="J31" s="22">
        <f t="shared" si="4"/>
        <v>6.7406829360575099E-2</v>
      </c>
      <c r="K31" s="21">
        <f t="shared" si="0"/>
        <v>8609</v>
      </c>
      <c r="L31" s="21">
        <v>3</v>
      </c>
      <c r="M31" s="21">
        <f t="shared" si="5"/>
        <v>8612</v>
      </c>
      <c r="P31" s="34"/>
    </row>
    <row r="32" spans="2:16" x14ac:dyDescent="0.25">
      <c r="B32" s="23" t="s">
        <v>337</v>
      </c>
      <c r="C32" s="21">
        <v>913</v>
      </c>
      <c r="D32" s="21">
        <v>402</v>
      </c>
      <c r="E32" s="21">
        <f t="shared" si="1"/>
        <v>1315</v>
      </c>
      <c r="F32" s="22">
        <f t="shared" si="2"/>
        <v>2.1566569357431037E-2</v>
      </c>
      <c r="G32" s="21">
        <v>2057</v>
      </c>
      <c r="H32" s="21">
        <v>92</v>
      </c>
      <c r="I32" s="21">
        <f t="shared" si="3"/>
        <v>2149</v>
      </c>
      <c r="J32" s="22">
        <f t="shared" si="4"/>
        <v>2.5409099508134695E-2</v>
      </c>
      <c r="K32" s="21">
        <f t="shared" si="0"/>
        <v>3464</v>
      </c>
      <c r="L32" s="21">
        <v>2</v>
      </c>
      <c r="M32" s="21">
        <f t="shared" si="5"/>
        <v>3466</v>
      </c>
      <c r="P32" s="34"/>
    </row>
    <row r="33" spans="2:16" x14ac:dyDescent="0.25">
      <c r="B33" s="23" t="s">
        <v>338</v>
      </c>
      <c r="C33" s="21">
        <v>270</v>
      </c>
      <c r="D33" s="21">
        <v>260</v>
      </c>
      <c r="E33" s="21">
        <f t="shared" si="1"/>
        <v>530</v>
      </c>
      <c r="F33" s="22">
        <f t="shared" si="2"/>
        <v>8.6922294748581364E-3</v>
      </c>
      <c r="G33" s="21">
        <v>690</v>
      </c>
      <c r="H33" s="21">
        <v>33</v>
      </c>
      <c r="I33" s="21">
        <f t="shared" si="3"/>
        <v>723</v>
      </c>
      <c r="J33" s="22">
        <f t="shared" si="4"/>
        <v>8.5485244040862662E-3</v>
      </c>
      <c r="K33" s="21">
        <f t="shared" si="0"/>
        <v>1253</v>
      </c>
      <c r="L33" s="21">
        <v>0</v>
      </c>
      <c r="M33" s="21">
        <f t="shared" si="5"/>
        <v>1253</v>
      </c>
      <c r="P33" s="34"/>
    </row>
    <row r="34" spans="2:16" x14ac:dyDescent="0.25">
      <c r="B34" s="23" t="s">
        <v>339</v>
      </c>
      <c r="C34" s="21">
        <v>345</v>
      </c>
      <c r="D34" s="21">
        <v>286</v>
      </c>
      <c r="E34" s="21">
        <f t="shared" si="1"/>
        <v>631</v>
      </c>
      <c r="F34" s="22">
        <f t="shared" si="2"/>
        <v>1.0348673204972611E-2</v>
      </c>
      <c r="G34" s="21">
        <v>701</v>
      </c>
      <c r="H34" s="21">
        <v>43</v>
      </c>
      <c r="I34" s="21">
        <f t="shared" si="3"/>
        <v>744</v>
      </c>
      <c r="J34" s="22">
        <f t="shared" si="4"/>
        <v>8.7968217934165718E-3</v>
      </c>
      <c r="K34" s="21">
        <f t="shared" si="0"/>
        <v>1375</v>
      </c>
      <c r="L34" s="21">
        <v>0</v>
      </c>
      <c r="M34" s="21">
        <f t="shared" si="5"/>
        <v>1375</v>
      </c>
      <c r="P34" s="34"/>
    </row>
    <row r="35" spans="2:16" x14ac:dyDescent="0.25">
      <c r="B35" s="23" t="s">
        <v>340</v>
      </c>
      <c r="C35" s="21">
        <v>432</v>
      </c>
      <c r="D35" s="21">
        <v>391</v>
      </c>
      <c r="E35" s="21">
        <f t="shared" si="1"/>
        <v>823</v>
      </c>
      <c r="F35" s="22">
        <f t="shared" si="2"/>
        <v>1.3497556335487257E-2</v>
      </c>
      <c r="G35" s="21">
        <v>586</v>
      </c>
      <c r="H35" s="21">
        <v>67</v>
      </c>
      <c r="I35" s="21">
        <f t="shared" si="3"/>
        <v>653</v>
      </c>
      <c r="J35" s="22">
        <f t="shared" si="4"/>
        <v>7.7208664396519111E-3</v>
      </c>
      <c r="K35" s="21">
        <f t="shared" si="0"/>
        <v>1476</v>
      </c>
      <c r="L35" s="21">
        <v>0</v>
      </c>
      <c r="M35" s="21">
        <f t="shared" si="5"/>
        <v>1476</v>
      </c>
      <c r="P35" s="34"/>
    </row>
    <row r="36" spans="2:16" x14ac:dyDescent="0.25">
      <c r="B36" s="23" t="s">
        <v>341</v>
      </c>
      <c r="C36" s="21">
        <v>365</v>
      </c>
      <c r="D36" s="21">
        <v>329</v>
      </c>
      <c r="E36" s="21">
        <f t="shared" si="1"/>
        <v>694</v>
      </c>
      <c r="F36" s="22">
        <f t="shared" si="2"/>
        <v>1.1381900482172729E-2</v>
      </c>
      <c r="G36" s="21">
        <v>966</v>
      </c>
      <c r="H36" s="21">
        <v>82</v>
      </c>
      <c r="I36" s="21">
        <f t="shared" si="3"/>
        <v>1048</v>
      </c>
      <c r="J36" s="22">
        <f t="shared" si="4"/>
        <v>1.2391222096102914E-2</v>
      </c>
      <c r="K36" s="21">
        <f t="shared" si="0"/>
        <v>1742</v>
      </c>
      <c r="L36" s="21">
        <v>0</v>
      </c>
      <c r="M36" s="21">
        <f t="shared" si="5"/>
        <v>1742</v>
      </c>
      <c r="P36" s="34"/>
    </row>
    <row r="37" spans="2:16" x14ac:dyDescent="0.25">
      <c r="B37" s="23" t="s">
        <v>342</v>
      </c>
      <c r="C37" s="21">
        <v>1448</v>
      </c>
      <c r="D37" s="21">
        <v>952</v>
      </c>
      <c r="E37" s="21">
        <f t="shared" si="1"/>
        <v>2400</v>
      </c>
      <c r="F37" s="22">
        <f t="shared" si="2"/>
        <v>3.9361039131433073E-2</v>
      </c>
      <c r="G37" s="21">
        <v>4117</v>
      </c>
      <c r="H37" s="21">
        <v>208</v>
      </c>
      <c r="I37" s="21">
        <f t="shared" si="3"/>
        <v>4325</v>
      </c>
      <c r="J37" s="22">
        <f t="shared" si="4"/>
        <v>5.1137438516836928E-2</v>
      </c>
      <c r="K37" s="21">
        <f t="shared" si="0"/>
        <v>6725</v>
      </c>
      <c r="L37" s="21">
        <v>1</v>
      </c>
      <c r="M37" s="21">
        <f t="shared" si="5"/>
        <v>6726</v>
      </c>
      <c r="P37" s="34"/>
    </row>
    <row r="38" spans="2:16" x14ac:dyDescent="0.25">
      <c r="B38" s="23" t="s">
        <v>343</v>
      </c>
      <c r="C38" s="21">
        <v>1568</v>
      </c>
      <c r="D38" s="21">
        <v>1083</v>
      </c>
      <c r="E38" s="21">
        <f t="shared" si="1"/>
        <v>2651</v>
      </c>
      <c r="F38" s="22">
        <f t="shared" si="2"/>
        <v>4.347754780726211E-2</v>
      </c>
      <c r="G38" s="21">
        <v>2546</v>
      </c>
      <c r="H38" s="21">
        <v>178</v>
      </c>
      <c r="I38" s="21">
        <f t="shared" si="3"/>
        <v>2724</v>
      </c>
      <c r="J38" s="22">
        <f t="shared" si="4"/>
        <v>3.2207718501702613E-2</v>
      </c>
      <c r="K38" s="21">
        <f t="shared" si="0"/>
        <v>5375</v>
      </c>
      <c r="L38" s="21">
        <v>0</v>
      </c>
      <c r="M38" s="21">
        <f t="shared" si="5"/>
        <v>5375</v>
      </c>
      <c r="P38" s="34"/>
    </row>
    <row r="39" spans="2:16" x14ac:dyDescent="0.25">
      <c r="B39" s="23" t="s">
        <v>344</v>
      </c>
      <c r="C39" s="21">
        <v>777</v>
      </c>
      <c r="D39" s="21">
        <v>525</v>
      </c>
      <c r="E39" s="21">
        <f t="shared" si="1"/>
        <v>1302</v>
      </c>
      <c r="F39" s="22">
        <f t="shared" si="2"/>
        <v>2.1353363728802439E-2</v>
      </c>
      <c r="G39" s="21">
        <v>1853</v>
      </c>
      <c r="H39" s="21">
        <v>121</v>
      </c>
      <c r="I39" s="21">
        <f t="shared" si="3"/>
        <v>1974</v>
      </c>
      <c r="J39" s="22">
        <f t="shared" si="4"/>
        <v>2.3339954597048809E-2</v>
      </c>
      <c r="K39" s="21">
        <f t="shared" si="0"/>
        <v>3276</v>
      </c>
      <c r="L39" s="21">
        <v>0</v>
      </c>
      <c r="M39" s="21">
        <f t="shared" si="5"/>
        <v>3276</v>
      </c>
      <c r="P39" s="34"/>
    </row>
    <row r="40" spans="2:16" x14ac:dyDescent="0.25">
      <c r="B40" s="23" t="s">
        <v>345</v>
      </c>
      <c r="C40" s="21">
        <v>582</v>
      </c>
      <c r="D40" s="21">
        <v>669</v>
      </c>
      <c r="E40" s="21">
        <f t="shared" si="1"/>
        <v>1251</v>
      </c>
      <c r="F40" s="22">
        <f t="shared" si="2"/>
        <v>2.0516941647259486E-2</v>
      </c>
      <c r="G40" s="21">
        <v>1009</v>
      </c>
      <c r="H40" s="21">
        <v>77</v>
      </c>
      <c r="I40" s="21">
        <f t="shared" si="3"/>
        <v>1086</v>
      </c>
      <c r="J40" s="22">
        <f t="shared" si="4"/>
        <v>1.2840522133938706E-2</v>
      </c>
      <c r="K40" s="21">
        <f t="shared" si="0"/>
        <v>2337</v>
      </c>
      <c r="L40" s="21">
        <v>0</v>
      </c>
      <c r="M40" s="21">
        <f t="shared" si="5"/>
        <v>2337</v>
      </c>
      <c r="P40" s="34"/>
    </row>
    <row r="41" spans="2:16" x14ac:dyDescent="0.25">
      <c r="B41" s="23" t="s">
        <v>346</v>
      </c>
      <c r="C41" s="21">
        <v>499</v>
      </c>
      <c r="D41" s="21">
        <v>375</v>
      </c>
      <c r="E41" s="21">
        <f t="shared" si="1"/>
        <v>874</v>
      </c>
      <c r="F41" s="22">
        <f t="shared" si="2"/>
        <v>1.433397841703021E-2</v>
      </c>
      <c r="G41" s="21">
        <v>575</v>
      </c>
      <c r="H41" s="21">
        <v>62</v>
      </c>
      <c r="I41" s="21">
        <f t="shared" si="3"/>
        <v>637</v>
      </c>
      <c r="J41" s="22">
        <f t="shared" si="4"/>
        <v>7.5316874763526297E-3</v>
      </c>
      <c r="K41" s="21">
        <f t="shared" si="0"/>
        <v>1511</v>
      </c>
      <c r="L41" s="21">
        <v>0</v>
      </c>
      <c r="M41" s="21">
        <f t="shared" si="5"/>
        <v>1511</v>
      </c>
      <c r="P41" s="34"/>
    </row>
    <row r="42" spans="2:16" x14ac:dyDescent="0.25">
      <c r="B42" s="23" t="s">
        <v>347</v>
      </c>
      <c r="C42" s="21">
        <v>910</v>
      </c>
      <c r="D42" s="21">
        <v>593</v>
      </c>
      <c r="E42" s="21">
        <f t="shared" si="1"/>
        <v>1503</v>
      </c>
      <c r="F42" s="22">
        <f t="shared" si="2"/>
        <v>2.4649850756059959E-2</v>
      </c>
      <c r="G42" s="21">
        <v>2264</v>
      </c>
      <c r="H42" s="21">
        <v>160</v>
      </c>
      <c r="I42" s="21">
        <f t="shared" si="3"/>
        <v>2424</v>
      </c>
      <c r="J42" s="22">
        <f t="shared" si="4"/>
        <v>2.8660612939841089E-2</v>
      </c>
      <c r="K42" s="21">
        <f t="shared" si="0"/>
        <v>3927</v>
      </c>
      <c r="L42" s="21">
        <v>0</v>
      </c>
      <c r="M42" s="21">
        <f t="shared" si="5"/>
        <v>3927</v>
      </c>
      <c r="P42" s="34"/>
    </row>
    <row r="43" spans="2:16" x14ac:dyDescent="0.25">
      <c r="B43" s="23" t="s">
        <v>49</v>
      </c>
      <c r="C43" s="21">
        <f t="shared" ref="C43:H43" si="6">SUM(C11:C42)</f>
        <v>36998</v>
      </c>
      <c r="D43" s="21">
        <f t="shared" si="6"/>
        <v>23976</v>
      </c>
      <c r="E43" s="23">
        <f t="shared" ref="E43" si="7">C43+D43</f>
        <v>60974</v>
      </c>
      <c r="F43" s="25">
        <f t="shared" ref="F43" si="8">E43/$E$43</f>
        <v>1</v>
      </c>
      <c r="G43" s="21">
        <f t="shared" si="6"/>
        <v>79152</v>
      </c>
      <c r="H43" s="21">
        <f t="shared" si="6"/>
        <v>5424</v>
      </c>
      <c r="I43" s="23">
        <f t="shared" ref="I43" si="9">G43+H43</f>
        <v>84576</v>
      </c>
      <c r="J43" s="25">
        <f t="shared" ref="J43" si="10">I43/$I$43</f>
        <v>1</v>
      </c>
      <c r="K43" s="23">
        <f t="shared" ref="K43" si="11">E43+I43</f>
        <v>145550</v>
      </c>
      <c r="L43" s="21">
        <f t="shared" ref="L43" si="12">SUM(L11:L42)</f>
        <v>11</v>
      </c>
      <c r="M43" s="23">
        <f t="shared" si="5"/>
        <v>145561</v>
      </c>
      <c r="P43" s="34"/>
    </row>
    <row r="44" spans="2:16" ht="25.5" customHeight="1" x14ac:dyDescent="0.25">
      <c r="B44" s="35" t="s">
        <v>64</v>
      </c>
      <c r="C44" s="36">
        <f>+C43/M43</f>
        <v>0.25417522550683219</v>
      </c>
      <c r="D44" s="36">
        <f>+D43/M43</f>
        <v>0.16471444961219009</v>
      </c>
      <c r="E44" s="37">
        <f>+E43/M43</f>
        <v>0.41888967511902225</v>
      </c>
      <c r="F44" s="37"/>
      <c r="G44" s="36">
        <f>+G43/M43</f>
        <v>0.54377202684785075</v>
      </c>
      <c r="H44" s="36">
        <f>+H43/M43</f>
        <v>3.7262728340695654E-2</v>
      </c>
      <c r="I44" s="37">
        <f>+I43/M43</f>
        <v>0.58103475518854641</v>
      </c>
      <c r="J44" s="37"/>
      <c r="K44" s="37">
        <f>+K43/M43</f>
        <v>0.99992443030756861</v>
      </c>
      <c r="L44" s="37">
        <f>+L43/M43</f>
        <v>7.5569692431351807E-5</v>
      </c>
      <c r="M44" s="37">
        <f>K44+L44</f>
        <v>1</v>
      </c>
    </row>
    <row r="45" spans="2:16" x14ac:dyDescent="0.25">
      <c r="B45" s="28"/>
      <c r="C45" s="41"/>
      <c r="D45" s="41"/>
      <c r="E45" s="41"/>
      <c r="F45" s="41"/>
      <c r="G45" s="41"/>
      <c r="H45" s="41"/>
      <c r="I45" s="41"/>
      <c r="J45" s="41"/>
      <c r="K45" s="41"/>
    </row>
    <row r="46" spans="2:16" ht="13.8" x14ac:dyDescent="0.3">
      <c r="B46" s="357" t="s">
        <v>91</v>
      </c>
      <c r="C46" s="357"/>
      <c r="D46" s="357"/>
      <c r="E46" s="357"/>
      <c r="F46" s="357"/>
      <c r="G46" s="357"/>
      <c r="H46" s="357"/>
      <c r="I46" s="357"/>
      <c r="J46" s="357"/>
      <c r="K46" s="357"/>
    </row>
    <row r="47" spans="2:16" ht="13.8" x14ac:dyDescent="0.3">
      <c r="B47" s="373" t="str">
        <f>'Solicitudes Regiones'!$B$6:$R$6</f>
        <v>Acumuladas de julio de 2008 a mayo de 2020</v>
      </c>
      <c r="C47" s="373"/>
      <c r="D47" s="373"/>
      <c r="E47" s="373"/>
      <c r="F47" s="373"/>
      <c r="G47" s="373"/>
      <c r="H47" s="373"/>
      <c r="I47" s="373"/>
      <c r="J47" s="373"/>
      <c r="K47" s="373"/>
    </row>
    <row r="49" spans="2:13" ht="15" customHeight="1" x14ac:dyDescent="0.25">
      <c r="B49" s="387" t="s">
        <v>65</v>
      </c>
      <c r="C49" s="387"/>
      <c r="D49" s="387"/>
      <c r="E49" s="387"/>
      <c r="F49" s="387"/>
      <c r="G49" s="387"/>
      <c r="H49" s="387"/>
      <c r="I49" s="387"/>
      <c r="J49" s="387"/>
      <c r="K49" s="387"/>
      <c r="L49" s="387"/>
      <c r="M49" s="387"/>
    </row>
    <row r="50" spans="2:13" ht="15" customHeight="1" x14ac:dyDescent="0.25">
      <c r="B50" s="387" t="s">
        <v>56</v>
      </c>
      <c r="C50" s="387" t="s">
        <v>2</v>
      </c>
      <c r="D50" s="387"/>
      <c r="E50" s="387"/>
      <c r="F50" s="387"/>
      <c r="G50" s="387"/>
      <c r="H50" s="387"/>
      <c r="I50" s="387"/>
      <c r="J50" s="387"/>
      <c r="K50" s="387"/>
      <c r="L50" s="385"/>
      <c r="M50" s="386"/>
    </row>
    <row r="51" spans="2:13" ht="24" x14ac:dyDescent="0.25">
      <c r="B51" s="387"/>
      <c r="C51" s="26" t="s">
        <v>57</v>
      </c>
      <c r="D51" s="26" t="s">
        <v>58</v>
      </c>
      <c r="E51" s="26" t="s">
        <v>59</v>
      </c>
      <c r="F51" s="26" t="s">
        <v>60</v>
      </c>
      <c r="G51" s="26" t="s">
        <v>8</v>
      </c>
      <c r="H51" s="26" t="s">
        <v>61</v>
      </c>
      <c r="I51" s="26" t="s">
        <v>62</v>
      </c>
      <c r="J51" s="26" t="s">
        <v>63</v>
      </c>
      <c r="K51" s="27" t="s">
        <v>31</v>
      </c>
      <c r="L51" s="283" t="s">
        <v>593</v>
      </c>
      <c r="M51" s="283" t="s">
        <v>596</v>
      </c>
    </row>
    <row r="52" spans="2:13" x14ac:dyDescent="0.25">
      <c r="B52" s="23" t="s">
        <v>316</v>
      </c>
      <c r="C52" s="21">
        <v>1549</v>
      </c>
      <c r="D52" s="21">
        <v>510</v>
      </c>
      <c r="E52" s="21">
        <f>C52+D52</f>
        <v>2059</v>
      </c>
      <c r="F52" s="22">
        <f>E52/$E$84</f>
        <v>4.5182243093195233E-2</v>
      </c>
      <c r="G52" s="21">
        <v>1637</v>
      </c>
      <c r="H52" s="21">
        <v>143</v>
      </c>
      <c r="I52" s="21">
        <f>H52+G52</f>
        <v>1780</v>
      </c>
      <c r="J52" s="22">
        <f>I52/$I$84</f>
        <v>2.443578057218165E-2</v>
      </c>
      <c r="K52" s="21">
        <f t="shared" ref="K52:K83" si="13">E52+I52</f>
        <v>3839</v>
      </c>
      <c r="L52" s="21">
        <v>0</v>
      </c>
      <c r="M52" s="21">
        <f>L52+K52</f>
        <v>3839</v>
      </c>
    </row>
    <row r="53" spans="2:13" x14ac:dyDescent="0.25">
      <c r="B53" s="23" t="s">
        <v>317</v>
      </c>
      <c r="C53" s="21">
        <v>549</v>
      </c>
      <c r="D53" s="21">
        <v>111</v>
      </c>
      <c r="E53" s="21">
        <f t="shared" ref="E53:E83" si="14">C53+D53</f>
        <v>660</v>
      </c>
      <c r="F53" s="22">
        <f t="shared" ref="F53:F83" si="15">E53/$E$84</f>
        <v>1.4482894823462289E-2</v>
      </c>
      <c r="G53" s="21">
        <v>379</v>
      </c>
      <c r="H53" s="21">
        <v>21</v>
      </c>
      <c r="I53" s="21">
        <f t="shared" ref="I53:I83" si="16">H53+G53</f>
        <v>400</v>
      </c>
      <c r="J53" s="22">
        <f t="shared" ref="J53:J83" si="17">I53/$I$84</f>
        <v>5.491186645434078E-3</v>
      </c>
      <c r="K53" s="21">
        <f t="shared" si="13"/>
        <v>1060</v>
      </c>
      <c r="L53" s="21">
        <v>0</v>
      </c>
      <c r="M53" s="21">
        <f t="shared" ref="M53:M84" si="18">L53+K53</f>
        <v>1060</v>
      </c>
    </row>
    <row r="54" spans="2:13" x14ac:dyDescent="0.25">
      <c r="B54" s="23" t="s">
        <v>318</v>
      </c>
      <c r="C54" s="21">
        <v>1115</v>
      </c>
      <c r="D54" s="21">
        <v>326</v>
      </c>
      <c r="E54" s="21">
        <f t="shared" si="14"/>
        <v>1441</v>
      </c>
      <c r="F54" s="22">
        <f t="shared" si="15"/>
        <v>3.1620987031225997E-2</v>
      </c>
      <c r="G54" s="21">
        <v>2049</v>
      </c>
      <c r="H54" s="21">
        <v>120</v>
      </c>
      <c r="I54" s="21">
        <f t="shared" si="16"/>
        <v>2169</v>
      </c>
      <c r="J54" s="22">
        <f t="shared" si="17"/>
        <v>2.9775959584866288E-2</v>
      </c>
      <c r="K54" s="21">
        <f t="shared" si="13"/>
        <v>3610</v>
      </c>
      <c r="L54" s="21">
        <v>0</v>
      </c>
      <c r="M54" s="21">
        <f t="shared" si="18"/>
        <v>3610</v>
      </c>
    </row>
    <row r="55" spans="2:13" x14ac:dyDescent="0.25">
      <c r="B55" s="23" t="s">
        <v>319</v>
      </c>
      <c r="C55" s="21">
        <v>938</v>
      </c>
      <c r="D55" s="21">
        <v>275</v>
      </c>
      <c r="E55" s="21">
        <f t="shared" si="14"/>
        <v>1213</v>
      </c>
      <c r="F55" s="22">
        <f t="shared" si="15"/>
        <v>2.6617805183120843E-2</v>
      </c>
      <c r="G55" s="21">
        <v>892</v>
      </c>
      <c r="H55" s="21">
        <v>74</v>
      </c>
      <c r="I55" s="21">
        <f t="shared" si="16"/>
        <v>966</v>
      </c>
      <c r="J55" s="22">
        <f t="shared" si="17"/>
        <v>1.3261215748723298E-2</v>
      </c>
      <c r="K55" s="21">
        <f t="shared" si="13"/>
        <v>2179</v>
      </c>
      <c r="L55" s="21">
        <v>0</v>
      </c>
      <c r="M55" s="21">
        <f t="shared" si="18"/>
        <v>2179</v>
      </c>
    </row>
    <row r="56" spans="2:13" x14ac:dyDescent="0.25">
      <c r="B56" s="23" t="s">
        <v>320</v>
      </c>
      <c r="C56" s="21">
        <v>1954</v>
      </c>
      <c r="D56" s="21">
        <v>565</v>
      </c>
      <c r="E56" s="21">
        <f t="shared" si="14"/>
        <v>2519</v>
      </c>
      <c r="F56" s="22">
        <f t="shared" si="15"/>
        <v>5.5276381909547742E-2</v>
      </c>
      <c r="G56" s="21">
        <v>4447</v>
      </c>
      <c r="H56" s="21">
        <v>268</v>
      </c>
      <c r="I56" s="21">
        <f t="shared" si="16"/>
        <v>4715</v>
      </c>
      <c r="J56" s="22">
        <f t="shared" si="17"/>
        <v>6.4727362583054199E-2</v>
      </c>
      <c r="K56" s="21">
        <f t="shared" si="13"/>
        <v>7234</v>
      </c>
      <c r="L56" s="21">
        <v>0</v>
      </c>
      <c r="M56" s="21">
        <f t="shared" si="18"/>
        <v>7234</v>
      </c>
    </row>
    <row r="57" spans="2:13" x14ac:dyDescent="0.25">
      <c r="B57" s="23" t="s">
        <v>321</v>
      </c>
      <c r="C57" s="21">
        <v>727</v>
      </c>
      <c r="D57" s="21">
        <v>280</v>
      </c>
      <c r="E57" s="21">
        <f t="shared" si="14"/>
        <v>1007</v>
      </c>
      <c r="F57" s="22">
        <f t="shared" si="15"/>
        <v>2.2097386495797768E-2</v>
      </c>
      <c r="G57" s="21">
        <v>1907</v>
      </c>
      <c r="H57" s="21">
        <v>127</v>
      </c>
      <c r="I57" s="21">
        <f t="shared" si="16"/>
        <v>2034</v>
      </c>
      <c r="J57" s="22">
        <f t="shared" si="17"/>
        <v>2.7922684092032288E-2</v>
      </c>
      <c r="K57" s="21">
        <f t="shared" si="13"/>
        <v>3041</v>
      </c>
      <c r="L57" s="21">
        <v>0</v>
      </c>
      <c r="M57" s="21">
        <f t="shared" si="18"/>
        <v>3041</v>
      </c>
    </row>
    <row r="58" spans="2:13" x14ac:dyDescent="0.25">
      <c r="B58" s="23" t="s">
        <v>322</v>
      </c>
      <c r="C58" s="21">
        <v>788</v>
      </c>
      <c r="D58" s="21">
        <v>313</v>
      </c>
      <c r="E58" s="21">
        <f t="shared" si="14"/>
        <v>1101</v>
      </c>
      <c r="F58" s="22">
        <f t="shared" si="15"/>
        <v>2.4160101819139364E-2</v>
      </c>
      <c r="G58" s="21">
        <v>2026</v>
      </c>
      <c r="H58" s="21">
        <v>101</v>
      </c>
      <c r="I58" s="21">
        <f t="shared" si="16"/>
        <v>2127</v>
      </c>
      <c r="J58" s="22">
        <f t="shared" si="17"/>
        <v>2.9199384987095713E-2</v>
      </c>
      <c r="K58" s="21">
        <f t="shared" si="13"/>
        <v>3228</v>
      </c>
      <c r="L58" s="21">
        <v>0</v>
      </c>
      <c r="M58" s="21">
        <f t="shared" si="18"/>
        <v>3228</v>
      </c>
    </row>
    <row r="59" spans="2:13" x14ac:dyDescent="0.25">
      <c r="B59" s="23" t="s">
        <v>323</v>
      </c>
      <c r="C59" s="21">
        <v>7107</v>
      </c>
      <c r="D59" s="21">
        <v>2417</v>
      </c>
      <c r="E59" s="21">
        <f t="shared" si="14"/>
        <v>9524</v>
      </c>
      <c r="F59" s="22">
        <f t="shared" si="15"/>
        <v>0.20899256105856795</v>
      </c>
      <c r="G59" s="21">
        <v>18743</v>
      </c>
      <c r="H59" s="21">
        <v>1133</v>
      </c>
      <c r="I59" s="21">
        <f t="shared" si="16"/>
        <v>19876</v>
      </c>
      <c r="J59" s="22">
        <f t="shared" si="17"/>
        <v>0.27285706441161933</v>
      </c>
      <c r="K59" s="21">
        <f t="shared" si="13"/>
        <v>29400</v>
      </c>
      <c r="L59" s="21">
        <v>0</v>
      </c>
      <c r="M59" s="21">
        <f t="shared" si="18"/>
        <v>29400</v>
      </c>
    </row>
    <row r="60" spans="2:13" x14ac:dyDescent="0.25">
      <c r="B60" s="23" t="s">
        <v>324</v>
      </c>
      <c r="C60" s="21">
        <v>1139</v>
      </c>
      <c r="D60" s="21">
        <v>289</v>
      </c>
      <c r="E60" s="21">
        <f t="shared" si="14"/>
        <v>1428</v>
      </c>
      <c r="F60" s="22">
        <f t="shared" si="15"/>
        <v>3.1335717890763864E-2</v>
      </c>
      <c r="G60" s="21">
        <v>1590</v>
      </c>
      <c r="H60" s="21">
        <v>90</v>
      </c>
      <c r="I60" s="21">
        <f t="shared" si="16"/>
        <v>1680</v>
      </c>
      <c r="J60" s="22">
        <f t="shared" si="17"/>
        <v>2.3062983910823127E-2</v>
      </c>
      <c r="K60" s="21">
        <f t="shared" si="13"/>
        <v>3108</v>
      </c>
      <c r="L60" s="21">
        <v>0</v>
      </c>
      <c r="M60" s="21">
        <f t="shared" si="18"/>
        <v>3108</v>
      </c>
    </row>
    <row r="61" spans="2:13" x14ac:dyDescent="0.25">
      <c r="B61" s="23" t="s">
        <v>325</v>
      </c>
      <c r="C61" s="21">
        <v>1043</v>
      </c>
      <c r="D61" s="21">
        <v>305</v>
      </c>
      <c r="E61" s="21">
        <f t="shared" si="14"/>
        <v>1348</v>
      </c>
      <c r="F61" s="22">
        <f t="shared" si="15"/>
        <v>2.9580215487919947E-2</v>
      </c>
      <c r="G61" s="21">
        <v>1802</v>
      </c>
      <c r="H61" s="21">
        <v>121</v>
      </c>
      <c r="I61" s="21">
        <f t="shared" si="16"/>
        <v>1923</v>
      </c>
      <c r="J61" s="22">
        <f t="shared" si="17"/>
        <v>2.6398879797924331E-2</v>
      </c>
      <c r="K61" s="21">
        <f t="shared" si="13"/>
        <v>3271</v>
      </c>
      <c r="L61" s="21">
        <v>0</v>
      </c>
      <c r="M61" s="21">
        <f t="shared" si="18"/>
        <v>3271</v>
      </c>
    </row>
    <row r="62" spans="2:13" x14ac:dyDescent="0.25">
      <c r="B62" s="23" t="s">
        <v>326</v>
      </c>
      <c r="C62" s="21">
        <v>586</v>
      </c>
      <c r="D62" s="21">
        <v>251</v>
      </c>
      <c r="E62" s="21">
        <f t="shared" si="14"/>
        <v>837</v>
      </c>
      <c r="F62" s="22">
        <f t="shared" si="15"/>
        <v>1.8366943889754451E-2</v>
      </c>
      <c r="G62" s="21">
        <v>745</v>
      </c>
      <c r="H62" s="21">
        <v>88</v>
      </c>
      <c r="I62" s="21">
        <f t="shared" si="16"/>
        <v>833</v>
      </c>
      <c r="J62" s="22">
        <f t="shared" si="17"/>
        <v>1.1435396189116468E-2</v>
      </c>
      <c r="K62" s="21">
        <f t="shared" si="13"/>
        <v>1670</v>
      </c>
      <c r="L62" s="21">
        <v>0</v>
      </c>
      <c r="M62" s="21">
        <f t="shared" si="18"/>
        <v>1670</v>
      </c>
    </row>
    <row r="63" spans="2:13" x14ac:dyDescent="0.25">
      <c r="B63" s="23" t="s">
        <v>327</v>
      </c>
      <c r="C63" s="21">
        <v>1183</v>
      </c>
      <c r="D63" s="21">
        <v>405</v>
      </c>
      <c r="E63" s="21">
        <f t="shared" si="14"/>
        <v>1588</v>
      </c>
      <c r="F63" s="22">
        <f t="shared" si="15"/>
        <v>3.4846722696451692E-2</v>
      </c>
      <c r="G63" s="21">
        <v>2484</v>
      </c>
      <c r="H63" s="21">
        <v>168</v>
      </c>
      <c r="I63" s="21">
        <f t="shared" si="16"/>
        <v>2652</v>
      </c>
      <c r="J63" s="22">
        <f t="shared" si="17"/>
        <v>3.6406567459227941E-2</v>
      </c>
      <c r="K63" s="21">
        <f t="shared" si="13"/>
        <v>4240</v>
      </c>
      <c r="L63" s="21">
        <v>0</v>
      </c>
      <c r="M63" s="21">
        <f t="shared" si="18"/>
        <v>4240</v>
      </c>
    </row>
    <row r="64" spans="2:13" x14ac:dyDescent="0.25">
      <c r="B64" s="23" t="s">
        <v>328</v>
      </c>
      <c r="C64" s="21">
        <v>542</v>
      </c>
      <c r="D64" s="21">
        <v>113</v>
      </c>
      <c r="E64" s="21">
        <f t="shared" si="14"/>
        <v>655</v>
      </c>
      <c r="F64" s="22">
        <f t="shared" si="15"/>
        <v>1.4373175923284544E-2</v>
      </c>
      <c r="G64" s="21">
        <v>396</v>
      </c>
      <c r="H64" s="21">
        <v>39</v>
      </c>
      <c r="I64" s="21">
        <f t="shared" si="16"/>
        <v>435</v>
      </c>
      <c r="J64" s="22">
        <f t="shared" si="17"/>
        <v>5.9716654769095606E-3</v>
      </c>
      <c r="K64" s="21">
        <f t="shared" si="13"/>
        <v>1090</v>
      </c>
      <c r="L64" s="21">
        <v>0</v>
      </c>
      <c r="M64" s="21">
        <f t="shared" si="18"/>
        <v>1090</v>
      </c>
    </row>
    <row r="65" spans="2:13" x14ac:dyDescent="0.25">
      <c r="B65" s="23" t="s">
        <v>329</v>
      </c>
      <c r="C65" s="21">
        <v>2221</v>
      </c>
      <c r="D65" s="21">
        <v>880</v>
      </c>
      <c r="E65" s="21">
        <f t="shared" si="14"/>
        <v>3101</v>
      </c>
      <c r="F65" s="22">
        <f t="shared" si="15"/>
        <v>6.8047661890237213E-2</v>
      </c>
      <c r="G65" s="21">
        <v>3742</v>
      </c>
      <c r="H65" s="21">
        <v>359</v>
      </c>
      <c r="I65" s="21">
        <f t="shared" si="16"/>
        <v>4101</v>
      </c>
      <c r="J65" s="22">
        <f t="shared" si="17"/>
        <v>5.6298391082312889E-2</v>
      </c>
      <c r="K65" s="21">
        <f t="shared" si="13"/>
        <v>7202</v>
      </c>
      <c r="L65" s="21">
        <v>0</v>
      </c>
      <c r="M65" s="21">
        <f t="shared" si="18"/>
        <v>7202</v>
      </c>
    </row>
    <row r="66" spans="2:13" x14ac:dyDescent="0.25">
      <c r="B66" s="23" t="s">
        <v>330</v>
      </c>
      <c r="C66" s="21">
        <v>217</v>
      </c>
      <c r="D66" s="21">
        <v>78</v>
      </c>
      <c r="E66" s="21">
        <f t="shared" si="14"/>
        <v>295</v>
      </c>
      <c r="F66" s="22">
        <f t="shared" si="15"/>
        <v>6.4734151104869327E-3</v>
      </c>
      <c r="G66" s="21">
        <v>449</v>
      </c>
      <c r="H66" s="21">
        <v>27</v>
      </c>
      <c r="I66" s="21">
        <f t="shared" si="16"/>
        <v>476</v>
      </c>
      <c r="J66" s="22">
        <f t="shared" si="17"/>
        <v>6.5345121080665532E-3</v>
      </c>
      <c r="K66" s="21">
        <f t="shared" si="13"/>
        <v>771</v>
      </c>
      <c r="L66" s="21">
        <v>0</v>
      </c>
      <c r="M66" s="21">
        <f t="shared" si="18"/>
        <v>771</v>
      </c>
    </row>
    <row r="67" spans="2:13" x14ac:dyDescent="0.25">
      <c r="B67" s="23" t="s">
        <v>331</v>
      </c>
      <c r="C67" s="21">
        <v>724</v>
      </c>
      <c r="D67" s="21">
        <v>168</v>
      </c>
      <c r="E67" s="21">
        <f t="shared" si="14"/>
        <v>892</v>
      </c>
      <c r="F67" s="22">
        <f t="shared" si="15"/>
        <v>1.9573851791709639E-2</v>
      </c>
      <c r="G67" s="21">
        <v>1357</v>
      </c>
      <c r="H67" s="21">
        <v>79</v>
      </c>
      <c r="I67" s="21">
        <f t="shared" si="16"/>
        <v>1436</v>
      </c>
      <c r="J67" s="22">
        <f t="shared" si="17"/>
        <v>1.9713360057108342E-2</v>
      </c>
      <c r="K67" s="21">
        <f t="shared" si="13"/>
        <v>2328</v>
      </c>
      <c r="L67" s="21">
        <v>0</v>
      </c>
      <c r="M67" s="21">
        <f t="shared" si="18"/>
        <v>2328</v>
      </c>
    </row>
    <row r="68" spans="2:13" x14ac:dyDescent="0.25">
      <c r="B68" s="23" t="s">
        <v>332</v>
      </c>
      <c r="C68" s="21">
        <v>675</v>
      </c>
      <c r="D68" s="21">
        <v>277</v>
      </c>
      <c r="E68" s="21">
        <f t="shared" si="14"/>
        <v>952</v>
      </c>
      <c r="F68" s="22">
        <f t="shared" si="15"/>
        <v>2.0890478593842576E-2</v>
      </c>
      <c r="G68" s="21">
        <v>682</v>
      </c>
      <c r="H68" s="21">
        <v>93</v>
      </c>
      <c r="I68" s="21">
        <f t="shared" si="16"/>
        <v>775</v>
      </c>
      <c r="J68" s="22">
        <f t="shared" si="17"/>
        <v>1.0639174125528526E-2</v>
      </c>
      <c r="K68" s="21">
        <f t="shared" si="13"/>
        <v>1727</v>
      </c>
      <c r="L68" s="21">
        <v>0</v>
      </c>
      <c r="M68" s="21">
        <f t="shared" si="18"/>
        <v>1727</v>
      </c>
    </row>
    <row r="69" spans="2:13" x14ac:dyDescent="0.25">
      <c r="B69" s="23" t="s">
        <v>333</v>
      </c>
      <c r="C69" s="21">
        <v>544</v>
      </c>
      <c r="D69" s="21">
        <v>198</v>
      </c>
      <c r="E69" s="21">
        <f t="shared" si="14"/>
        <v>742</v>
      </c>
      <c r="F69" s="22">
        <f t="shared" si="15"/>
        <v>1.6282284786377301E-2</v>
      </c>
      <c r="G69" s="21">
        <v>656</v>
      </c>
      <c r="H69" s="21">
        <v>66</v>
      </c>
      <c r="I69" s="21">
        <f t="shared" si="16"/>
        <v>722</v>
      </c>
      <c r="J69" s="22">
        <f t="shared" si="17"/>
        <v>9.9115918950085109E-3</v>
      </c>
      <c r="K69" s="21">
        <f t="shared" si="13"/>
        <v>1464</v>
      </c>
      <c r="L69" s="21">
        <v>0</v>
      </c>
      <c r="M69" s="21">
        <f t="shared" si="18"/>
        <v>1464</v>
      </c>
    </row>
    <row r="70" spans="2:13" x14ac:dyDescent="0.25">
      <c r="B70" s="23" t="s">
        <v>334</v>
      </c>
      <c r="C70" s="21">
        <v>905</v>
      </c>
      <c r="D70" s="21">
        <v>331</v>
      </c>
      <c r="E70" s="21">
        <f t="shared" si="14"/>
        <v>1236</v>
      </c>
      <c r="F70" s="22">
        <f t="shared" si="15"/>
        <v>2.7122512123938469E-2</v>
      </c>
      <c r="G70" s="21">
        <v>1821</v>
      </c>
      <c r="H70" s="21">
        <v>119</v>
      </c>
      <c r="I70" s="21">
        <f t="shared" si="16"/>
        <v>1940</v>
      </c>
      <c r="J70" s="22">
        <f t="shared" si="17"/>
        <v>2.6632255230355281E-2</v>
      </c>
      <c r="K70" s="21">
        <f t="shared" si="13"/>
        <v>3176</v>
      </c>
      <c r="L70" s="21">
        <v>0</v>
      </c>
      <c r="M70" s="21">
        <f t="shared" si="18"/>
        <v>3176</v>
      </c>
    </row>
    <row r="71" spans="2:13" x14ac:dyDescent="0.25">
      <c r="B71" s="23" t="s">
        <v>335</v>
      </c>
      <c r="C71" s="21">
        <v>544</v>
      </c>
      <c r="D71" s="21">
        <v>179</v>
      </c>
      <c r="E71" s="21">
        <f t="shared" si="14"/>
        <v>723</v>
      </c>
      <c r="F71" s="22">
        <f t="shared" si="15"/>
        <v>1.5865352965701872E-2</v>
      </c>
      <c r="G71" s="21">
        <v>613</v>
      </c>
      <c r="H71" s="21">
        <v>75</v>
      </c>
      <c r="I71" s="21">
        <f t="shared" si="16"/>
        <v>688</v>
      </c>
      <c r="J71" s="22">
        <f t="shared" si="17"/>
        <v>9.4448410301466151E-3</v>
      </c>
      <c r="K71" s="21">
        <f t="shared" si="13"/>
        <v>1411</v>
      </c>
      <c r="L71" s="21">
        <v>0</v>
      </c>
      <c r="M71" s="21">
        <f t="shared" si="18"/>
        <v>1411</v>
      </c>
    </row>
    <row r="72" spans="2:13" x14ac:dyDescent="0.25">
      <c r="B72" s="23" t="s">
        <v>336</v>
      </c>
      <c r="C72" s="21">
        <v>1505</v>
      </c>
      <c r="D72" s="21">
        <v>561</v>
      </c>
      <c r="E72" s="21">
        <f t="shared" si="14"/>
        <v>2066</v>
      </c>
      <c r="F72" s="22">
        <f t="shared" si="15"/>
        <v>4.533584955344408E-2</v>
      </c>
      <c r="G72" s="21">
        <v>4505</v>
      </c>
      <c r="H72" s="21">
        <v>290</v>
      </c>
      <c r="I72" s="21">
        <f t="shared" si="16"/>
        <v>4795</v>
      </c>
      <c r="J72" s="22">
        <f t="shared" si="17"/>
        <v>6.5825599912141014E-2</v>
      </c>
      <c r="K72" s="21">
        <f t="shared" si="13"/>
        <v>6861</v>
      </c>
      <c r="L72" s="21">
        <v>0</v>
      </c>
      <c r="M72" s="21">
        <f t="shared" si="18"/>
        <v>6861</v>
      </c>
    </row>
    <row r="73" spans="2:13" x14ac:dyDescent="0.25">
      <c r="B73" s="23" t="s">
        <v>337</v>
      </c>
      <c r="C73" s="21">
        <v>824</v>
      </c>
      <c r="D73" s="21">
        <v>212</v>
      </c>
      <c r="E73" s="21">
        <f t="shared" si="14"/>
        <v>1036</v>
      </c>
      <c r="F73" s="22">
        <f t="shared" si="15"/>
        <v>2.2733756116828686E-2</v>
      </c>
      <c r="G73" s="21">
        <v>1809</v>
      </c>
      <c r="H73" s="21">
        <v>73</v>
      </c>
      <c r="I73" s="21">
        <f t="shared" si="16"/>
        <v>1882</v>
      </c>
      <c r="J73" s="22">
        <f t="shared" si="17"/>
        <v>2.5836033166767337E-2</v>
      </c>
      <c r="K73" s="21">
        <f t="shared" si="13"/>
        <v>2918</v>
      </c>
      <c r="L73" s="21">
        <v>0</v>
      </c>
      <c r="M73" s="21">
        <f t="shared" si="18"/>
        <v>2918</v>
      </c>
    </row>
    <row r="74" spans="2:13" x14ac:dyDescent="0.25">
      <c r="B74" s="23" t="s">
        <v>338</v>
      </c>
      <c r="C74" s="21">
        <v>260</v>
      </c>
      <c r="D74" s="21">
        <v>112</v>
      </c>
      <c r="E74" s="21">
        <f t="shared" si="14"/>
        <v>372</v>
      </c>
      <c r="F74" s="22">
        <f t="shared" si="15"/>
        <v>8.1630861732241988E-3</v>
      </c>
      <c r="G74" s="21">
        <v>622</v>
      </c>
      <c r="H74" s="21">
        <v>22</v>
      </c>
      <c r="I74" s="21">
        <f t="shared" si="16"/>
        <v>644</v>
      </c>
      <c r="J74" s="22">
        <f t="shared" si="17"/>
        <v>8.8408104991488656E-3</v>
      </c>
      <c r="K74" s="21">
        <f t="shared" si="13"/>
        <v>1016</v>
      </c>
      <c r="L74" s="21">
        <v>0</v>
      </c>
      <c r="M74" s="21">
        <f t="shared" si="18"/>
        <v>1016</v>
      </c>
    </row>
    <row r="75" spans="2:13" x14ac:dyDescent="0.25">
      <c r="B75" s="23" t="s">
        <v>339</v>
      </c>
      <c r="C75" s="21">
        <v>324</v>
      </c>
      <c r="D75" s="21">
        <v>101</v>
      </c>
      <c r="E75" s="21">
        <f t="shared" si="14"/>
        <v>425</v>
      </c>
      <c r="F75" s="22">
        <f t="shared" si="15"/>
        <v>9.3261065151082918E-3</v>
      </c>
      <c r="G75" s="21">
        <v>631</v>
      </c>
      <c r="H75" s="21">
        <v>36</v>
      </c>
      <c r="I75" s="21">
        <f t="shared" si="16"/>
        <v>667</v>
      </c>
      <c r="J75" s="22">
        <f t="shared" si="17"/>
        <v>9.1565537312613254E-3</v>
      </c>
      <c r="K75" s="21">
        <f t="shared" si="13"/>
        <v>1092</v>
      </c>
      <c r="L75" s="21">
        <v>0</v>
      </c>
      <c r="M75" s="21">
        <f t="shared" si="18"/>
        <v>1092</v>
      </c>
    </row>
    <row r="76" spans="2:13" x14ac:dyDescent="0.25">
      <c r="B76" s="23" t="s">
        <v>340</v>
      </c>
      <c r="C76" s="21">
        <v>415</v>
      </c>
      <c r="D76" s="21">
        <v>185</v>
      </c>
      <c r="E76" s="21">
        <f t="shared" si="14"/>
        <v>600</v>
      </c>
      <c r="F76" s="22">
        <f t="shared" si="15"/>
        <v>1.3166268021329355E-2</v>
      </c>
      <c r="G76" s="21">
        <v>546</v>
      </c>
      <c r="H76" s="21">
        <v>57</v>
      </c>
      <c r="I76" s="21">
        <f t="shared" si="16"/>
        <v>603</v>
      </c>
      <c r="J76" s="22">
        <f t="shared" si="17"/>
        <v>8.2779638679918739E-3</v>
      </c>
      <c r="K76" s="21">
        <f t="shared" si="13"/>
        <v>1203</v>
      </c>
      <c r="L76" s="21">
        <v>0</v>
      </c>
      <c r="M76" s="21">
        <f t="shared" si="18"/>
        <v>1203</v>
      </c>
    </row>
    <row r="77" spans="2:13" x14ac:dyDescent="0.25">
      <c r="B77" s="23" t="s">
        <v>341</v>
      </c>
      <c r="C77" s="21">
        <v>329</v>
      </c>
      <c r="D77" s="21">
        <v>133</v>
      </c>
      <c r="E77" s="21">
        <f t="shared" si="14"/>
        <v>462</v>
      </c>
      <c r="F77" s="22">
        <f t="shared" si="15"/>
        <v>1.0138026376423602E-2</v>
      </c>
      <c r="G77" s="21">
        <v>856</v>
      </c>
      <c r="H77" s="21">
        <v>65</v>
      </c>
      <c r="I77" s="21">
        <f t="shared" si="16"/>
        <v>921</v>
      </c>
      <c r="J77" s="22">
        <f t="shared" si="17"/>
        <v>1.2643457251111965E-2</v>
      </c>
      <c r="K77" s="21">
        <f t="shared" si="13"/>
        <v>1383</v>
      </c>
      <c r="L77" s="21">
        <v>0</v>
      </c>
      <c r="M77" s="21">
        <f t="shared" si="18"/>
        <v>1383</v>
      </c>
    </row>
    <row r="78" spans="2:13" x14ac:dyDescent="0.25">
      <c r="B78" s="23" t="s">
        <v>342</v>
      </c>
      <c r="C78" s="21">
        <v>1298</v>
      </c>
      <c r="D78" s="21">
        <v>472</v>
      </c>
      <c r="E78" s="21">
        <f t="shared" si="14"/>
        <v>1770</v>
      </c>
      <c r="F78" s="22">
        <f t="shared" si="15"/>
        <v>3.8840490662921598E-2</v>
      </c>
      <c r="G78" s="21">
        <v>3507</v>
      </c>
      <c r="H78" s="21">
        <v>168</v>
      </c>
      <c r="I78" s="21">
        <f t="shared" si="16"/>
        <v>3675</v>
      </c>
      <c r="J78" s="22">
        <f t="shared" si="17"/>
        <v>5.0450277304925593E-2</v>
      </c>
      <c r="K78" s="21">
        <f t="shared" si="13"/>
        <v>5445</v>
      </c>
      <c r="L78" s="21">
        <v>0</v>
      </c>
      <c r="M78" s="21">
        <f t="shared" si="18"/>
        <v>5445</v>
      </c>
    </row>
    <row r="79" spans="2:13" x14ac:dyDescent="0.25">
      <c r="B79" s="23" t="s">
        <v>343</v>
      </c>
      <c r="C79" s="21">
        <v>1497</v>
      </c>
      <c r="D79" s="21">
        <v>518</v>
      </c>
      <c r="E79" s="21">
        <f t="shared" si="14"/>
        <v>2015</v>
      </c>
      <c r="F79" s="22">
        <f t="shared" si="15"/>
        <v>4.4216716771631082E-2</v>
      </c>
      <c r="G79" s="21">
        <v>2266</v>
      </c>
      <c r="H79" s="21">
        <v>159</v>
      </c>
      <c r="I79" s="21">
        <f t="shared" si="16"/>
        <v>2425</v>
      </c>
      <c r="J79" s="22">
        <f t="shared" si="17"/>
        <v>3.3290319037944098E-2</v>
      </c>
      <c r="K79" s="21">
        <f t="shared" si="13"/>
        <v>4440</v>
      </c>
      <c r="L79" s="21">
        <v>0</v>
      </c>
      <c r="M79" s="21">
        <f t="shared" si="18"/>
        <v>4440</v>
      </c>
    </row>
    <row r="80" spans="2:13" x14ac:dyDescent="0.25">
      <c r="B80" s="23" t="s">
        <v>344</v>
      </c>
      <c r="C80" s="21">
        <v>677</v>
      </c>
      <c r="D80" s="21">
        <v>232</v>
      </c>
      <c r="E80" s="21">
        <f t="shared" si="14"/>
        <v>909</v>
      </c>
      <c r="F80" s="22">
        <f t="shared" si="15"/>
        <v>1.9946896052313971E-2</v>
      </c>
      <c r="G80" s="21">
        <v>1646</v>
      </c>
      <c r="H80" s="21">
        <v>103</v>
      </c>
      <c r="I80" s="21">
        <f t="shared" si="16"/>
        <v>1749</v>
      </c>
      <c r="J80" s="22">
        <f t="shared" si="17"/>
        <v>2.4010213607160508E-2</v>
      </c>
      <c r="K80" s="21">
        <f t="shared" si="13"/>
        <v>2658</v>
      </c>
      <c r="L80" s="21">
        <v>0</v>
      </c>
      <c r="M80" s="21">
        <f t="shared" si="18"/>
        <v>2658</v>
      </c>
    </row>
    <row r="81" spans="2:13" x14ac:dyDescent="0.25">
      <c r="B81" s="23" t="s">
        <v>345</v>
      </c>
      <c r="C81" s="21">
        <v>548</v>
      </c>
      <c r="D81" s="21">
        <v>259</v>
      </c>
      <c r="E81" s="21">
        <f t="shared" si="14"/>
        <v>807</v>
      </c>
      <c r="F81" s="22">
        <f t="shared" si="15"/>
        <v>1.7708630488687982E-2</v>
      </c>
      <c r="G81" s="21">
        <v>940</v>
      </c>
      <c r="H81" s="21">
        <v>70</v>
      </c>
      <c r="I81" s="21">
        <f t="shared" si="16"/>
        <v>1010</v>
      </c>
      <c r="J81" s="22">
        <f t="shared" si="17"/>
        <v>1.3865246279721048E-2</v>
      </c>
      <c r="K81" s="21">
        <f t="shared" si="13"/>
        <v>1817</v>
      </c>
      <c r="L81" s="21">
        <v>0</v>
      </c>
      <c r="M81" s="21">
        <f t="shared" si="18"/>
        <v>1817</v>
      </c>
    </row>
    <row r="82" spans="2:13" x14ac:dyDescent="0.25">
      <c r="B82" s="23" t="s">
        <v>346</v>
      </c>
      <c r="C82" s="21">
        <v>479</v>
      </c>
      <c r="D82" s="21">
        <v>174</v>
      </c>
      <c r="E82" s="21">
        <f t="shared" si="14"/>
        <v>653</v>
      </c>
      <c r="F82" s="22">
        <f t="shared" si="15"/>
        <v>1.4329288363213448E-2</v>
      </c>
      <c r="G82" s="21">
        <v>521</v>
      </c>
      <c r="H82" s="21">
        <v>48</v>
      </c>
      <c r="I82" s="21">
        <f t="shared" si="16"/>
        <v>569</v>
      </c>
      <c r="J82" s="22">
        <f t="shared" si="17"/>
        <v>7.8112130031299763E-3</v>
      </c>
      <c r="K82" s="21">
        <f t="shared" si="13"/>
        <v>1222</v>
      </c>
      <c r="L82" s="21">
        <v>0</v>
      </c>
      <c r="M82" s="21">
        <f t="shared" si="18"/>
        <v>1222</v>
      </c>
    </row>
    <row r="83" spans="2:13" x14ac:dyDescent="0.25">
      <c r="B83" s="23" t="s">
        <v>347</v>
      </c>
      <c r="C83" s="21">
        <v>865</v>
      </c>
      <c r="D83" s="21">
        <v>270</v>
      </c>
      <c r="E83" s="21">
        <f t="shared" si="14"/>
        <v>1135</v>
      </c>
      <c r="F83" s="22">
        <f t="shared" si="15"/>
        <v>2.4906190340348029E-2</v>
      </c>
      <c r="G83" s="21">
        <v>2040</v>
      </c>
      <c r="H83" s="21">
        <v>136</v>
      </c>
      <c r="I83" s="21">
        <f t="shared" si="16"/>
        <v>2176</v>
      </c>
      <c r="J83" s="22">
        <f t="shared" si="17"/>
        <v>2.9872055351161386E-2</v>
      </c>
      <c r="K83" s="21">
        <f t="shared" si="13"/>
        <v>3311</v>
      </c>
      <c r="L83" s="21">
        <v>0</v>
      </c>
      <c r="M83" s="21">
        <f t="shared" si="18"/>
        <v>3311</v>
      </c>
    </row>
    <row r="84" spans="2:13" x14ac:dyDescent="0.25">
      <c r="B84" s="23" t="s">
        <v>49</v>
      </c>
      <c r="C84" s="21">
        <f t="shared" ref="C84:H84" si="19">SUM(C52:C83)</f>
        <v>34071</v>
      </c>
      <c r="D84" s="21">
        <f t="shared" si="19"/>
        <v>11500</v>
      </c>
      <c r="E84" s="23">
        <f t="shared" ref="E84" si="20">C84+D84</f>
        <v>45571</v>
      </c>
      <c r="F84" s="25">
        <f t="shared" ref="F84" si="21">E84/$E$84</f>
        <v>1</v>
      </c>
      <c r="G84" s="21">
        <f t="shared" si="19"/>
        <v>68306</v>
      </c>
      <c r="H84" s="21">
        <f t="shared" si="19"/>
        <v>4538</v>
      </c>
      <c r="I84" s="23">
        <f t="shared" ref="I84" si="22">H84+G84</f>
        <v>72844</v>
      </c>
      <c r="J84" s="25">
        <f t="shared" ref="J84" si="23">I84/$I$84</f>
        <v>1</v>
      </c>
      <c r="K84" s="23">
        <f>E84+I84</f>
        <v>118415</v>
      </c>
      <c r="L84" s="21">
        <f t="shared" ref="L84" si="24">SUM(L52:L83)</f>
        <v>0</v>
      </c>
      <c r="M84" s="23">
        <f t="shared" si="18"/>
        <v>118415</v>
      </c>
    </row>
    <row r="85" spans="2:13" ht="24" x14ac:dyDescent="0.25">
      <c r="B85" s="35" t="s">
        <v>66</v>
      </c>
      <c r="C85" s="36">
        <f>+C84/M84</f>
        <v>0.28772537263015663</v>
      </c>
      <c r="D85" s="36">
        <f>+D84/M84</f>
        <v>9.7116074821601991E-2</v>
      </c>
      <c r="E85" s="37">
        <f>+E84/M84</f>
        <v>0.38484144745175863</v>
      </c>
      <c r="F85" s="37"/>
      <c r="G85" s="36">
        <f>+G84/M84</f>
        <v>0.57683570493603009</v>
      </c>
      <c r="H85" s="36">
        <f>+H84/M84</f>
        <v>3.8322847612211289E-2</v>
      </c>
      <c r="I85" s="37">
        <f>+I84/M84</f>
        <v>0.61515855254824137</v>
      </c>
      <c r="J85" s="37"/>
      <c r="K85" s="37">
        <f>+K84/M84</f>
        <v>1</v>
      </c>
      <c r="L85" s="37">
        <f>+L84/M84</f>
        <v>0</v>
      </c>
      <c r="M85" s="37">
        <f>K85+L85</f>
        <v>1</v>
      </c>
    </row>
    <row r="86" spans="2:13" x14ac:dyDescent="0.25">
      <c r="B86" s="28" t="s">
        <v>129</v>
      </c>
    </row>
    <row r="87" spans="2:13" x14ac:dyDescent="0.25">
      <c r="B87" s="28" t="s">
        <v>130</v>
      </c>
    </row>
  </sheetData>
  <mergeCells count="12">
    <mergeCell ref="L50:M50"/>
    <mergeCell ref="B49:M49"/>
    <mergeCell ref="B6:K6"/>
    <mergeCell ref="B5:K5"/>
    <mergeCell ref="B47:K47"/>
    <mergeCell ref="B46:K46"/>
    <mergeCell ref="B8:M8"/>
    <mergeCell ref="L9:M9"/>
    <mergeCell ref="B50:B51"/>
    <mergeCell ref="C50:K50"/>
    <mergeCell ref="B9:B10"/>
    <mergeCell ref="C9:K9"/>
  </mergeCells>
  <hyperlinks>
    <hyperlink ref="M5" location="'Índice Pensiones Solidarias'!A1" display="Volver Sistema de Pensiones Solidadias" xr:uid="{00000000-0004-0000-1100-000000000000}"/>
  </hyperlinks>
  <pageMargins left="0.74803149606299213" right="0.74803149606299213" top="0.98425196850393704" bottom="0.98425196850393704" header="0" footer="0"/>
  <pageSetup scale="77" fitToHeight="2" orientation="portrait" r:id="rId1"/>
  <headerFooter alignWithMargins="0"/>
  <rowBreaks count="1" manualBreakCount="1">
    <brk id="49" min="1"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8">
    <pageSetUpPr fitToPage="1"/>
  </sheetPr>
  <dimension ref="A1:P47"/>
  <sheetViews>
    <sheetView showGridLines="0" topLeftCell="A40" zoomScaleNormal="100" workbookViewId="0">
      <selection activeCell="C24" sqref="C24:M24"/>
    </sheetView>
  </sheetViews>
  <sheetFormatPr baseColWidth="10" defaultRowHeight="12" x14ac:dyDescent="0.25"/>
  <cols>
    <col min="1" max="1" width="6" style="29" customWidth="1"/>
    <col min="2" max="2" width="18.109375" style="29" customWidth="1"/>
    <col min="3" max="4" width="8.44140625" style="29" bestFit="1" customWidth="1"/>
    <col min="5" max="6" width="8.44140625" style="29" customWidth="1"/>
    <col min="7" max="7" width="9.109375" style="29" bestFit="1" customWidth="1"/>
    <col min="8" max="8" width="8.33203125" style="29" bestFit="1" customWidth="1"/>
    <col min="9" max="11" width="8.33203125" style="29" customWidth="1"/>
    <col min="12" max="12" width="8.44140625" style="29" customWidth="1"/>
    <col min="13" max="251" width="11.44140625" style="29"/>
    <col min="252" max="252" width="18.109375" style="29" customWidth="1"/>
    <col min="253" max="254" width="8.44140625" style="29" bestFit="1" customWidth="1"/>
    <col min="255" max="256" width="8.44140625" style="29" customWidth="1"/>
    <col min="257" max="257" width="9.109375" style="29" bestFit="1" customWidth="1"/>
    <col min="258" max="258" width="8.33203125" style="29" bestFit="1" customWidth="1"/>
    <col min="259" max="261" width="8.33203125" style="29" customWidth="1"/>
    <col min="262" max="267" width="0" style="29" hidden="1" customWidth="1"/>
    <col min="268" max="268" width="8.44140625" style="29" customWidth="1"/>
    <col min="269" max="507" width="11.44140625" style="29"/>
    <col min="508" max="508" width="18.109375" style="29" customWidth="1"/>
    <col min="509" max="510" width="8.44140625" style="29" bestFit="1" customWidth="1"/>
    <col min="511" max="512" width="8.44140625" style="29" customWidth="1"/>
    <col min="513" max="513" width="9.109375" style="29" bestFit="1" customWidth="1"/>
    <col min="514" max="514" width="8.33203125" style="29" bestFit="1" customWidth="1"/>
    <col min="515" max="517" width="8.33203125" style="29" customWidth="1"/>
    <col min="518" max="523" width="0" style="29" hidden="1" customWidth="1"/>
    <col min="524" max="524" width="8.44140625" style="29" customWidth="1"/>
    <col min="525" max="763" width="11.44140625" style="29"/>
    <col min="764" max="764" width="18.109375" style="29" customWidth="1"/>
    <col min="765" max="766" width="8.44140625" style="29" bestFit="1" customWidth="1"/>
    <col min="767" max="768" width="8.44140625" style="29" customWidth="1"/>
    <col min="769" max="769" width="9.109375" style="29" bestFit="1" customWidth="1"/>
    <col min="770" max="770" width="8.33203125" style="29" bestFit="1" customWidth="1"/>
    <col min="771" max="773" width="8.33203125" style="29" customWidth="1"/>
    <col min="774" max="779" width="0" style="29" hidden="1" customWidth="1"/>
    <col min="780" max="780" width="8.44140625" style="29" customWidth="1"/>
    <col min="781" max="1019" width="11.44140625" style="29"/>
    <col min="1020" max="1020" width="18.109375" style="29" customWidth="1"/>
    <col min="1021" max="1022" width="8.44140625" style="29" bestFit="1" customWidth="1"/>
    <col min="1023" max="1024" width="8.44140625" style="29" customWidth="1"/>
    <col min="1025" max="1025" width="9.109375" style="29" bestFit="1" customWidth="1"/>
    <col min="1026" max="1026" width="8.33203125" style="29" bestFit="1" customWidth="1"/>
    <col min="1027" max="1029" width="8.33203125" style="29" customWidth="1"/>
    <col min="1030" max="1035" width="0" style="29" hidden="1" customWidth="1"/>
    <col min="1036" max="1036" width="8.44140625" style="29" customWidth="1"/>
    <col min="1037" max="1275" width="11.44140625" style="29"/>
    <col min="1276" max="1276" width="18.109375" style="29" customWidth="1"/>
    <col min="1277" max="1278" width="8.44140625" style="29" bestFit="1" customWidth="1"/>
    <col min="1279" max="1280" width="8.44140625" style="29" customWidth="1"/>
    <col min="1281" max="1281" width="9.109375" style="29" bestFit="1" customWidth="1"/>
    <col min="1282" max="1282" width="8.33203125" style="29" bestFit="1" customWidth="1"/>
    <col min="1283" max="1285" width="8.33203125" style="29" customWidth="1"/>
    <col min="1286" max="1291" width="0" style="29" hidden="1" customWidth="1"/>
    <col min="1292" max="1292" width="8.44140625" style="29" customWidth="1"/>
    <col min="1293" max="1531" width="11.44140625" style="29"/>
    <col min="1532" max="1532" width="18.109375" style="29" customWidth="1"/>
    <col min="1533" max="1534" width="8.44140625" style="29" bestFit="1" customWidth="1"/>
    <col min="1535" max="1536" width="8.44140625" style="29" customWidth="1"/>
    <col min="1537" max="1537" width="9.109375" style="29" bestFit="1" customWidth="1"/>
    <col min="1538" max="1538" width="8.33203125" style="29" bestFit="1" customWidth="1"/>
    <col min="1539" max="1541" width="8.33203125" style="29" customWidth="1"/>
    <col min="1542" max="1547" width="0" style="29" hidden="1" customWidth="1"/>
    <col min="1548" max="1548" width="8.44140625" style="29" customWidth="1"/>
    <col min="1549" max="1787" width="11.44140625" style="29"/>
    <col min="1788" max="1788" width="18.109375" style="29" customWidth="1"/>
    <col min="1789" max="1790" width="8.44140625" style="29" bestFit="1" customWidth="1"/>
    <col min="1791" max="1792" width="8.44140625" style="29" customWidth="1"/>
    <col min="1793" max="1793" width="9.109375" style="29" bestFit="1" customWidth="1"/>
    <col min="1794" max="1794" width="8.33203125" style="29" bestFit="1" customWidth="1"/>
    <col min="1795" max="1797" width="8.33203125" style="29" customWidth="1"/>
    <col min="1798" max="1803" width="0" style="29" hidden="1" customWidth="1"/>
    <col min="1804" max="1804" width="8.44140625" style="29" customWidth="1"/>
    <col min="1805" max="2043" width="11.44140625" style="29"/>
    <col min="2044" max="2044" width="18.109375" style="29" customWidth="1"/>
    <col min="2045" max="2046" width="8.44140625" style="29" bestFit="1" customWidth="1"/>
    <col min="2047" max="2048" width="8.44140625" style="29" customWidth="1"/>
    <col min="2049" max="2049" width="9.109375" style="29" bestFit="1" customWidth="1"/>
    <col min="2050" max="2050" width="8.33203125" style="29" bestFit="1" customWidth="1"/>
    <col min="2051" max="2053" width="8.33203125" style="29" customWidth="1"/>
    <col min="2054" max="2059" width="0" style="29" hidden="1" customWidth="1"/>
    <col min="2060" max="2060" width="8.44140625" style="29" customWidth="1"/>
    <col min="2061" max="2299" width="11.44140625" style="29"/>
    <col min="2300" max="2300" width="18.109375" style="29" customWidth="1"/>
    <col min="2301" max="2302" width="8.44140625" style="29" bestFit="1" customWidth="1"/>
    <col min="2303" max="2304" width="8.44140625" style="29" customWidth="1"/>
    <col min="2305" max="2305" width="9.109375" style="29" bestFit="1" customWidth="1"/>
    <col min="2306" max="2306" width="8.33203125" style="29" bestFit="1" customWidth="1"/>
    <col min="2307" max="2309" width="8.33203125" style="29" customWidth="1"/>
    <col min="2310" max="2315" width="0" style="29" hidden="1" customWidth="1"/>
    <col min="2316" max="2316" width="8.44140625" style="29" customWidth="1"/>
    <col min="2317" max="2555" width="11.44140625" style="29"/>
    <col min="2556" max="2556" width="18.109375" style="29" customWidth="1"/>
    <col min="2557" max="2558" width="8.44140625" style="29" bestFit="1" customWidth="1"/>
    <col min="2559" max="2560" width="8.44140625" style="29" customWidth="1"/>
    <col min="2561" max="2561" width="9.109375" style="29" bestFit="1" customWidth="1"/>
    <col min="2562" max="2562" width="8.33203125" style="29" bestFit="1" customWidth="1"/>
    <col min="2563" max="2565" width="8.33203125" style="29" customWidth="1"/>
    <col min="2566" max="2571" width="0" style="29" hidden="1" customWidth="1"/>
    <col min="2572" max="2572" width="8.44140625" style="29" customWidth="1"/>
    <col min="2573" max="2811" width="11.44140625" style="29"/>
    <col min="2812" max="2812" width="18.109375" style="29" customWidth="1"/>
    <col min="2813" max="2814" width="8.44140625" style="29" bestFit="1" customWidth="1"/>
    <col min="2815" max="2816" width="8.44140625" style="29" customWidth="1"/>
    <col min="2817" max="2817" width="9.109375" style="29" bestFit="1" customWidth="1"/>
    <col min="2818" max="2818" width="8.33203125" style="29" bestFit="1" customWidth="1"/>
    <col min="2819" max="2821" width="8.33203125" style="29" customWidth="1"/>
    <col min="2822" max="2827" width="0" style="29" hidden="1" customWidth="1"/>
    <col min="2828" max="2828" width="8.44140625" style="29" customWidth="1"/>
    <col min="2829" max="3067" width="11.44140625" style="29"/>
    <col min="3068" max="3068" width="18.109375" style="29" customWidth="1"/>
    <col min="3069" max="3070" width="8.44140625" style="29" bestFit="1" customWidth="1"/>
    <col min="3071" max="3072" width="8.44140625" style="29" customWidth="1"/>
    <col min="3073" max="3073" width="9.109375" style="29" bestFit="1" customWidth="1"/>
    <col min="3074" max="3074" width="8.33203125" style="29" bestFit="1" customWidth="1"/>
    <col min="3075" max="3077" width="8.33203125" style="29" customWidth="1"/>
    <col min="3078" max="3083" width="0" style="29" hidden="1" customWidth="1"/>
    <col min="3084" max="3084" width="8.44140625" style="29" customWidth="1"/>
    <col min="3085" max="3323" width="11.44140625" style="29"/>
    <col min="3324" max="3324" width="18.109375" style="29" customWidth="1"/>
    <col min="3325" max="3326" width="8.44140625" style="29" bestFit="1" customWidth="1"/>
    <col min="3327" max="3328" width="8.44140625" style="29" customWidth="1"/>
    <col min="3329" max="3329" width="9.109375" style="29" bestFit="1" customWidth="1"/>
    <col min="3330" max="3330" width="8.33203125" style="29" bestFit="1" customWidth="1"/>
    <col min="3331" max="3333" width="8.33203125" style="29" customWidth="1"/>
    <col min="3334" max="3339" width="0" style="29" hidden="1" customWidth="1"/>
    <col min="3340" max="3340" width="8.44140625" style="29" customWidth="1"/>
    <col min="3341" max="3579" width="11.44140625" style="29"/>
    <col min="3580" max="3580" width="18.109375" style="29" customWidth="1"/>
    <col min="3581" max="3582" width="8.44140625" style="29" bestFit="1" customWidth="1"/>
    <col min="3583" max="3584" width="8.44140625" style="29" customWidth="1"/>
    <col min="3585" max="3585" width="9.109375" style="29" bestFit="1" customWidth="1"/>
    <col min="3586" max="3586" width="8.33203125" style="29" bestFit="1" customWidth="1"/>
    <col min="3587" max="3589" width="8.33203125" style="29" customWidth="1"/>
    <col min="3590" max="3595" width="0" style="29" hidden="1" customWidth="1"/>
    <col min="3596" max="3596" width="8.44140625" style="29" customWidth="1"/>
    <col min="3597" max="3835" width="11.44140625" style="29"/>
    <col min="3836" max="3836" width="18.109375" style="29" customWidth="1"/>
    <col min="3837" max="3838" width="8.44140625" style="29" bestFit="1" customWidth="1"/>
    <col min="3839" max="3840" width="8.44140625" style="29" customWidth="1"/>
    <col min="3841" max="3841" width="9.109375" style="29" bestFit="1" customWidth="1"/>
    <col min="3842" max="3842" width="8.33203125" style="29" bestFit="1" customWidth="1"/>
    <col min="3843" max="3845" width="8.33203125" style="29" customWidth="1"/>
    <col min="3846" max="3851" width="0" style="29" hidden="1" customWidth="1"/>
    <col min="3852" max="3852" width="8.44140625" style="29" customWidth="1"/>
    <col min="3853" max="4091" width="11.44140625" style="29"/>
    <col min="4092" max="4092" width="18.109375" style="29" customWidth="1"/>
    <col min="4093" max="4094" width="8.44140625" style="29" bestFit="1" customWidth="1"/>
    <col min="4095" max="4096" width="8.44140625" style="29" customWidth="1"/>
    <col min="4097" max="4097" width="9.109375" style="29" bestFit="1" customWidth="1"/>
    <col min="4098" max="4098" width="8.33203125" style="29" bestFit="1" customWidth="1"/>
    <col min="4099" max="4101" width="8.33203125" style="29" customWidth="1"/>
    <col min="4102" max="4107" width="0" style="29" hidden="1" customWidth="1"/>
    <col min="4108" max="4108" width="8.44140625" style="29" customWidth="1"/>
    <col min="4109" max="4347" width="11.44140625" style="29"/>
    <col min="4348" max="4348" width="18.109375" style="29" customWidth="1"/>
    <col min="4349" max="4350" width="8.44140625" style="29" bestFit="1" customWidth="1"/>
    <col min="4351" max="4352" width="8.44140625" style="29" customWidth="1"/>
    <col min="4353" max="4353" width="9.109375" style="29" bestFit="1" customWidth="1"/>
    <col min="4354" max="4354" width="8.33203125" style="29" bestFit="1" customWidth="1"/>
    <col min="4355" max="4357" width="8.33203125" style="29" customWidth="1"/>
    <col min="4358" max="4363" width="0" style="29" hidden="1" customWidth="1"/>
    <col min="4364" max="4364" width="8.44140625" style="29" customWidth="1"/>
    <col min="4365" max="4603" width="11.44140625" style="29"/>
    <col min="4604" max="4604" width="18.109375" style="29" customWidth="1"/>
    <col min="4605" max="4606" width="8.44140625" style="29" bestFit="1" customWidth="1"/>
    <col min="4607" max="4608" width="8.44140625" style="29" customWidth="1"/>
    <col min="4609" max="4609" width="9.109375" style="29" bestFit="1" customWidth="1"/>
    <col min="4610" max="4610" width="8.33203125" style="29" bestFit="1" customWidth="1"/>
    <col min="4611" max="4613" width="8.33203125" style="29" customWidth="1"/>
    <col min="4614" max="4619" width="0" style="29" hidden="1" customWidth="1"/>
    <col min="4620" max="4620" width="8.44140625" style="29" customWidth="1"/>
    <col min="4621" max="4859" width="11.44140625" style="29"/>
    <col min="4860" max="4860" width="18.109375" style="29" customWidth="1"/>
    <col min="4861" max="4862" width="8.44140625" style="29" bestFit="1" customWidth="1"/>
    <col min="4863" max="4864" width="8.44140625" style="29" customWidth="1"/>
    <col min="4865" max="4865" width="9.109375" style="29" bestFit="1" customWidth="1"/>
    <col min="4866" max="4866" width="8.33203125" style="29" bestFit="1" customWidth="1"/>
    <col min="4867" max="4869" width="8.33203125" style="29" customWidth="1"/>
    <col min="4870" max="4875" width="0" style="29" hidden="1" customWidth="1"/>
    <col min="4876" max="4876" width="8.44140625" style="29" customWidth="1"/>
    <col min="4877" max="5115" width="11.44140625" style="29"/>
    <col min="5116" max="5116" width="18.109375" style="29" customWidth="1"/>
    <col min="5117" max="5118" width="8.44140625" style="29" bestFit="1" customWidth="1"/>
    <col min="5119" max="5120" width="8.44140625" style="29" customWidth="1"/>
    <col min="5121" max="5121" width="9.109375" style="29" bestFit="1" customWidth="1"/>
    <col min="5122" max="5122" width="8.33203125" style="29" bestFit="1" customWidth="1"/>
    <col min="5123" max="5125" width="8.33203125" style="29" customWidth="1"/>
    <col min="5126" max="5131" width="0" style="29" hidden="1" customWidth="1"/>
    <col min="5132" max="5132" width="8.44140625" style="29" customWidth="1"/>
    <col min="5133" max="5371" width="11.44140625" style="29"/>
    <col min="5372" max="5372" width="18.109375" style="29" customWidth="1"/>
    <col min="5373" max="5374" width="8.44140625" style="29" bestFit="1" customWidth="1"/>
    <col min="5375" max="5376" width="8.44140625" style="29" customWidth="1"/>
    <col min="5377" max="5377" width="9.109375" style="29" bestFit="1" customWidth="1"/>
    <col min="5378" max="5378" width="8.33203125" style="29" bestFit="1" customWidth="1"/>
    <col min="5379" max="5381" width="8.33203125" style="29" customWidth="1"/>
    <col min="5382" max="5387" width="0" style="29" hidden="1" customWidth="1"/>
    <col min="5388" max="5388" width="8.44140625" style="29" customWidth="1"/>
    <col min="5389" max="5627" width="11.44140625" style="29"/>
    <col min="5628" max="5628" width="18.109375" style="29" customWidth="1"/>
    <col min="5629" max="5630" width="8.44140625" style="29" bestFit="1" customWidth="1"/>
    <col min="5631" max="5632" width="8.44140625" style="29" customWidth="1"/>
    <col min="5633" max="5633" width="9.109375" style="29" bestFit="1" customWidth="1"/>
    <col min="5634" max="5634" width="8.33203125" style="29" bestFit="1" customWidth="1"/>
    <col min="5635" max="5637" width="8.33203125" style="29" customWidth="1"/>
    <col min="5638" max="5643" width="0" style="29" hidden="1" customWidth="1"/>
    <col min="5644" max="5644" width="8.44140625" style="29" customWidth="1"/>
    <col min="5645" max="5883" width="11.44140625" style="29"/>
    <col min="5884" max="5884" width="18.109375" style="29" customWidth="1"/>
    <col min="5885" max="5886" width="8.44140625" style="29" bestFit="1" customWidth="1"/>
    <col min="5887" max="5888" width="8.44140625" style="29" customWidth="1"/>
    <col min="5889" max="5889" width="9.109375" style="29" bestFit="1" customWidth="1"/>
    <col min="5890" max="5890" width="8.33203125" style="29" bestFit="1" customWidth="1"/>
    <col min="5891" max="5893" width="8.33203125" style="29" customWidth="1"/>
    <col min="5894" max="5899" width="0" style="29" hidden="1" customWidth="1"/>
    <col min="5900" max="5900" width="8.44140625" style="29" customWidth="1"/>
    <col min="5901" max="6139" width="11.44140625" style="29"/>
    <col min="6140" max="6140" width="18.109375" style="29" customWidth="1"/>
    <col min="6141" max="6142" width="8.44140625" style="29" bestFit="1" customWidth="1"/>
    <col min="6143" max="6144" width="8.44140625" style="29" customWidth="1"/>
    <col min="6145" max="6145" width="9.109375" style="29" bestFit="1" customWidth="1"/>
    <col min="6146" max="6146" width="8.33203125" style="29" bestFit="1" customWidth="1"/>
    <col min="6147" max="6149" width="8.33203125" style="29" customWidth="1"/>
    <col min="6150" max="6155" width="0" style="29" hidden="1" customWidth="1"/>
    <col min="6156" max="6156" width="8.44140625" style="29" customWidth="1"/>
    <col min="6157" max="6395" width="11.44140625" style="29"/>
    <col min="6396" max="6396" width="18.109375" style="29" customWidth="1"/>
    <col min="6397" max="6398" width="8.44140625" style="29" bestFit="1" customWidth="1"/>
    <col min="6399" max="6400" width="8.44140625" style="29" customWidth="1"/>
    <col min="6401" max="6401" width="9.109375" style="29" bestFit="1" customWidth="1"/>
    <col min="6402" max="6402" width="8.33203125" style="29" bestFit="1" customWidth="1"/>
    <col min="6403" max="6405" width="8.33203125" style="29" customWidth="1"/>
    <col min="6406" max="6411" width="0" style="29" hidden="1" customWidth="1"/>
    <col min="6412" max="6412" width="8.44140625" style="29" customWidth="1"/>
    <col min="6413" max="6651" width="11.44140625" style="29"/>
    <col min="6652" max="6652" width="18.109375" style="29" customWidth="1"/>
    <col min="6653" max="6654" width="8.44140625" style="29" bestFit="1" customWidth="1"/>
    <col min="6655" max="6656" width="8.44140625" style="29" customWidth="1"/>
    <col min="6657" max="6657" width="9.109375" style="29" bestFit="1" customWidth="1"/>
    <col min="6658" max="6658" width="8.33203125" style="29" bestFit="1" customWidth="1"/>
    <col min="6659" max="6661" width="8.33203125" style="29" customWidth="1"/>
    <col min="6662" max="6667" width="0" style="29" hidden="1" customWidth="1"/>
    <col min="6668" max="6668" width="8.44140625" style="29" customWidth="1"/>
    <col min="6669" max="6907" width="11.44140625" style="29"/>
    <col min="6908" max="6908" width="18.109375" style="29" customWidth="1"/>
    <col min="6909" max="6910" width="8.44140625" style="29" bestFit="1" customWidth="1"/>
    <col min="6911" max="6912" width="8.44140625" style="29" customWidth="1"/>
    <col min="6913" max="6913" width="9.109375" style="29" bestFit="1" customWidth="1"/>
    <col min="6914" max="6914" width="8.33203125" style="29" bestFit="1" customWidth="1"/>
    <col min="6915" max="6917" width="8.33203125" style="29" customWidth="1"/>
    <col min="6918" max="6923" width="0" style="29" hidden="1" customWidth="1"/>
    <col min="6924" max="6924" width="8.44140625" style="29" customWidth="1"/>
    <col min="6925" max="7163" width="11.44140625" style="29"/>
    <col min="7164" max="7164" width="18.109375" style="29" customWidth="1"/>
    <col min="7165" max="7166" width="8.44140625" style="29" bestFit="1" customWidth="1"/>
    <col min="7167" max="7168" width="8.44140625" style="29" customWidth="1"/>
    <col min="7169" max="7169" width="9.109375" style="29" bestFit="1" customWidth="1"/>
    <col min="7170" max="7170" width="8.33203125" style="29" bestFit="1" customWidth="1"/>
    <col min="7171" max="7173" width="8.33203125" style="29" customWidth="1"/>
    <col min="7174" max="7179" width="0" style="29" hidden="1" customWidth="1"/>
    <col min="7180" max="7180" width="8.44140625" style="29" customWidth="1"/>
    <col min="7181" max="7419" width="11.44140625" style="29"/>
    <col min="7420" max="7420" width="18.109375" style="29" customWidth="1"/>
    <col min="7421" max="7422" width="8.44140625" style="29" bestFit="1" customWidth="1"/>
    <col min="7423" max="7424" width="8.44140625" style="29" customWidth="1"/>
    <col min="7425" max="7425" width="9.109375" style="29" bestFit="1" customWidth="1"/>
    <col min="7426" max="7426" width="8.33203125" style="29" bestFit="1" customWidth="1"/>
    <col min="7427" max="7429" width="8.33203125" style="29" customWidth="1"/>
    <col min="7430" max="7435" width="0" style="29" hidden="1" customWidth="1"/>
    <col min="7436" max="7436" width="8.44140625" style="29" customWidth="1"/>
    <col min="7437" max="7675" width="11.44140625" style="29"/>
    <col min="7676" max="7676" width="18.109375" style="29" customWidth="1"/>
    <col min="7677" max="7678" width="8.44140625" style="29" bestFit="1" customWidth="1"/>
    <col min="7679" max="7680" width="8.44140625" style="29" customWidth="1"/>
    <col min="7681" max="7681" width="9.109375" style="29" bestFit="1" customWidth="1"/>
    <col min="7682" max="7682" width="8.33203125" style="29" bestFit="1" customWidth="1"/>
    <col min="7683" max="7685" width="8.33203125" style="29" customWidth="1"/>
    <col min="7686" max="7691" width="0" style="29" hidden="1" customWidth="1"/>
    <col min="7692" max="7692" width="8.44140625" style="29" customWidth="1"/>
    <col min="7693" max="7931" width="11.44140625" style="29"/>
    <col min="7932" max="7932" width="18.109375" style="29" customWidth="1"/>
    <col min="7933" max="7934" width="8.44140625" style="29" bestFit="1" customWidth="1"/>
    <col min="7935" max="7936" width="8.44140625" style="29" customWidth="1"/>
    <col min="7937" max="7937" width="9.109375" style="29" bestFit="1" customWidth="1"/>
    <col min="7938" max="7938" width="8.33203125" style="29" bestFit="1" customWidth="1"/>
    <col min="7939" max="7941" width="8.33203125" style="29" customWidth="1"/>
    <col min="7942" max="7947" width="0" style="29" hidden="1" customWidth="1"/>
    <col min="7948" max="7948" width="8.44140625" style="29" customWidth="1"/>
    <col min="7949" max="8187" width="11.44140625" style="29"/>
    <col min="8188" max="8188" width="18.109375" style="29" customWidth="1"/>
    <col min="8189" max="8190" width="8.44140625" style="29" bestFit="1" customWidth="1"/>
    <col min="8191" max="8192" width="8.44140625" style="29" customWidth="1"/>
    <col min="8193" max="8193" width="9.109375" style="29" bestFit="1" customWidth="1"/>
    <col min="8194" max="8194" width="8.33203125" style="29" bestFit="1" customWidth="1"/>
    <col min="8195" max="8197" width="8.33203125" style="29" customWidth="1"/>
    <col min="8198" max="8203" width="0" style="29" hidden="1" customWidth="1"/>
    <col min="8204" max="8204" width="8.44140625" style="29" customWidth="1"/>
    <col min="8205" max="8443" width="11.44140625" style="29"/>
    <col min="8444" max="8444" width="18.109375" style="29" customWidth="1"/>
    <col min="8445" max="8446" width="8.44140625" style="29" bestFit="1" customWidth="1"/>
    <col min="8447" max="8448" width="8.44140625" style="29" customWidth="1"/>
    <col min="8449" max="8449" width="9.109375" style="29" bestFit="1" customWidth="1"/>
    <col min="8450" max="8450" width="8.33203125" style="29" bestFit="1" customWidth="1"/>
    <col min="8451" max="8453" width="8.33203125" style="29" customWidth="1"/>
    <col min="8454" max="8459" width="0" style="29" hidden="1" customWidth="1"/>
    <col min="8460" max="8460" width="8.44140625" style="29" customWidth="1"/>
    <col min="8461" max="8699" width="11.44140625" style="29"/>
    <col min="8700" max="8700" width="18.109375" style="29" customWidth="1"/>
    <col min="8701" max="8702" width="8.44140625" style="29" bestFit="1" customWidth="1"/>
    <col min="8703" max="8704" width="8.44140625" style="29" customWidth="1"/>
    <col min="8705" max="8705" width="9.109375" style="29" bestFit="1" customWidth="1"/>
    <col min="8706" max="8706" width="8.33203125" style="29" bestFit="1" customWidth="1"/>
    <col min="8707" max="8709" width="8.33203125" style="29" customWidth="1"/>
    <col min="8710" max="8715" width="0" style="29" hidden="1" customWidth="1"/>
    <col min="8716" max="8716" width="8.44140625" style="29" customWidth="1"/>
    <col min="8717" max="8955" width="11.44140625" style="29"/>
    <col min="8956" max="8956" width="18.109375" style="29" customWidth="1"/>
    <col min="8957" max="8958" width="8.44140625" style="29" bestFit="1" customWidth="1"/>
    <col min="8959" max="8960" width="8.44140625" style="29" customWidth="1"/>
    <col min="8961" max="8961" width="9.109375" style="29" bestFit="1" customWidth="1"/>
    <col min="8962" max="8962" width="8.33203125" style="29" bestFit="1" customWidth="1"/>
    <col min="8963" max="8965" width="8.33203125" style="29" customWidth="1"/>
    <col min="8966" max="8971" width="0" style="29" hidden="1" customWidth="1"/>
    <col min="8972" max="8972" width="8.44140625" style="29" customWidth="1"/>
    <col min="8973" max="9211" width="11.44140625" style="29"/>
    <col min="9212" max="9212" width="18.109375" style="29" customWidth="1"/>
    <col min="9213" max="9214" width="8.44140625" style="29" bestFit="1" customWidth="1"/>
    <col min="9215" max="9216" width="8.44140625" style="29" customWidth="1"/>
    <col min="9217" max="9217" width="9.109375" style="29" bestFit="1" customWidth="1"/>
    <col min="9218" max="9218" width="8.33203125" style="29" bestFit="1" customWidth="1"/>
    <col min="9219" max="9221" width="8.33203125" style="29" customWidth="1"/>
    <col min="9222" max="9227" width="0" style="29" hidden="1" customWidth="1"/>
    <col min="9228" max="9228" width="8.44140625" style="29" customWidth="1"/>
    <col min="9229" max="9467" width="11.44140625" style="29"/>
    <col min="9468" max="9468" width="18.109375" style="29" customWidth="1"/>
    <col min="9469" max="9470" width="8.44140625" style="29" bestFit="1" customWidth="1"/>
    <col min="9471" max="9472" width="8.44140625" style="29" customWidth="1"/>
    <col min="9473" max="9473" width="9.109375" style="29" bestFit="1" customWidth="1"/>
    <col min="9474" max="9474" width="8.33203125" style="29" bestFit="1" customWidth="1"/>
    <col min="9475" max="9477" width="8.33203125" style="29" customWidth="1"/>
    <col min="9478" max="9483" width="0" style="29" hidden="1" customWidth="1"/>
    <col min="9484" max="9484" width="8.44140625" style="29" customWidth="1"/>
    <col min="9485" max="9723" width="11.44140625" style="29"/>
    <col min="9724" max="9724" width="18.109375" style="29" customWidth="1"/>
    <col min="9725" max="9726" width="8.44140625" style="29" bestFit="1" customWidth="1"/>
    <col min="9727" max="9728" width="8.44140625" style="29" customWidth="1"/>
    <col min="9729" max="9729" width="9.109375" style="29" bestFit="1" customWidth="1"/>
    <col min="9730" max="9730" width="8.33203125" style="29" bestFit="1" customWidth="1"/>
    <col min="9731" max="9733" width="8.33203125" style="29" customWidth="1"/>
    <col min="9734" max="9739" width="0" style="29" hidden="1" customWidth="1"/>
    <col min="9740" max="9740" width="8.44140625" style="29" customWidth="1"/>
    <col min="9741" max="9979" width="11.44140625" style="29"/>
    <col min="9980" max="9980" width="18.109375" style="29" customWidth="1"/>
    <col min="9981" max="9982" width="8.44140625" style="29" bestFit="1" customWidth="1"/>
    <col min="9983" max="9984" width="8.44140625" style="29" customWidth="1"/>
    <col min="9985" max="9985" width="9.109375" style="29" bestFit="1" customWidth="1"/>
    <col min="9986" max="9986" width="8.33203125" style="29" bestFit="1" customWidth="1"/>
    <col min="9987" max="9989" width="8.33203125" style="29" customWidth="1"/>
    <col min="9990" max="9995" width="0" style="29" hidden="1" customWidth="1"/>
    <col min="9996" max="9996" width="8.44140625" style="29" customWidth="1"/>
    <col min="9997" max="10235" width="11.44140625" style="29"/>
    <col min="10236" max="10236" width="18.109375" style="29" customWidth="1"/>
    <col min="10237" max="10238" width="8.44140625" style="29" bestFit="1" customWidth="1"/>
    <col min="10239" max="10240" width="8.44140625" style="29" customWidth="1"/>
    <col min="10241" max="10241" width="9.109375" style="29" bestFit="1" customWidth="1"/>
    <col min="10242" max="10242" width="8.33203125" style="29" bestFit="1" customWidth="1"/>
    <col min="10243" max="10245" width="8.33203125" style="29" customWidth="1"/>
    <col min="10246" max="10251" width="0" style="29" hidden="1" customWidth="1"/>
    <col min="10252" max="10252" width="8.44140625" style="29" customWidth="1"/>
    <col min="10253" max="10491" width="11.44140625" style="29"/>
    <col min="10492" max="10492" width="18.109375" style="29" customWidth="1"/>
    <col min="10493" max="10494" width="8.44140625" style="29" bestFit="1" customWidth="1"/>
    <col min="10495" max="10496" width="8.44140625" style="29" customWidth="1"/>
    <col min="10497" max="10497" width="9.109375" style="29" bestFit="1" customWidth="1"/>
    <col min="10498" max="10498" width="8.33203125" style="29" bestFit="1" customWidth="1"/>
    <col min="10499" max="10501" width="8.33203125" style="29" customWidth="1"/>
    <col min="10502" max="10507" width="0" style="29" hidden="1" customWidth="1"/>
    <col min="10508" max="10508" width="8.44140625" style="29" customWidth="1"/>
    <col min="10509" max="10747" width="11.44140625" style="29"/>
    <col min="10748" max="10748" width="18.109375" style="29" customWidth="1"/>
    <col min="10749" max="10750" width="8.44140625" style="29" bestFit="1" customWidth="1"/>
    <col min="10751" max="10752" width="8.44140625" style="29" customWidth="1"/>
    <col min="10753" max="10753" width="9.109375" style="29" bestFit="1" customWidth="1"/>
    <col min="10754" max="10754" width="8.33203125" style="29" bestFit="1" customWidth="1"/>
    <col min="10755" max="10757" width="8.33203125" style="29" customWidth="1"/>
    <col min="10758" max="10763" width="0" style="29" hidden="1" customWidth="1"/>
    <col min="10764" max="10764" width="8.44140625" style="29" customWidth="1"/>
    <col min="10765" max="11003" width="11.44140625" style="29"/>
    <col min="11004" max="11004" width="18.109375" style="29" customWidth="1"/>
    <col min="11005" max="11006" width="8.44140625" style="29" bestFit="1" customWidth="1"/>
    <col min="11007" max="11008" width="8.44140625" style="29" customWidth="1"/>
    <col min="11009" max="11009" width="9.109375" style="29" bestFit="1" customWidth="1"/>
    <col min="11010" max="11010" width="8.33203125" style="29" bestFit="1" customWidth="1"/>
    <col min="11011" max="11013" width="8.33203125" style="29" customWidth="1"/>
    <col min="11014" max="11019" width="0" style="29" hidden="1" customWidth="1"/>
    <col min="11020" max="11020" width="8.44140625" style="29" customWidth="1"/>
    <col min="11021" max="11259" width="11.44140625" style="29"/>
    <col min="11260" max="11260" width="18.109375" style="29" customWidth="1"/>
    <col min="11261" max="11262" width="8.44140625" style="29" bestFit="1" customWidth="1"/>
    <col min="11263" max="11264" width="8.44140625" style="29" customWidth="1"/>
    <col min="11265" max="11265" width="9.109375" style="29" bestFit="1" customWidth="1"/>
    <col min="11266" max="11266" width="8.33203125" style="29" bestFit="1" customWidth="1"/>
    <col min="11267" max="11269" width="8.33203125" style="29" customWidth="1"/>
    <col min="11270" max="11275" width="0" style="29" hidden="1" customWidth="1"/>
    <col min="11276" max="11276" width="8.44140625" style="29" customWidth="1"/>
    <col min="11277" max="11515" width="11.44140625" style="29"/>
    <col min="11516" max="11516" width="18.109375" style="29" customWidth="1"/>
    <col min="11517" max="11518" width="8.44140625" style="29" bestFit="1" customWidth="1"/>
    <col min="11519" max="11520" width="8.44140625" style="29" customWidth="1"/>
    <col min="11521" max="11521" width="9.109375" style="29" bestFit="1" customWidth="1"/>
    <col min="11522" max="11522" width="8.33203125" style="29" bestFit="1" customWidth="1"/>
    <col min="11523" max="11525" width="8.33203125" style="29" customWidth="1"/>
    <col min="11526" max="11531" width="0" style="29" hidden="1" customWidth="1"/>
    <col min="11532" max="11532" width="8.44140625" style="29" customWidth="1"/>
    <col min="11533" max="11771" width="11.44140625" style="29"/>
    <col min="11772" max="11772" width="18.109375" style="29" customWidth="1"/>
    <col min="11773" max="11774" width="8.44140625" style="29" bestFit="1" customWidth="1"/>
    <col min="11775" max="11776" width="8.44140625" style="29" customWidth="1"/>
    <col min="11777" max="11777" width="9.109375" style="29" bestFit="1" customWidth="1"/>
    <col min="11778" max="11778" width="8.33203125" style="29" bestFit="1" customWidth="1"/>
    <col min="11779" max="11781" width="8.33203125" style="29" customWidth="1"/>
    <col min="11782" max="11787" width="0" style="29" hidden="1" customWidth="1"/>
    <col min="11788" max="11788" width="8.44140625" style="29" customWidth="1"/>
    <col min="11789" max="12027" width="11.44140625" style="29"/>
    <col min="12028" max="12028" width="18.109375" style="29" customWidth="1"/>
    <col min="12029" max="12030" width="8.44140625" style="29" bestFit="1" customWidth="1"/>
    <col min="12031" max="12032" width="8.44140625" style="29" customWidth="1"/>
    <col min="12033" max="12033" width="9.109375" style="29" bestFit="1" customWidth="1"/>
    <col min="12034" max="12034" width="8.33203125" style="29" bestFit="1" customWidth="1"/>
    <col min="12035" max="12037" width="8.33203125" style="29" customWidth="1"/>
    <col min="12038" max="12043" width="0" style="29" hidden="1" customWidth="1"/>
    <col min="12044" max="12044" width="8.44140625" style="29" customWidth="1"/>
    <col min="12045" max="12283" width="11.44140625" style="29"/>
    <col min="12284" max="12284" width="18.109375" style="29" customWidth="1"/>
    <col min="12285" max="12286" width="8.44140625" style="29" bestFit="1" customWidth="1"/>
    <col min="12287" max="12288" width="8.44140625" style="29" customWidth="1"/>
    <col min="12289" max="12289" width="9.109375" style="29" bestFit="1" customWidth="1"/>
    <col min="12290" max="12290" width="8.33203125" style="29" bestFit="1" customWidth="1"/>
    <col min="12291" max="12293" width="8.33203125" style="29" customWidth="1"/>
    <col min="12294" max="12299" width="0" style="29" hidden="1" customWidth="1"/>
    <col min="12300" max="12300" width="8.44140625" style="29" customWidth="1"/>
    <col min="12301" max="12539" width="11.44140625" style="29"/>
    <col min="12540" max="12540" width="18.109375" style="29" customWidth="1"/>
    <col min="12541" max="12542" width="8.44140625" style="29" bestFit="1" customWidth="1"/>
    <col min="12543" max="12544" width="8.44140625" style="29" customWidth="1"/>
    <col min="12545" max="12545" width="9.109375" style="29" bestFit="1" customWidth="1"/>
    <col min="12546" max="12546" width="8.33203125" style="29" bestFit="1" customWidth="1"/>
    <col min="12547" max="12549" width="8.33203125" style="29" customWidth="1"/>
    <col min="12550" max="12555" width="0" style="29" hidden="1" customWidth="1"/>
    <col min="12556" max="12556" width="8.44140625" style="29" customWidth="1"/>
    <col min="12557" max="12795" width="11.44140625" style="29"/>
    <col min="12796" max="12796" width="18.109375" style="29" customWidth="1"/>
    <col min="12797" max="12798" width="8.44140625" style="29" bestFit="1" customWidth="1"/>
    <col min="12799" max="12800" width="8.44140625" style="29" customWidth="1"/>
    <col min="12801" max="12801" width="9.109375" style="29" bestFit="1" customWidth="1"/>
    <col min="12802" max="12802" width="8.33203125" style="29" bestFit="1" customWidth="1"/>
    <col min="12803" max="12805" width="8.33203125" style="29" customWidth="1"/>
    <col min="12806" max="12811" width="0" style="29" hidden="1" customWidth="1"/>
    <col min="12812" max="12812" width="8.44140625" style="29" customWidth="1"/>
    <col min="12813" max="13051" width="11.44140625" style="29"/>
    <col min="13052" max="13052" width="18.109375" style="29" customWidth="1"/>
    <col min="13053" max="13054" width="8.44140625" style="29" bestFit="1" customWidth="1"/>
    <col min="13055" max="13056" width="8.44140625" style="29" customWidth="1"/>
    <col min="13057" max="13057" width="9.109375" style="29" bestFit="1" customWidth="1"/>
    <col min="13058" max="13058" width="8.33203125" style="29" bestFit="1" customWidth="1"/>
    <col min="13059" max="13061" width="8.33203125" style="29" customWidth="1"/>
    <col min="13062" max="13067" width="0" style="29" hidden="1" customWidth="1"/>
    <col min="13068" max="13068" width="8.44140625" style="29" customWidth="1"/>
    <col min="13069" max="13307" width="11.44140625" style="29"/>
    <col min="13308" max="13308" width="18.109375" style="29" customWidth="1"/>
    <col min="13309" max="13310" width="8.44140625" style="29" bestFit="1" customWidth="1"/>
    <col min="13311" max="13312" width="8.44140625" style="29" customWidth="1"/>
    <col min="13313" max="13313" width="9.109375" style="29" bestFit="1" customWidth="1"/>
    <col min="13314" max="13314" width="8.33203125" style="29" bestFit="1" customWidth="1"/>
    <col min="13315" max="13317" width="8.33203125" style="29" customWidth="1"/>
    <col min="13318" max="13323" width="0" style="29" hidden="1" customWidth="1"/>
    <col min="13324" max="13324" width="8.44140625" style="29" customWidth="1"/>
    <col min="13325" max="13563" width="11.44140625" style="29"/>
    <col min="13564" max="13564" width="18.109375" style="29" customWidth="1"/>
    <col min="13565" max="13566" width="8.44140625" style="29" bestFit="1" customWidth="1"/>
    <col min="13567" max="13568" width="8.44140625" style="29" customWidth="1"/>
    <col min="13569" max="13569" width="9.109375" style="29" bestFit="1" customWidth="1"/>
    <col min="13570" max="13570" width="8.33203125" style="29" bestFit="1" customWidth="1"/>
    <col min="13571" max="13573" width="8.33203125" style="29" customWidth="1"/>
    <col min="13574" max="13579" width="0" style="29" hidden="1" customWidth="1"/>
    <col min="13580" max="13580" width="8.44140625" style="29" customWidth="1"/>
    <col min="13581" max="13819" width="11.44140625" style="29"/>
    <col min="13820" max="13820" width="18.109375" style="29" customWidth="1"/>
    <col min="13821" max="13822" width="8.44140625" style="29" bestFit="1" customWidth="1"/>
    <col min="13823" max="13824" width="8.44140625" style="29" customWidth="1"/>
    <col min="13825" max="13825" width="9.109375" style="29" bestFit="1" customWidth="1"/>
    <col min="13826" max="13826" width="8.33203125" style="29" bestFit="1" customWidth="1"/>
    <col min="13827" max="13829" width="8.33203125" style="29" customWidth="1"/>
    <col min="13830" max="13835" width="0" style="29" hidden="1" customWidth="1"/>
    <col min="13836" max="13836" width="8.44140625" style="29" customWidth="1"/>
    <col min="13837" max="14075" width="11.44140625" style="29"/>
    <col min="14076" max="14076" width="18.109375" style="29" customWidth="1"/>
    <col min="14077" max="14078" width="8.44140625" style="29" bestFit="1" customWidth="1"/>
    <col min="14079" max="14080" width="8.44140625" style="29" customWidth="1"/>
    <col min="14081" max="14081" width="9.109375" style="29" bestFit="1" customWidth="1"/>
    <col min="14082" max="14082" width="8.33203125" style="29" bestFit="1" customWidth="1"/>
    <col min="14083" max="14085" width="8.33203125" style="29" customWidth="1"/>
    <col min="14086" max="14091" width="0" style="29" hidden="1" customWidth="1"/>
    <col min="14092" max="14092" width="8.44140625" style="29" customWidth="1"/>
    <col min="14093" max="14331" width="11.44140625" style="29"/>
    <col min="14332" max="14332" width="18.109375" style="29" customWidth="1"/>
    <col min="14333" max="14334" width="8.44140625" style="29" bestFit="1" customWidth="1"/>
    <col min="14335" max="14336" width="8.44140625" style="29" customWidth="1"/>
    <col min="14337" max="14337" width="9.109375" style="29" bestFit="1" customWidth="1"/>
    <col min="14338" max="14338" width="8.33203125" style="29" bestFit="1" customWidth="1"/>
    <col min="14339" max="14341" width="8.33203125" style="29" customWidth="1"/>
    <col min="14342" max="14347" width="0" style="29" hidden="1" customWidth="1"/>
    <col min="14348" max="14348" width="8.44140625" style="29" customWidth="1"/>
    <col min="14349" max="14587" width="11.44140625" style="29"/>
    <col min="14588" max="14588" width="18.109375" style="29" customWidth="1"/>
    <col min="14589" max="14590" width="8.44140625" style="29" bestFit="1" customWidth="1"/>
    <col min="14591" max="14592" width="8.44140625" style="29" customWidth="1"/>
    <col min="14593" max="14593" width="9.109375" style="29" bestFit="1" customWidth="1"/>
    <col min="14594" max="14594" width="8.33203125" style="29" bestFit="1" customWidth="1"/>
    <col min="14595" max="14597" width="8.33203125" style="29" customWidth="1"/>
    <col min="14598" max="14603" width="0" style="29" hidden="1" customWidth="1"/>
    <col min="14604" max="14604" width="8.44140625" style="29" customWidth="1"/>
    <col min="14605" max="14843" width="11.44140625" style="29"/>
    <col min="14844" max="14844" width="18.109375" style="29" customWidth="1"/>
    <col min="14845" max="14846" width="8.44140625" style="29" bestFit="1" customWidth="1"/>
    <col min="14847" max="14848" width="8.44140625" style="29" customWidth="1"/>
    <col min="14849" max="14849" width="9.109375" style="29" bestFit="1" customWidth="1"/>
    <col min="14850" max="14850" width="8.33203125" style="29" bestFit="1" customWidth="1"/>
    <col min="14851" max="14853" width="8.33203125" style="29" customWidth="1"/>
    <col min="14854" max="14859" width="0" style="29" hidden="1" customWidth="1"/>
    <col min="14860" max="14860" width="8.44140625" style="29" customWidth="1"/>
    <col min="14861" max="15099" width="11.44140625" style="29"/>
    <col min="15100" max="15100" width="18.109375" style="29" customWidth="1"/>
    <col min="15101" max="15102" width="8.44140625" style="29" bestFit="1" customWidth="1"/>
    <col min="15103" max="15104" width="8.44140625" style="29" customWidth="1"/>
    <col min="15105" max="15105" width="9.109375" style="29" bestFit="1" customWidth="1"/>
    <col min="15106" max="15106" width="8.33203125" style="29" bestFit="1" customWidth="1"/>
    <col min="15107" max="15109" width="8.33203125" style="29" customWidth="1"/>
    <col min="15110" max="15115" width="0" style="29" hidden="1" customWidth="1"/>
    <col min="15116" max="15116" width="8.44140625" style="29" customWidth="1"/>
    <col min="15117" max="15355" width="11.44140625" style="29"/>
    <col min="15356" max="15356" width="18.109375" style="29" customWidth="1"/>
    <col min="15357" max="15358" width="8.44140625" style="29" bestFit="1" customWidth="1"/>
    <col min="15359" max="15360" width="8.44140625" style="29" customWidth="1"/>
    <col min="15361" max="15361" width="9.109375" style="29" bestFit="1" customWidth="1"/>
    <col min="15362" max="15362" width="8.33203125" style="29" bestFit="1" customWidth="1"/>
    <col min="15363" max="15365" width="8.33203125" style="29" customWidth="1"/>
    <col min="15366" max="15371" width="0" style="29" hidden="1" customWidth="1"/>
    <col min="15372" max="15372" width="8.44140625" style="29" customWidth="1"/>
    <col min="15373" max="15611" width="11.44140625" style="29"/>
    <col min="15612" max="15612" width="18.109375" style="29" customWidth="1"/>
    <col min="15613" max="15614" width="8.44140625" style="29" bestFit="1" customWidth="1"/>
    <col min="15615" max="15616" width="8.44140625" style="29" customWidth="1"/>
    <col min="15617" max="15617" width="9.109375" style="29" bestFit="1" customWidth="1"/>
    <col min="15618" max="15618" width="8.33203125" style="29" bestFit="1" customWidth="1"/>
    <col min="15619" max="15621" width="8.33203125" style="29" customWidth="1"/>
    <col min="15622" max="15627" width="0" style="29" hidden="1" customWidth="1"/>
    <col min="15628" max="15628" width="8.44140625" style="29" customWidth="1"/>
    <col min="15629" max="15867" width="11.44140625" style="29"/>
    <col min="15868" max="15868" width="18.109375" style="29" customWidth="1"/>
    <col min="15869" max="15870" width="8.44140625" style="29" bestFit="1" customWidth="1"/>
    <col min="15871" max="15872" width="8.44140625" style="29" customWidth="1"/>
    <col min="15873" max="15873" width="9.109375" style="29" bestFit="1" customWidth="1"/>
    <col min="15874" max="15874" width="8.33203125" style="29" bestFit="1" customWidth="1"/>
    <col min="15875" max="15877" width="8.33203125" style="29" customWidth="1"/>
    <col min="15878" max="15883" width="0" style="29" hidden="1" customWidth="1"/>
    <col min="15884" max="15884" width="8.44140625" style="29" customWidth="1"/>
    <col min="15885" max="16123" width="11.44140625" style="29"/>
    <col min="16124" max="16124" width="18.109375" style="29" customWidth="1"/>
    <col min="16125" max="16126" width="8.44140625" style="29" bestFit="1" customWidth="1"/>
    <col min="16127" max="16128" width="8.44140625" style="29" customWidth="1"/>
    <col min="16129" max="16129" width="9.109375" style="29" bestFit="1" customWidth="1"/>
    <col min="16130" max="16130" width="8.33203125" style="29" bestFit="1" customWidth="1"/>
    <col min="16131" max="16133" width="8.33203125" style="29" customWidth="1"/>
    <col min="16134" max="16139" width="0" style="29" hidden="1" customWidth="1"/>
    <col min="16140" max="16140" width="8.44140625" style="29" customWidth="1"/>
    <col min="16141" max="16384" width="11.44140625" style="29"/>
  </cols>
  <sheetData>
    <row r="1" spans="1:16" s="30" customFormat="1" x14ac:dyDescent="0.25"/>
    <row r="2" spans="1:16" s="30" customFormat="1" x14ac:dyDescent="0.25">
      <c r="A2" s="50" t="s">
        <v>101</v>
      </c>
    </row>
    <row r="3" spans="1:16" s="30" customFormat="1" ht="14.4" x14ac:dyDescent="0.3">
      <c r="A3" s="50" t="s">
        <v>102</v>
      </c>
      <c r="J3" s="107"/>
    </row>
    <row r="4" spans="1:16" s="30" customFormat="1" x14ac:dyDescent="0.25"/>
    <row r="5" spans="1:16" s="30" customFormat="1" ht="13.8" x14ac:dyDescent="0.3">
      <c r="B5" s="357" t="s">
        <v>92</v>
      </c>
      <c r="C5" s="357"/>
      <c r="D5" s="357"/>
      <c r="E5" s="357"/>
      <c r="F5" s="357"/>
      <c r="G5" s="357"/>
      <c r="H5" s="357"/>
      <c r="I5" s="357"/>
      <c r="J5" s="357"/>
      <c r="K5" s="357"/>
      <c r="M5" s="134" t="s">
        <v>572</v>
      </c>
      <c r="O5" s="108"/>
    </row>
    <row r="6" spans="1:16" s="30" customFormat="1" ht="13.8" x14ac:dyDescent="0.3">
      <c r="B6" s="373" t="str">
        <f>'Solicitudes Regiones'!$B$6:$R$6</f>
        <v>Acumuladas de julio de 2008 a mayo de 2020</v>
      </c>
      <c r="C6" s="373"/>
      <c r="D6" s="373"/>
      <c r="E6" s="373"/>
      <c r="F6" s="373"/>
      <c r="G6" s="373"/>
      <c r="H6" s="373"/>
      <c r="I6" s="373"/>
      <c r="J6" s="373"/>
      <c r="K6" s="373"/>
      <c r="L6" s="65"/>
    </row>
    <row r="7" spans="1:16" s="33" customFormat="1" x14ac:dyDescent="0.25">
      <c r="B7" s="31"/>
      <c r="C7" s="32"/>
      <c r="D7" s="32"/>
      <c r="E7" s="32"/>
      <c r="F7" s="32"/>
      <c r="G7" s="32"/>
      <c r="H7" s="32"/>
      <c r="I7" s="32"/>
      <c r="J7" s="32"/>
      <c r="K7" s="32"/>
      <c r="L7" s="32"/>
    </row>
    <row r="8" spans="1:16" ht="15" customHeight="1" x14ac:dyDescent="0.25">
      <c r="B8" s="387" t="s">
        <v>55</v>
      </c>
      <c r="C8" s="387"/>
      <c r="D8" s="387"/>
      <c r="E8" s="387"/>
      <c r="F8" s="387"/>
      <c r="G8" s="387"/>
      <c r="H8" s="387"/>
      <c r="I8" s="387"/>
      <c r="J8" s="387"/>
      <c r="K8" s="387"/>
      <c r="L8" s="387"/>
      <c r="M8" s="387"/>
    </row>
    <row r="9" spans="1:16" ht="20.25" customHeight="1" x14ac:dyDescent="0.25">
      <c r="B9" s="387" t="s">
        <v>56</v>
      </c>
      <c r="C9" s="385" t="s">
        <v>2</v>
      </c>
      <c r="D9" s="388"/>
      <c r="E9" s="388"/>
      <c r="F9" s="388"/>
      <c r="G9" s="388"/>
      <c r="H9" s="388"/>
      <c r="I9" s="388"/>
      <c r="J9" s="388"/>
      <c r="K9" s="386"/>
      <c r="L9" s="385"/>
      <c r="M9" s="386"/>
    </row>
    <row r="10" spans="1:16" ht="24" x14ac:dyDescent="0.25">
      <c r="B10" s="387"/>
      <c r="C10" s="26" t="s">
        <v>57</v>
      </c>
      <c r="D10" s="26" t="s">
        <v>58</v>
      </c>
      <c r="E10" s="26" t="s">
        <v>59</v>
      </c>
      <c r="F10" s="26" t="s">
        <v>60</v>
      </c>
      <c r="G10" s="26" t="s">
        <v>8</v>
      </c>
      <c r="H10" s="26" t="s">
        <v>61</v>
      </c>
      <c r="I10" s="26" t="s">
        <v>62</v>
      </c>
      <c r="J10" s="26" t="s">
        <v>63</v>
      </c>
      <c r="K10" s="283" t="s">
        <v>31</v>
      </c>
      <c r="L10" s="283" t="s">
        <v>593</v>
      </c>
      <c r="M10" s="283" t="s">
        <v>596</v>
      </c>
    </row>
    <row r="11" spans="1:16" x14ac:dyDescent="0.25">
      <c r="B11" s="21" t="s">
        <v>348</v>
      </c>
      <c r="C11" s="21">
        <v>4110</v>
      </c>
      <c r="D11" s="21">
        <v>2631</v>
      </c>
      <c r="E11" s="21">
        <f>C11+D11</f>
        <v>6741</v>
      </c>
      <c r="F11" s="22">
        <f>E11/$E$23</f>
        <v>0.3038265651056925</v>
      </c>
      <c r="G11" s="21">
        <v>14539</v>
      </c>
      <c r="H11" s="21">
        <v>1143</v>
      </c>
      <c r="I11" s="21">
        <f>G11+H11</f>
        <v>15682</v>
      </c>
      <c r="J11" s="22">
        <f>I11/$I$23</f>
        <v>0.40030631780472242</v>
      </c>
      <c r="K11" s="21">
        <f t="shared" ref="K11:K22" si="0">E11+I11</f>
        <v>22423</v>
      </c>
      <c r="L11" s="21">
        <v>4</v>
      </c>
      <c r="M11" s="21">
        <f>K11+L11</f>
        <v>22427</v>
      </c>
      <c r="P11" s="34"/>
    </row>
    <row r="12" spans="1:16" x14ac:dyDescent="0.25">
      <c r="B12" s="21" t="s">
        <v>349</v>
      </c>
      <c r="C12" s="21">
        <v>179</v>
      </c>
      <c r="D12" s="21">
        <v>143</v>
      </c>
      <c r="E12" s="21">
        <f t="shared" ref="E12:E22" si="1">C12+D12</f>
        <v>322</v>
      </c>
      <c r="F12" s="22">
        <f t="shared" ref="F12:F22" si="2">E12/$E$23</f>
        <v>1.4513003109929238E-2</v>
      </c>
      <c r="G12" s="21">
        <v>539</v>
      </c>
      <c r="H12" s="21">
        <v>43</v>
      </c>
      <c r="I12" s="21">
        <f t="shared" ref="I12:I22" si="3">G12+H12</f>
        <v>582</v>
      </c>
      <c r="J12" s="22">
        <f t="shared" ref="J12:J22" si="4">I12/$I$23</f>
        <v>1.4856413529036376E-2</v>
      </c>
      <c r="K12" s="21">
        <f t="shared" si="0"/>
        <v>904</v>
      </c>
      <c r="L12" s="21">
        <v>0</v>
      </c>
      <c r="M12" s="21">
        <f t="shared" ref="M12:M23" si="5">K12+L12</f>
        <v>904</v>
      </c>
      <c r="P12" s="34"/>
    </row>
    <row r="13" spans="1:16" x14ac:dyDescent="0.25">
      <c r="B13" s="21" t="s">
        <v>350</v>
      </c>
      <c r="C13" s="21">
        <v>694</v>
      </c>
      <c r="D13" s="21">
        <v>501</v>
      </c>
      <c r="E13" s="21">
        <f t="shared" si="1"/>
        <v>1195</v>
      </c>
      <c r="F13" s="22">
        <f t="shared" si="2"/>
        <v>5.3860368684364716E-2</v>
      </c>
      <c r="G13" s="21">
        <v>1629</v>
      </c>
      <c r="H13" s="21">
        <v>174</v>
      </c>
      <c r="I13" s="21">
        <f t="shared" si="3"/>
        <v>1803</v>
      </c>
      <c r="J13" s="22">
        <f t="shared" si="4"/>
        <v>4.6024250159540522E-2</v>
      </c>
      <c r="K13" s="21">
        <f t="shared" si="0"/>
        <v>2998</v>
      </c>
      <c r="L13" s="21">
        <v>1</v>
      </c>
      <c r="M13" s="21">
        <f t="shared" si="5"/>
        <v>2999</v>
      </c>
      <c r="P13" s="34"/>
    </row>
    <row r="14" spans="1:16" x14ac:dyDescent="0.25">
      <c r="B14" s="21" t="s">
        <v>45</v>
      </c>
      <c r="C14" s="21">
        <v>743</v>
      </c>
      <c r="D14" s="21">
        <v>529</v>
      </c>
      <c r="E14" s="21">
        <f t="shared" si="1"/>
        <v>1272</v>
      </c>
      <c r="F14" s="22">
        <f t="shared" si="2"/>
        <v>5.7330869428043447E-2</v>
      </c>
      <c r="G14" s="21">
        <v>1903</v>
      </c>
      <c r="H14" s="21">
        <v>168</v>
      </c>
      <c r="I14" s="21">
        <f t="shared" si="3"/>
        <v>2071</v>
      </c>
      <c r="J14" s="22">
        <f t="shared" si="4"/>
        <v>5.2865347798340775E-2</v>
      </c>
      <c r="K14" s="21">
        <f t="shared" si="0"/>
        <v>3343</v>
      </c>
      <c r="L14" s="21">
        <v>1</v>
      </c>
      <c r="M14" s="21">
        <f t="shared" si="5"/>
        <v>3344</v>
      </c>
      <c r="P14" s="34"/>
    </row>
    <row r="15" spans="1:16" x14ac:dyDescent="0.25">
      <c r="B15" s="21" t="s">
        <v>351</v>
      </c>
      <c r="C15" s="21">
        <v>242</v>
      </c>
      <c r="D15" s="21">
        <v>228</v>
      </c>
      <c r="E15" s="21">
        <f t="shared" si="1"/>
        <v>470</v>
      </c>
      <c r="F15" s="22">
        <f t="shared" si="2"/>
        <v>2.1183575967909134E-2</v>
      </c>
      <c r="G15" s="21">
        <v>759</v>
      </c>
      <c r="H15" s="21">
        <v>74</v>
      </c>
      <c r="I15" s="21">
        <f t="shared" si="3"/>
        <v>833</v>
      </c>
      <c r="J15" s="22">
        <f t="shared" si="4"/>
        <v>2.1263560944479898E-2</v>
      </c>
      <c r="K15" s="21">
        <f t="shared" si="0"/>
        <v>1303</v>
      </c>
      <c r="L15" s="21">
        <v>0</v>
      </c>
      <c r="M15" s="21">
        <f t="shared" si="5"/>
        <v>1303</v>
      </c>
      <c r="P15" s="34"/>
    </row>
    <row r="16" spans="1:16" ht="24" x14ac:dyDescent="0.25">
      <c r="B16" s="21" t="s">
        <v>352</v>
      </c>
      <c r="C16" s="21">
        <v>737</v>
      </c>
      <c r="D16" s="21">
        <v>600</v>
      </c>
      <c r="E16" s="21">
        <f t="shared" si="1"/>
        <v>1337</v>
      </c>
      <c r="F16" s="22">
        <f t="shared" si="2"/>
        <v>6.0260512912967051E-2</v>
      </c>
      <c r="G16" s="21">
        <v>1683</v>
      </c>
      <c r="H16" s="21">
        <v>232</v>
      </c>
      <c r="I16" s="21">
        <f t="shared" si="3"/>
        <v>1915</v>
      </c>
      <c r="J16" s="22">
        <f t="shared" si="4"/>
        <v>4.8883216336949586E-2</v>
      </c>
      <c r="K16" s="21">
        <f t="shared" si="0"/>
        <v>3252</v>
      </c>
      <c r="L16" s="21">
        <v>0</v>
      </c>
      <c r="M16" s="21">
        <f t="shared" si="5"/>
        <v>3252</v>
      </c>
      <c r="P16" s="34"/>
    </row>
    <row r="17" spans="2:16" x14ac:dyDescent="0.25">
      <c r="B17" s="21" t="s">
        <v>353</v>
      </c>
      <c r="C17" s="21">
        <v>886</v>
      </c>
      <c r="D17" s="21">
        <v>768</v>
      </c>
      <c r="E17" s="21">
        <f t="shared" si="1"/>
        <v>1654</v>
      </c>
      <c r="F17" s="22">
        <f t="shared" si="2"/>
        <v>7.4548158831748326E-2</v>
      </c>
      <c r="G17" s="21">
        <v>2260</v>
      </c>
      <c r="H17" s="21">
        <v>209</v>
      </c>
      <c r="I17" s="21">
        <f t="shared" si="3"/>
        <v>2469</v>
      </c>
      <c r="J17" s="22">
        <f t="shared" si="4"/>
        <v>6.3024888321633693E-2</v>
      </c>
      <c r="K17" s="21">
        <f t="shared" si="0"/>
        <v>4123</v>
      </c>
      <c r="L17" s="21">
        <v>2</v>
      </c>
      <c r="M17" s="21">
        <f t="shared" si="5"/>
        <v>4125</v>
      </c>
      <c r="P17" s="334"/>
    </row>
    <row r="18" spans="2:16" x14ac:dyDescent="0.25">
      <c r="B18" s="21" t="s">
        <v>354</v>
      </c>
      <c r="C18" s="21">
        <v>1485</v>
      </c>
      <c r="D18" s="21">
        <v>1043</v>
      </c>
      <c r="E18" s="21">
        <f t="shared" si="1"/>
        <v>2528</v>
      </c>
      <c r="F18" s="22">
        <f t="shared" si="2"/>
        <v>0.11394059584441339</v>
      </c>
      <c r="G18" s="21">
        <v>2640</v>
      </c>
      <c r="H18" s="21">
        <v>337</v>
      </c>
      <c r="I18" s="21">
        <f t="shared" si="3"/>
        <v>2977</v>
      </c>
      <c r="J18" s="22">
        <f t="shared" si="4"/>
        <v>7.5992342054881937E-2</v>
      </c>
      <c r="K18" s="21">
        <f t="shared" si="0"/>
        <v>5505</v>
      </c>
      <c r="L18" s="21">
        <v>0</v>
      </c>
      <c r="M18" s="21">
        <f t="shared" si="5"/>
        <v>5505</v>
      </c>
      <c r="P18" s="34"/>
    </row>
    <row r="19" spans="2:16" x14ac:dyDescent="0.25">
      <c r="B19" s="21" t="s">
        <v>355</v>
      </c>
      <c r="C19" s="21">
        <v>1492</v>
      </c>
      <c r="D19" s="21">
        <v>905</v>
      </c>
      <c r="E19" s="21">
        <f t="shared" si="1"/>
        <v>2397</v>
      </c>
      <c r="F19" s="22">
        <f t="shared" si="2"/>
        <v>0.1080362374363366</v>
      </c>
      <c r="G19" s="21">
        <v>4665</v>
      </c>
      <c r="H19" s="21">
        <v>419</v>
      </c>
      <c r="I19" s="21">
        <f t="shared" si="3"/>
        <v>5084</v>
      </c>
      <c r="J19" s="22">
        <f t="shared" si="4"/>
        <v>0.12977664326738991</v>
      </c>
      <c r="K19" s="21">
        <f t="shared" si="0"/>
        <v>7481</v>
      </c>
      <c r="L19" s="21">
        <v>1</v>
      </c>
      <c r="M19" s="21">
        <f t="shared" si="5"/>
        <v>7482</v>
      </c>
      <c r="P19" s="34"/>
    </row>
    <row r="20" spans="2:16" x14ac:dyDescent="0.25">
      <c r="B20" s="21" t="s">
        <v>356</v>
      </c>
      <c r="C20" s="21">
        <v>598</v>
      </c>
      <c r="D20" s="21">
        <v>397</v>
      </c>
      <c r="E20" s="21">
        <f t="shared" si="1"/>
        <v>995</v>
      </c>
      <c r="F20" s="22">
        <f t="shared" si="2"/>
        <v>4.4846081038445937E-2</v>
      </c>
      <c r="G20" s="21">
        <v>1064</v>
      </c>
      <c r="H20" s="21">
        <v>103</v>
      </c>
      <c r="I20" s="21">
        <f t="shared" si="3"/>
        <v>1167</v>
      </c>
      <c r="J20" s="22">
        <f t="shared" si="4"/>
        <v>2.9789406509253349E-2</v>
      </c>
      <c r="K20" s="21">
        <f t="shared" si="0"/>
        <v>2162</v>
      </c>
      <c r="L20" s="21">
        <v>0</v>
      </c>
      <c r="M20" s="21">
        <f t="shared" si="5"/>
        <v>2162</v>
      </c>
      <c r="P20" s="34"/>
    </row>
    <row r="21" spans="2:16" x14ac:dyDescent="0.25">
      <c r="B21" s="21" t="s">
        <v>357</v>
      </c>
      <c r="C21" s="21">
        <v>472</v>
      </c>
      <c r="D21" s="21">
        <v>346</v>
      </c>
      <c r="E21" s="21">
        <f t="shared" si="1"/>
        <v>818</v>
      </c>
      <c r="F21" s="22">
        <f t="shared" si="2"/>
        <v>3.6868436471807813E-2</v>
      </c>
      <c r="G21" s="21">
        <v>770</v>
      </c>
      <c r="H21" s="21">
        <v>94</v>
      </c>
      <c r="I21" s="21">
        <f t="shared" si="3"/>
        <v>864</v>
      </c>
      <c r="J21" s="22">
        <f t="shared" si="4"/>
        <v>2.2054881940012764E-2</v>
      </c>
      <c r="K21" s="21">
        <f t="shared" si="0"/>
        <v>1682</v>
      </c>
      <c r="L21" s="21">
        <v>0</v>
      </c>
      <c r="M21" s="21">
        <f t="shared" si="5"/>
        <v>1682</v>
      </c>
      <c r="P21" s="34"/>
    </row>
    <row r="22" spans="2:16" x14ac:dyDescent="0.25">
      <c r="B22" s="21" t="s">
        <v>358</v>
      </c>
      <c r="C22" s="21">
        <v>1531</v>
      </c>
      <c r="D22" s="21">
        <v>927</v>
      </c>
      <c r="E22" s="21">
        <f t="shared" si="1"/>
        <v>2458</v>
      </c>
      <c r="F22" s="22">
        <f t="shared" si="2"/>
        <v>0.11078559516834183</v>
      </c>
      <c r="G22" s="21">
        <v>3365</v>
      </c>
      <c r="H22" s="21">
        <v>363</v>
      </c>
      <c r="I22" s="21">
        <f t="shared" si="3"/>
        <v>3728</v>
      </c>
      <c r="J22" s="22">
        <f t="shared" si="4"/>
        <v>9.5162731333758771E-2</v>
      </c>
      <c r="K22" s="21">
        <f t="shared" si="0"/>
        <v>6186</v>
      </c>
      <c r="L22" s="21">
        <v>0</v>
      </c>
      <c r="M22" s="21">
        <f t="shared" si="5"/>
        <v>6186</v>
      </c>
      <c r="P22" s="34"/>
    </row>
    <row r="23" spans="2:16" x14ac:dyDescent="0.25">
      <c r="B23" s="23" t="s">
        <v>49</v>
      </c>
      <c r="C23" s="21">
        <f t="shared" ref="C23:H23" si="6">SUM(C11:C22)</f>
        <v>13169</v>
      </c>
      <c r="D23" s="21">
        <f t="shared" si="6"/>
        <v>9018</v>
      </c>
      <c r="E23" s="23">
        <f t="shared" ref="E23" si="7">C23+D23</f>
        <v>22187</v>
      </c>
      <c r="F23" s="25">
        <f t="shared" ref="F23" si="8">E23/$E$23</f>
        <v>1</v>
      </c>
      <c r="G23" s="21">
        <f t="shared" si="6"/>
        <v>35816</v>
      </c>
      <c r="H23" s="21">
        <f t="shared" si="6"/>
        <v>3359</v>
      </c>
      <c r="I23" s="23">
        <f t="shared" ref="I23" si="9">G23+H23</f>
        <v>39175</v>
      </c>
      <c r="J23" s="25">
        <f t="shared" ref="J23" si="10">I23/$I$23</f>
        <v>1</v>
      </c>
      <c r="K23" s="23">
        <f t="shared" ref="K23" si="11">E23+I23</f>
        <v>61362</v>
      </c>
      <c r="L23" s="21">
        <f t="shared" ref="L23" si="12">SUM(L11:L22)</f>
        <v>9</v>
      </c>
      <c r="M23" s="23">
        <f t="shared" si="5"/>
        <v>61371</v>
      </c>
      <c r="P23" s="34"/>
    </row>
    <row r="24" spans="2:16" ht="25.5" customHeight="1" x14ac:dyDescent="0.25">
      <c r="B24" s="35" t="s">
        <v>64</v>
      </c>
      <c r="C24" s="36">
        <f>+C23/M23</f>
        <v>0.21458017630476936</v>
      </c>
      <c r="D24" s="36">
        <f>+D23/M23</f>
        <v>0.1469423669159701</v>
      </c>
      <c r="E24" s="37">
        <f>+E23/M23</f>
        <v>0.36152254322073946</v>
      </c>
      <c r="F24" s="37"/>
      <c r="G24" s="36">
        <f>+G23/M23</f>
        <v>0.58359811637418324</v>
      </c>
      <c r="H24" s="36">
        <f>+H23/M23</f>
        <v>5.4732691336298905E-2</v>
      </c>
      <c r="I24" s="37">
        <f>+I23/M23</f>
        <v>0.63833080771048212</v>
      </c>
      <c r="J24" s="37"/>
      <c r="K24" s="37">
        <f>+K23/M23</f>
        <v>0.99985335093122163</v>
      </c>
      <c r="L24" s="37">
        <f>+L23/M23</f>
        <v>1.4664906877841325E-4</v>
      </c>
      <c r="M24" s="37">
        <f>K24+L24</f>
        <v>1</v>
      </c>
    </row>
    <row r="25" spans="2:16" x14ac:dyDescent="0.25">
      <c r="B25" s="38"/>
      <c r="C25" s="39"/>
      <c r="D25" s="39"/>
      <c r="E25" s="40"/>
      <c r="F25" s="40"/>
      <c r="G25" s="39"/>
      <c r="H25" s="39"/>
      <c r="I25" s="40"/>
      <c r="J25" s="40"/>
      <c r="K25" s="40"/>
      <c r="L25" s="40"/>
    </row>
    <row r="26" spans="2:16" ht="13.8" x14ac:dyDescent="0.3">
      <c r="B26" s="357" t="s">
        <v>93</v>
      </c>
      <c r="C26" s="357"/>
      <c r="D26" s="357"/>
      <c r="E26" s="357"/>
      <c r="F26" s="357"/>
      <c r="G26" s="357"/>
      <c r="H26" s="357"/>
      <c r="I26" s="357"/>
      <c r="J26" s="357"/>
      <c r="K26" s="357"/>
      <c r="L26" s="40"/>
    </row>
    <row r="27" spans="2:16" ht="13.8" x14ac:dyDescent="0.3">
      <c r="B27" s="373" t="str">
        <f>'Solicitudes Regiones'!$B$6:$R$6</f>
        <v>Acumuladas de julio de 2008 a mayo de 2020</v>
      </c>
      <c r="C27" s="373"/>
      <c r="D27" s="373"/>
      <c r="E27" s="373"/>
      <c r="F27" s="373"/>
      <c r="G27" s="373"/>
      <c r="H27" s="373"/>
      <c r="I27" s="373"/>
      <c r="J27" s="373"/>
      <c r="K27" s="373"/>
      <c r="L27" s="40"/>
    </row>
    <row r="28" spans="2:16" x14ac:dyDescent="0.25">
      <c r="B28" s="28"/>
      <c r="C28" s="41"/>
      <c r="D28" s="41"/>
      <c r="E28" s="41"/>
      <c r="F28" s="41"/>
      <c r="G28" s="41"/>
      <c r="H28" s="41"/>
      <c r="I28" s="41"/>
      <c r="J28" s="41"/>
      <c r="K28" s="41"/>
    </row>
    <row r="29" spans="2:16" ht="15" customHeight="1" x14ac:dyDescent="0.25">
      <c r="B29" s="387" t="s">
        <v>65</v>
      </c>
      <c r="C29" s="387"/>
      <c r="D29" s="387"/>
      <c r="E29" s="387"/>
      <c r="F29" s="387"/>
      <c r="G29" s="387"/>
      <c r="H29" s="387"/>
      <c r="I29" s="387"/>
      <c r="J29" s="387"/>
      <c r="K29" s="387"/>
      <c r="L29" s="387"/>
      <c r="M29" s="387"/>
    </row>
    <row r="30" spans="2:16" ht="15" customHeight="1" x14ac:dyDescent="0.25">
      <c r="B30" s="387" t="s">
        <v>56</v>
      </c>
      <c r="C30" s="387" t="s">
        <v>2</v>
      </c>
      <c r="D30" s="387"/>
      <c r="E30" s="387"/>
      <c r="F30" s="387"/>
      <c r="G30" s="387"/>
      <c r="H30" s="387"/>
      <c r="I30" s="387"/>
      <c r="J30" s="387"/>
      <c r="K30" s="387"/>
      <c r="L30" s="385"/>
      <c r="M30" s="386"/>
    </row>
    <row r="31" spans="2:16" ht="24" x14ac:dyDescent="0.25">
      <c r="B31" s="387"/>
      <c r="C31" s="26" t="s">
        <v>57</v>
      </c>
      <c r="D31" s="26" t="s">
        <v>58</v>
      </c>
      <c r="E31" s="26" t="s">
        <v>59</v>
      </c>
      <c r="F31" s="26" t="s">
        <v>60</v>
      </c>
      <c r="G31" s="26" t="s">
        <v>8</v>
      </c>
      <c r="H31" s="26" t="s">
        <v>61</v>
      </c>
      <c r="I31" s="26" t="s">
        <v>62</v>
      </c>
      <c r="J31" s="26" t="s">
        <v>63</v>
      </c>
      <c r="K31" s="27" t="s">
        <v>31</v>
      </c>
      <c r="L31" s="283" t="s">
        <v>593</v>
      </c>
      <c r="M31" s="283" t="s">
        <v>596</v>
      </c>
    </row>
    <row r="32" spans="2:16" x14ac:dyDescent="0.25">
      <c r="B32" s="21" t="s">
        <v>348</v>
      </c>
      <c r="C32" s="21">
        <v>3751</v>
      </c>
      <c r="D32" s="21">
        <v>1973</v>
      </c>
      <c r="E32" s="21">
        <f>C32+D32</f>
        <v>5724</v>
      </c>
      <c r="F32" s="22">
        <f>E32/$E$44</f>
        <v>0.31157803059169342</v>
      </c>
      <c r="G32" s="21">
        <v>12392</v>
      </c>
      <c r="H32" s="21">
        <v>963</v>
      </c>
      <c r="I32" s="21">
        <f>G32+H32</f>
        <v>13355</v>
      </c>
      <c r="J32" s="22">
        <f>I32/$I$44</f>
        <v>0.39725742161937055</v>
      </c>
      <c r="K32" s="21">
        <f t="shared" ref="K32:K43" si="13">E32+I32</f>
        <v>19079</v>
      </c>
      <c r="L32" s="21">
        <v>0</v>
      </c>
      <c r="M32" s="21">
        <f>K32+L32</f>
        <v>19079</v>
      </c>
    </row>
    <row r="33" spans="2:13" x14ac:dyDescent="0.25">
      <c r="B33" s="21" t="s">
        <v>349</v>
      </c>
      <c r="C33" s="21">
        <v>167</v>
      </c>
      <c r="D33" s="21">
        <v>93</v>
      </c>
      <c r="E33" s="21">
        <f t="shared" ref="E33:E43" si="14">C33+D33</f>
        <v>260</v>
      </c>
      <c r="F33" s="22">
        <f t="shared" ref="F33:F43" si="15">E33/$E$44</f>
        <v>1.4152740732676502E-2</v>
      </c>
      <c r="G33" s="21">
        <v>477</v>
      </c>
      <c r="H33" s="21">
        <v>35</v>
      </c>
      <c r="I33" s="21">
        <f t="shared" ref="I33:I43" si="16">G33+H33</f>
        <v>512</v>
      </c>
      <c r="J33" s="22">
        <f t="shared" ref="J33:J43" si="17">I33/$I$44</f>
        <v>1.5229936343625438E-2</v>
      </c>
      <c r="K33" s="21">
        <f t="shared" si="13"/>
        <v>772</v>
      </c>
      <c r="L33" s="21">
        <v>0</v>
      </c>
      <c r="M33" s="21">
        <f t="shared" ref="M33:M44" si="18">K33+L33</f>
        <v>772</v>
      </c>
    </row>
    <row r="34" spans="2:13" x14ac:dyDescent="0.25">
      <c r="B34" s="21" t="s">
        <v>350</v>
      </c>
      <c r="C34" s="21">
        <v>652</v>
      </c>
      <c r="D34" s="21">
        <v>307</v>
      </c>
      <c r="E34" s="21">
        <f t="shared" si="14"/>
        <v>959</v>
      </c>
      <c r="F34" s="22">
        <f t="shared" si="15"/>
        <v>5.220183985629525E-2</v>
      </c>
      <c r="G34" s="21">
        <v>1429</v>
      </c>
      <c r="H34" s="21">
        <v>149</v>
      </c>
      <c r="I34" s="21">
        <f t="shared" si="16"/>
        <v>1578</v>
      </c>
      <c r="J34" s="22">
        <f t="shared" si="17"/>
        <v>4.6939139746564343E-2</v>
      </c>
      <c r="K34" s="21">
        <f t="shared" si="13"/>
        <v>2537</v>
      </c>
      <c r="L34" s="21">
        <v>0</v>
      </c>
      <c r="M34" s="21">
        <f t="shared" si="18"/>
        <v>2537</v>
      </c>
    </row>
    <row r="35" spans="2:13" x14ac:dyDescent="0.25">
      <c r="B35" s="21" t="s">
        <v>45</v>
      </c>
      <c r="C35" s="21">
        <v>699</v>
      </c>
      <c r="D35" s="21">
        <v>365</v>
      </c>
      <c r="E35" s="21">
        <f t="shared" si="14"/>
        <v>1064</v>
      </c>
      <c r="F35" s="22">
        <f t="shared" si="15"/>
        <v>5.791736976756845E-2</v>
      </c>
      <c r="G35" s="21">
        <v>1702</v>
      </c>
      <c r="H35" s="21">
        <v>141</v>
      </c>
      <c r="I35" s="21">
        <f t="shared" si="16"/>
        <v>1843</v>
      </c>
      <c r="J35" s="22">
        <f t="shared" si="17"/>
        <v>5.4821821643167352E-2</v>
      </c>
      <c r="K35" s="21">
        <f t="shared" si="13"/>
        <v>2907</v>
      </c>
      <c r="L35" s="21">
        <v>0</v>
      </c>
      <c r="M35" s="21">
        <f t="shared" si="18"/>
        <v>2907</v>
      </c>
    </row>
    <row r="36" spans="2:13" x14ac:dyDescent="0.25">
      <c r="B36" s="21" t="s">
        <v>351</v>
      </c>
      <c r="C36" s="21">
        <v>216</v>
      </c>
      <c r="D36" s="21">
        <v>124</v>
      </c>
      <c r="E36" s="21">
        <f t="shared" si="14"/>
        <v>340</v>
      </c>
      <c r="F36" s="22">
        <f t="shared" si="15"/>
        <v>1.8507430188884656E-2</v>
      </c>
      <c r="G36" s="21">
        <v>685</v>
      </c>
      <c r="H36" s="21">
        <v>66</v>
      </c>
      <c r="I36" s="21">
        <f t="shared" si="16"/>
        <v>751</v>
      </c>
      <c r="J36" s="22">
        <f t="shared" si="17"/>
        <v>2.2339223035278719E-2</v>
      </c>
      <c r="K36" s="21">
        <f t="shared" si="13"/>
        <v>1091</v>
      </c>
      <c r="L36" s="21">
        <v>0</v>
      </c>
      <c r="M36" s="21">
        <f t="shared" si="18"/>
        <v>1091</v>
      </c>
    </row>
    <row r="37" spans="2:13" ht="24" x14ac:dyDescent="0.25">
      <c r="B37" s="21" t="s">
        <v>352</v>
      </c>
      <c r="C37" s="21">
        <v>709</v>
      </c>
      <c r="D37" s="21">
        <v>391</v>
      </c>
      <c r="E37" s="21">
        <f t="shared" si="14"/>
        <v>1100</v>
      </c>
      <c r="F37" s="22">
        <f t="shared" si="15"/>
        <v>5.9876980022862118E-2</v>
      </c>
      <c r="G37" s="21">
        <v>1506</v>
      </c>
      <c r="H37" s="21">
        <v>196</v>
      </c>
      <c r="I37" s="21">
        <f t="shared" si="16"/>
        <v>1702</v>
      </c>
      <c r="J37" s="22">
        <f t="shared" si="17"/>
        <v>5.0627639954786127E-2</v>
      </c>
      <c r="K37" s="21">
        <f t="shared" si="13"/>
        <v>2802</v>
      </c>
      <c r="L37" s="21">
        <v>0</v>
      </c>
      <c r="M37" s="21">
        <f t="shared" si="18"/>
        <v>2802</v>
      </c>
    </row>
    <row r="38" spans="2:13" x14ac:dyDescent="0.25">
      <c r="B38" s="21" t="s">
        <v>353</v>
      </c>
      <c r="C38" s="21">
        <v>805</v>
      </c>
      <c r="D38" s="21">
        <v>472</v>
      </c>
      <c r="E38" s="21">
        <f t="shared" si="14"/>
        <v>1277</v>
      </c>
      <c r="F38" s="22">
        <f t="shared" si="15"/>
        <v>6.9511730444722655E-2</v>
      </c>
      <c r="G38" s="21">
        <v>1906</v>
      </c>
      <c r="H38" s="21">
        <v>174</v>
      </c>
      <c r="I38" s="21">
        <f t="shared" si="16"/>
        <v>2080</v>
      </c>
      <c r="J38" s="22">
        <f t="shared" si="17"/>
        <v>6.1871616395978345E-2</v>
      </c>
      <c r="K38" s="21">
        <f t="shared" si="13"/>
        <v>3357</v>
      </c>
      <c r="L38" s="21">
        <v>0</v>
      </c>
      <c r="M38" s="21">
        <f t="shared" si="18"/>
        <v>3357</v>
      </c>
    </row>
    <row r="39" spans="2:13" x14ac:dyDescent="0.25">
      <c r="B39" s="21" t="s">
        <v>354</v>
      </c>
      <c r="C39" s="21">
        <v>1382</v>
      </c>
      <c r="D39" s="21">
        <v>704</v>
      </c>
      <c r="E39" s="21">
        <f t="shared" si="14"/>
        <v>2086</v>
      </c>
      <c r="F39" s="22">
        <f t="shared" si="15"/>
        <v>0.11354852757062762</v>
      </c>
      <c r="G39" s="21">
        <v>2244</v>
      </c>
      <c r="H39" s="21">
        <v>287</v>
      </c>
      <c r="I39" s="21">
        <f t="shared" si="16"/>
        <v>2531</v>
      </c>
      <c r="J39" s="22">
        <f t="shared" si="17"/>
        <v>7.5287048604914031E-2</v>
      </c>
      <c r="K39" s="21">
        <f t="shared" si="13"/>
        <v>4617</v>
      </c>
      <c r="L39" s="21">
        <v>0</v>
      </c>
      <c r="M39" s="21">
        <f t="shared" si="18"/>
        <v>4617</v>
      </c>
    </row>
    <row r="40" spans="2:13" x14ac:dyDescent="0.25">
      <c r="B40" s="21" t="s">
        <v>355</v>
      </c>
      <c r="C40" s="21">
        <v>1368</v>
      </c>
      <c r="D40" s="21">
        <v>644</v>
      </c>
      <c r="E40" s="21">
        <f t="shared" si="14"/>
        <v>2012</v>
      </c>
      <c r="F40" s="22">
        <f t="shared" si="15"/>
        <v>0.10952043982363507</v>
      </c>
      <c r="G40" s="21">
        <v>3913</v>
      </c>
      <c r="H40" s="21">
        <v>367</v>
      </c>
      <c r="I40" s="21">
        <f t="shared" si="16"/>
        <v>4280</v>
      </c>
      <c r="J40" s="22">
        <f t="shared" si="17"/>
        <v>0.12731274912249391</v>
      </c>
      <c r="K40" s="21">
        <f t="shared" si="13"/>
        <v>6292</v>
      </c>
      <c r="L40" s="21">
        <v>0</v>
      </c>
      <c r="M40" s="21">
        <f t="shared" si="18"/>
        <v>6292</v>
      </c>
    </row>
    <row r="41" spans="2:13" x14ac:dyDescent="0.25">
      <c r="B41" s="21" t="s">
        <v>356</v>
      </c>
      <c r="C41" s="21">
        <v>543</v>
      </c>
      <c r="D41" s="21">
        <v>270</v>
      </c>
      <c r="E41" s="21">
        <f t="shared" si="14"/>
        <v>813</v>
      </c>
      <c r="F41" s="22">
        <f t="shared" si="15"/>
        <v>4.4254531598715369E-2</v>
      </c>
      <c r="G41" s="21">
        <v>913</v>
      </c>
      <c r="H41" s="21">
        <v>91</v>
      </c>
      <c r="I41" s="21">
        <f t="shared" si="16"/>
        <v>1004</v>
      </c>
      <c r="J41" s="22">
        <f t="shared" si="17"/>
        <v>2.9864953298828007E-2</v>
      </c>
      <c r="K41" s="21">
        <f t="shared" si="13"/>
        <v>1817</v>
      </c>
      <c r="L41" s="21">
        <v>0</v>
      </c>
      <c r="M41" s="21">
        <f t="shared" si="18"/>
        <v>1817</v>
      </c>
    </row>
    <row r="42" spans="2:13" x14ac:dyDescent="0.25">
      <c r="B42" s="21" t="s">
        <v>357</v>
      </c>
      <c r="C42" s="21">
        <v>453</v>
      </c>
      <c r="D42" s="21">
        <v>228</v>
      </c>
      <c r="E42" s="21">
        <f t="shared" si="14"/>
        <v>681</v>
      </c>
      <c r="F42" s="22">
        <f t="shared" si="15"/>
        <v>3.7069293995971912E-2</v>
      </c>
      <c r="G42" s="21">
        <v>685</v>
      </c>
      <c r="H42" s="21">
        <v>84</v>
      </c>
      <c r="I42" s="21">
        <f t="shared" si="16"/>
        <v>769</v>
      </c>
      <c r="J42" s="22">
        <f t="shared" si="17"/>
        <v>2.2874650484859302E-2</v>
      </c>
      <c r="K42" s="21">
        <f t="shared" si="13"/>
        <v>1450</v>
      </c>
      <c r="L42" s="21">
        <v>0</v>
      </c>
      <c r="M42" s="21">
        <f t="shared" si="18"/>
        <v>1450</v>
      </c>
    </row>
    <row r="43" spans="2:13" x14ac:dyDescent="0.25">
      <c r="B43" s="21" t="s">
        <v>358</v>
      </c>
      <c r="C43" s="21">
        <v>1413</v>
      </c>
      <c r="D43" s="21">
        <v>642</v>
      </c>
      <c r="E43" s="21">
        <f t="shared" si="14"/>
        <v>2055</v>
      </c>
      <c r="F43" s="22">
        <f t="shared" si="15"/>
        <v>0.11186108540634696</v>
      </c>
      <c r="G43" s="21">
        <v>2900</v>
      </c>
      <c r="H43" s="21">
        <v>313</v>
      </c>
      <c r="I43" s="21">
        <f t="shared" si="16"/>
        <v>3213</v>
      </c>
      <c r="J43" s="22">
        <f t="shared" si="17"/>
        <v>9.5573799750133859E-2</v>
      </c>
      <c r="K43" s="21">
        <f t="shared" si="13"/>
        <v>5268</v>
      </c>
      <c r="L43" s="21">
        <v>0</v>
      </c>
      <c r="M43" s="21">
        <f t="shared" si="18"/>
        <v>5268</v>
      </c>
    </row>
    <row r="44" spans="2:13" x14ac:dyDescent="0.25">
      <c r="B44" s="23" t="s">
        <v>49</v>
      </c>
      <c r="C44" s="21">
        <f t="shared" ref="C44:H44" si="19">SUM(C32:C43)</f>
        <v>12158</v>
      </c>
      <c r="D44" s="21">
        <f t="shared" si="19"/>
        <v>6213</v>
      </c>
      <c r="E44" s="23">
        <f t="shared" ref="E44" si="20">C44+D44</f>
        <v>18371</v>
      </c>
      <c r="F44" s="25">
        <f t="shared" ref="F44" si="21">E44/$E$44</f>
        <v>1</v>
      </c>
      <c r="G44" s="21">
        <f t="shared" si="19"/>
        <v>30752</v>
      </c>
      <c r="H44" s="21">
        <f t="shared" si="19"/>
        <v>2866</v>
      </c>
      <c r="I44" s="23">
        <f t="shared" ref="I44" si="22">G44+H44</f>
        <v>33618</v>
      </c>
      <c r="J44" s="25">
        <f t="shared" ref="J44" si="23">I44/$I$44</f>
        <v>1</v>
      </c>
      <c r="K44" s="23">
        <f t="shared" ref="K44" si="24">E44+I44</f>
        <v>51989</v>
      </c>
      <c r="L44" s="21">
        <f t="shared" ref="L44" si="25">SUM(L32:L43)</f>
        <v>0</v>
      </c>
      <c r="M44" s="23">
        <f t="shared" si="18"/>
        <v>51989</v>
      </c>
    </row>
    <row r="45" spans="2:13" ht="24" x14ac:dyDescent="0.25">
      <c r="B45" s="35" t="s">
        <v>66</v>
      </c>
      <c r="C45" s="36">
        <f>+C44/M44</f>
        <v>0.23385716209198099</v>
      </c>
      <c r="D45" s="36">
        <f>+D44/M44</f>
        <v>0.11950604935659466</v>
      </c>
      <c r="E45" s="37">
        <f>+E44/M44</f>
        <v>0.35336321144857569</v>
      </c>
      <c r="F45" s="37"/>
      <c r="G45" s="36">
        <f>+G44/M44</f>
        <v>0.59150974244551735</v>
      </c>
      <c r="H45" s="36">
        <f>+H44/M44</f>
        <v>5.5127046105907018E-2</v>
      </c>
      <c r="I45" s="37">
        <f>+I44/M44</f>
        <v>0.64663678855142437</v>
      </c>
      <c r="J45" s="37"/>
      <c r="K45" s="37">
        <f>+K44/M44</f>
        <v>1</v>
      </c>
      <c r="L45" s="37">
        <f>+L44/M44</f>
        <v>0</v>
      </c>
      <c r="M45" s="37">
        <f>K45+L45</f>
        <v>1</v>
      </c>
    </row>
    <row r="46" spans="2:13" x14ac:dyDescent="0.25">
      <c r="B46" s="28" t="s">
        <v>129</v>
      </c>
    </row>
    <row r="47" spans="2:13" x14ac:dyDescent="0.25">
      <c r="B47" s="28" t="s">
        <v>130</v>
      </c>
    </row>
  </sheetData>
  <mergeCells count="12">
    <mergeCell ref="L30:M30"/>
    <mergeCell ref="B29:M29"/>
    <mergeCell ref="B6:K6"/>
    <mergeCell ref="B5:K5"/>
    <mergeCell ref="B27:K27"/>
    <mergeCell ref="B26:K26"/>
    <mergeCell ref="B8:M8"/>
    <mergeCell ref="L9:M9"/>
    <mergeCell ref="B30:B31"/>
    <mergeCell ref="C30:K30"/>
    <mergeCell ref="B9:B10"/>
    <mergeCell ref="C9:K9"/>
  </mergeCells>
  <hyperlinks>
    <hyperlink ref="M5" location="'Índice Pensiones Solidarias'!A1" display="Volver Sistema de Pensiones Solidadias" xr:uid="{00000000-0004-0000-1200-000000000000}"/>
  </hyperlinks>
  <pageMargins left="0.74803149606299213" right="0.74803149606299213" top="0.98425196850393704" bottom="0.98425196850393704" header="0" footer="0"/>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504D"/>
  </sheetPr>
  <dimension ref="A1:N16"/>
  <sheetViews>
    <sheetView showGridLines="0" tabSelected="1" topLeftCell="A4" workbookViewId="0">
      <selection activeCell="A6" sqref="A6"/>
    </sheetView>
  </sheetViews>
  <sheetFormatPr baseColWidth="10" defaultRowHeight="14.4" x14ac:dyDescent="0.3"/>
  <cols>
    <col min="1" max="1" width="13.5546875" customWidth="1"/>
    <col min="2" max="2" width="60.88671875" customWidth="1"/>
  </cols>
  <sheetData>
    <row r="1" spans="1:14" ht="62.25" customHeight="1" x14ac:dyDescent="0.3">
      <c r="B1" s="116" t="s">
        <v>577</v>
      </c>
    </row>
    <row r="2" spans="1:14" x14ac:dyDescent="0.3">
      <c r="A2" s="115"/>
      <c r="B2" s="28"/>
      <c r="C2" s="28"/>
    </row>
    <row r="3" spans="1:14" x14ac:dyDescent="0.3">
      <c r="A3" s="115"/>
      <c r="B3" s="28"/>
      <c r="C3" s="28"/>
    </row>
    <row r="4" spans="1:14" x14ac:dyDescent="0.3">
      <c r="A4" s="50"/>
      <c r="B4" s="28"/>
      <c r="C4" s="28"/>
    </row>
    <row r="5" spans="1:14" ht="15.6" x14ac:dyDescent="0.3">
      <c r="A5" s="50"/>
      <c r="B5" s="110" t="s">
        <v>462</v>
      </c>
      <c r="C5" s="28"/>
    </row>
    <row r="7" spans="1:14" s="28" customFormat="1" x14ac:dyDescent="0.3">
      <c r="B7" s="111" t="s">
        <v>124</v>
      </c>
      <c r="C7" s="42"/>
      <c r="D7" s="42"/>
      <c r="E7" s="42"/>
      <c r="F7" s="42"/>
      <c r="G7" s="42"/>
      <c r="H7" s="42"/>
      <c r="I7" s="42"/>
      <c r="J7" s="42"/>
      <c r="K7" s="42"/>
      <c r="L7" s="42"/>
      <c r="M7" s="42"/>
    </row>
    <row r="8" spans="1:14" s="28" customFormat="1" ht="43.2" x14ac:dyDescent="0.25">
      <c r="B8" s="153" t="s">
        <v>604</v>
      </c>
      <c r="C8" s="75"/>
      <c r="D8" s="75"/>
      <c r="E8" s="75"/>
      <c r="F8" s="75"/>
      <c r="G8" s="75"/>
      <c r="H8" s="75"/>
      <c r="I8" s="75"/>
      <c r="J8" s="75"/>
      <c r="K8" s="75"/>
      <c r="L8" s="75"/>
      <c r="M8" s="75"/>
      <c r="N8" s="42"/>
    </row>
    <row r="9" spans="1:14" s="28" customFormat="1" ht="15" customHeight="1" x14ac:dyDescent="0.25">
      <c r="B9" s="75"/>
      <c r="C9" s="75"/>
      <c r="D9" s="75"/>
      <c r="E9" s="75"/>
      <c r="F9" s="75"/>
      <c r="G9" s="75"/>
      <c r="H9" s="75"/>
      <c r="I9" s="75"/>
      <c r="J9" s="75"/>
      <c r="K9" s="75"/>
      <c r="L9" s="75"/>
      <c r="M9" s="75"/>
      <c r="N9" s="104"/>
    </row>
    <row r="10" spans="1:14" s="28" customFormat="1" x14ac:dyDescent="0.25">
      <c r="B10" s="112" t="s">
        <v>565</v>
      </c>
      <c r="C10" s="104"/>
      <c r="D10" s="104"/>
      <c r="E10" s="104"/>
      <c r="F10" s="104"/>
      <c r="G10" s="104"/>
      <c r="H10" s="104"/>
      <c r="I10" s="104"/>
      <c r="J10" s="104"/>
      <c r="K10" s="104"/>
      <c r="L10" s="104"/>
      <c r="M10" s="104"/>
      <c r="N10" s="104"/>
    </row>
    <row r="11" spans="1:14" s="28" customFormat="1" x14ac:dyDescent="0.3">
      <c r="B11" s="113" t="s">
        <v>567</v>
      </c>
      <c r="C11" s="42"/>
      <c r="D11" s="42"/>
      <c r="E11" s="42"/>
      <c r="F11" s="42"/>
      <c r="G11" s="42"/>
      <c r="H11" s="42"/>
      <c r="I11" s="42"/>
      <c r="J11" s="42"/>
      <c r="K11" s="42"/>
      <c r="L11" s="42"/>
      <c r="M11" s="42"/>
      <c r="N11" s="104"/>
    </row>
    <row r="12" spans="1:14" s="28" customFormat="1" x14ac:dyDescent="0.3">
      <c r="B12" s="114" t="s">
        <v>566</v>
      </c>
      <c r="N12" s="42"/>
    </row>
    <row r="13" spans="1:14" s="28" customFormat="1" ht="12" x14ac:dyDescent="0.25"/>
    <row r="14" spans="1:14" s="28" customFormat="1" ht="12" x14ac:dyDescent="0.25"/>
    <row r="15" spans="1:14" s="28" customFormat="1" ht="12" x14ac:dyDescent="0.25"/>
    <row r="16" spans="1:14" s="28" customFormat="1" ht="12" x14ac:dyDescent="0.25"/>
  </sheetData>
  <hyperlinks>
    <hyperlink ref="B10" location="'Índice Pensiones Solidarias'!A1" display="'Índice Pensiones Solidarias'!A1" xr:uid="{00000000-0004-0000-0100-000000000000}"/>
    <hyperlink ref="B11" location="'Índice BxH'!A1" display="'Índice BxH'!A1" xr:uid="{00000000-0004-0000-0100-000001000000}"/>
    <hyperlink ref="B12" location="'Índice STJ'!A1" display="'Índice STJ'!A1" xr:uid="{00000000-0004-0000-0100-000002000000}"/>
  </hyperlink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9"/>
  <dimension ref="A1:P83"/>
  <sheetViews>
    <sheetView showGridLines="0" topLeftCell="A73" zoomScaleNormal="100" workbookViewId="0"/>
  </sheetViews>
  <sheetFormatPr baseColWidth="10" defaultRowHeight="12" x14ac:dyDescent="0.25"/>
  <cols>
    <col min="1" max="1" width="6" style="29" customWidth="1"/>
    <col min="2" max="2" width="18.109375" style="29" customWidth="1"/>
    <col min="3" max="3" width="7.88671875" style="29" bestFit="1" customWidth="1"/>
    <col min="4" max="4" width="7.33203125" style="29" bestFit="1" customWidth="1"/>
    <col min="5" max="6" width="7.33203125" style="29" customWidth="1"/>
    <col min="7" max="8" width="7.33203125" style="29" bestFit="1" customWidth="1"/>
    <col min="9" max="11" width="7.33203125" style="29" customWidth="1"/>
    <col min="12" max="12" width="7.88671875" style="29" customWidth="1"/>
    <col min="13" max="251" width="11.44140625" style="29"/>
    <col min="252" max="252" width="18.109375" style="29" customWidth="1"/>
    <col min="253" max="253" width="7.88671875" style="29" bestFit="1" customWidth="1"/>
    <col min="254" max="254" width="7.33203125" style="29" bestFit="1" customWidth="1"/>
    <col min="255" max="256" width="7.33203125" style="29" customWidth="1"/>
    <col min="257" max="258" width="7.33203125" style="29" bestFit="1" customWidth="1"/>
    <col min="259" max="261" width="7.33203125" style="29" customWidth="1"/>
    <col min="262" max="267" width="0" style="29" hidden="1" customWidth="1"/>
    <col min="268" max="268" width="7.88671875" style="29" customWidth="1"/>
    <col min="269" max="507" width="11.44140625" style="29"/>
    <col min="508" max="508" width="18.109375" style="29" customWidth="1"/>
    <col min="509" max="509" width="7.88671875" style="29" bestFit="1" customWidth="1"/>
    <col min="510" max="510" width="7.33203125" style="29" bestFit="1" customWidth="1"/>
    <col min="511" max="512" width="7.33203125" style="29" customWidth="1"/>
    <col min="513" max="514" width="7.33203125" style="29" bestFit="1" customWidth="1"/>
    <col min="515" max="517" width="7.33203125" style="29" customWidth="1"/>
    <col min="518" max="523" width="0" style="29" hidden="1" customWidth="1"/>
    <col min="524" max="524" width="7.88671875" style="29" customWidth="1"/>
    <col min="525" max="763" width="11.44140625" style="29"/>
    <col min="764" max="764" width="18.109375" style="29" customWidth="1"/>
    <col min="765" max="765" width="7.88671875" style="29" bestFit="1" customWidth="1"/>
    <col min="766" max="766" width="7.33203125" style="29" bestFit="1" customWidth="1"/>
    <col min="767" max="768" width="7.33203125" style="29" customWidth="1"/>
    <col min="769" max="770" width="7.33203125" style="29" bestFit="1" customWidth="1"/>
    <col min="771" max="773" width="7.33203125" style="29" customWidth="1"/>
    <col min="774" max="779" width="0" style="29" hidden="1" customWidth="1"/>
    <col min="780" max="780" width="7.88671875" style="29" customWidth="1"/>
    <col min="781" max="1019" width="11.44140625" style="29"/>
    <col min="1020" max="1020" width="18.109375" style="29" customWidth="1"/>
    <col min="1021" max="1021" width="7.88671875" style="29" bestFit="1" customWidth="1"/>
    <col min="1022" max="1022" width="7.33203125" style="29" bestFit="1" customWidth="1"/>
    <col min="1023" max="1024" width="7.33203125" style="29" customWidth="1"/>
    <col min="1025" max="1026" width="7.33203125" style="29" bestFit="1" customWidth="1"/>
    <col min="1027" max="1029" width="7.33203125" style="29" customWidth="1"/>
    <col min="1030" max="1035" width="0" style="29" hidden="1" customWidth="1"/>
    <col min="1036" max="1036" width="7.88671875" style="29" customWidth="1"/>
    <col min="1037" max="1275" width="11.44140625" style="29"/>
    <col min="1276" max="1276" width="18.109375" style="29" customWidth="1"/>
    <col min="1277" max="1277" width="7.88671875" style="29" bestFit="1" customWidth="1"/>
    <col min="1278" max="1278" width="7.33203125" style="29" bestFit="1" customWidth="1"/>
    <col min="1279" max="1280" width="7.33203125" style="29" customWidth="1"/>
    <col min="1281" max="1282" width="7.33203125" style="29" bestFit="1" customWidth="1"/>
    <col min="1283" max="1285" width="7.33203125" style="29" customWidth="1"/>
    <col min="1286" max="1291" width="0" style="29" hidden="1" customWidth="1"/>
    <col min="1292" max="1292" width="7.88671875" style="29" customWidth="1"/>
    <col min="1293" max="1531" width="11.44140625" style="29"/>
    <col min="1532" max="1532" width="18.109375" style="29" customWidth="1"/>
    <col min="1533" max="1533" width="7.88671875" style="29" bestFit="1" customWidth="1"/>
    <col min="1534" max="1534" width="7.33203125" style="29" bestFit="1" customWidth="1"/>
    <col min="1535" max="1536" width="7.33203125" style="29" customWidth="1"/>
    <col min="1537" max="1538" width="7.33203125" style="29" bestFit="1" customWidth="1"/>
    <col min="1539" max="1541" width="7.33203125" style="29" customWidth="1"/>
    <col min="1542" max="1547" width="0" style="29" hidden="1" customWidth="1"/>
    <col min="1548" max="1548" width="7.88671875" style="29" customWidth="1"/>
    <col min="1549" max="1787" width="11.44140625" style="29"/>
    <col min="1788" max="1788" width="18.109375" style="29" customWidth="1"/>
    <col min="1789" max="1789" width="7.88671875" style="29" bestFit="1" customWidth="1"/>
    <col min="1790" max="1790" width="7.33203125" style="29" bestFit="1" customWidth="1"/>
    <col min="1791" max="1792" width="7.33203125" style="29" customWidth="1"/>
    <col min="1793" max="1794" width="7.33203125" style="29" bestFit="1" customWidth="1"/>
    <col min="1795" max="1797" width="7.33203125" style="29" customWidth="1"/>
    <col min="1798" max="1803" width="0" style="29" hidden="1" customWidth="1"/>
    <col min="1804" max="1804" width="7.88671875" style="29" customWidth="1"/>
    <col min="1805" max="2043" width="11.44140625" style="29"/>
    <col min="2044" max="2044" width="18.109375" style="29" customWidth="1"/>
    <col min="2045" max="2045" width="7.88671875" style="29" bestFit="1" customWidth="1"/>
    <col min="2046" max="2046" width="7.33203125" style="29" bestFit="1" customWidth="1"/>
    <col min="2047" max="2048" width="7.33203125" style="29" customWidth="1"/>
    <col min="2049" max="2050" width="7.33203125" style="29" bestFit="1" customWidth="1"/>
    <col min="2051" max="2053" width="7.33203125" style="29" customWidth="1"/>
    <col min="2054" max="2059" width="0" style="29" hidden="1" customWidth="1"/>
    <col min="2060" max="2060" width="7.88671875" style="29" customWidth="1"/>
    <col min="2061" max="2299" width="11.44140625" style="29"/>
    <col min="2300" max="2300" width="18.109375" style="29" customWidth="1"/>
    <col min="2301" max="2301" width="7.88671875" style="29" bestFit="1" customWidth="1"/>
    <col min="2302" max="2302" width="7.33203125" style="29" bestFit="1" customWidth="1"/>
    <col min="2303" max="2304" width="7.33203125" style="29" customWidth="1"/>
    <col min="2305" max="2306" width="7.33203125" style="29" bestFit="1" customWidth="1"/>
    <col min="2307" max="2309" width="7.33203125" style="29" customWidth="1"/>
    <col min="2310" max="2315" width="0" style="29" hidden="1" customWidth="1"/>
    <col min="2316" max="2316" width="7.88671875" style="29" customWidth="1"/>
    <col min="2317" max="2555" width="11.44140625" style="29"/>
    <col min="2556" max="2556" width="18.109375" style="29" customWidth="1"/>
    <col min="2557" max="2557" width="7.88671875" style="29" bestFit="1" customWidth="1"/>
    <col min="2558" max="2558" width="7.33203125" style="29" bestFit="1" customWidth="1"/>
    <col min="2559" max="2560" width="7.33203125" style="29" customWidth="1"/>
    <col min="2561" max="2562" width="7.33203125" style="29" bestFit="1" customWidth="1"/>
    <col min="2563" max="2565" width="7.33203125" style="29" customWidth="1"/>
    <col min="2566" max="2571" width="0" style="29" hidden="1" customWidth="1"/>
    <col min="2572" max="2572" width="7.88671875" style="29" customWidth="1"/>
    <col min="2573" max="2811" width="11.44140625" style="29"/>
    <col min="2812" max="2812" width="18.109375" style="29" customWidth="1"/>
    <col min="2813" max="2813" width="7.88671875" style="29" bestFit="1" customWidth="1"/>
    <col min="2814" max="2814" width="7.33203125" style="29" bestFit="1" customWidth="1"/>
    <col min="2815" max="2816" width="7.33203125" style="29" customWidth="1"/>
    <col min="2817" max="2818" width="7.33203125" style="29" bestFit="1" customWidth="1"/>
    <col min="2819" max="2821" width="7.33203125" style="29" customWidth="1"/>
    <col min="2822" max="2827" width="0" style="29" hidden="1" customWidth="1"/>
    <col min="2828" max="2828" width="7.88671875" style="29" customWidth="1"/>
    <col min="2829" max="3067" width="11.44140625" style="29"/>
    <col min="3068" max="3068" width="18.109375" style="29" customWidth="1"/>
    <col min="3069" max="3069" width="7.88671875" style="29" bestFit="1" customWidth="1"/>
    <col min="3070" max="3070" width="7.33203125" style="29" bestFit="1" customWidth="1"/>
    <col min="3071" max="3072" width="7.33203125" style="29" customWidth="1"/>
    <col min="3073" max="3074" width="7.33203125" style="29" bestFit="1" customWidth="1"/>
    <col min="3075" max="3077" width="7.33203125" style="29" customWidth="1"/>
    <col min="3078" max="3083" width="0" style="29" hidden="1" customWidth="1"/>
    <col min="3084" max="3084" width="7.88671875" style="29" customWidth="1"/>
    <col min="3085" max="3323" width="11.44140625" style="29"/>
    <col min="3324" max="3324" width="18.109375" style="29" customWidth="1"/>
    <col min="3325" max="3325" width="7.88671875" style="29" bestFit="1" customWidth="1"/>
    <col min="3326" max="3326" width="7.33203125" style="29" bestFit="1" customWidth="1"/>
    <col min="3327" max="3328" width="7.33203125" style="29" customWidth="1"/>
    <col min="3329" max="3330" width="7.33203125" style="29" bestFit="1" customWidth="1"/>
    <col min="3331" max="3333" width="7.33203125" style="29" customWidth="1"/>
    <col min="3334" max="3339" width="0" style="29" hidden="1" customWidth="1"/>
    <col min="3340" max="3340" width="7.88671875" style="29" customWidth="1"/>
    <col min="3341" max="3579" width="11.44140625" style="29"/>
    <col min="3580" max="3580" width="18.109375" style="29" customWidth="1"/>
    <col min="3581" max="3581" width="7.88671875" style="29" bestFit="1" customWidth="1"/>
    <col min="3582" max="3582" width="7.33203125" style="29" bestFit="1" customWidth="1"/>
    <col min="3583" max="3584" width="7.33203125" style="29" customWidth="1"/>
    <col min="3585" max="3586" width="7.33203125" style="29" bestFit="1" customWidth="1"/>
    <col min="3587" max="3589" width="7.33203125" style="29" customWidth="1"/>
    <col min="3590" max="3595" width="0" style="29" hidden="1" customWidth="1"/>
    <col min="3596" max="3596" width="7.88671875" style="29" customWidth="1"/>
    <col min="3597" max="3835" width="11.44140625" style="29"/>
    <col min="3836" max="3836" width="18.109375" style="29" customWidth="1"/>
    <col min="3837" max="3837" width="7.88671875" style="29" bestFit="1" customWidth="1"/>
    <col min="3838" max="3838" width="7.33203125" style="29" bestFit="1" customWidth="1"/>
    <col min="3839" max="3840" width="7.33203125" style="29" customWidth="1"/>
    <col min="3841" max="3842" width="7.33203125" style="29" bestFit="1" customWidth="1"/>
    <col min="3843" max="3845" width="7.33203125" style="29" customWidth="1"/>
    <col min="3846" max="3851" width="0" style="29" hidden="1" customWidth="1"/>
    <col min="3852" max="3852" width="7.88671875" style="29" customWidth="1"/>
    <col min="3853" max="4091" width="11.44140625" style="29"/>
    <col min="4092" max="4092" width="18.109375" style="29" customWidth="1"/>
    <col min="4093" max="4093" width="7.88671875" style="29" bestFit="1" customWidth="1"/>
    <col min="4094" max="4094" width="7.33203125" style="29" bestFit="1" customWidth="1"/>
    <col min="4095" max="4096" width="7.33203125" style="29" customWidth="1"/>
    <col min="4097" max="4098" width="7.33203125" style="29" bestFit="1" customWidth="1"/>
    <col min="4099" max="4101" width="7.33203125" style="29" customWidth="1"/>
    <col min="4102" max="4107" width="0" style="29" hidden="1" customWidth="1"/>
    <col min="4108" max="4108" width="7.88671875" style="29" customWidth="1"/>
    <col min="4109" max="4347" width="11.44140625" style="29"/>
    <col min="4348" max="4348" width="18.109375" style="29" customWidth="1"/>
    <col min="4349" max="4349" width="7.88671875" style="29" bestFit="1" customWidth="1"/>
    <col min="4350" max="4350" width="7.33203125" style="29" bestFit="1" customWidth="1"/>
    <col min="4351" max="4352" width="7.33203125" style="29" customWidth="1"/>
    <col min="4353" max="4354" width="7.33203125" style="29" bestFit="1" customWidth="1"/>
    <col min="4355" max="4357" width="7.33203125" style="29" customWidth="1"/>
    <col min="4358" max="4363" width="0" style="29" hidden="1" customWidth="1"/>
    <col min="4364" max="4364" width="7.88671875" style="29" customWidth="1"/>
    <col min="4365" max="4603" width="11.44140625" style="29"/>
    <col min="4604" max="4604" width="18.109375" style="29" customWidth="1"/>
    <col min="4605" max="4605" width="7.88671875" style="29" bestFit="1" customWidth="1"/>
    <col min="4606" max="4606" width="7.33203125" style="29" bestFit="1" customWidth="1"/>
    <col min="4607" max="4608" width="7.33203125" style="29" customWidth="1"/>
    <col min="4609" max="4610" width="7.33203125" style="29" bestFit="1" customWidth="1"/>
    <col min="4611" max="4613" width="7.33203125" style="29" customWidth="1"/>
    <col min="4614" max="4619" width="0" style="29" hidden="1" customWidth="1"/>
    <col min="4620" max="4620" width="7.88671875" style="29" customWidth="1"/>
    <col min="4621" max="4859" width="11.44140625" style="29"/>
    <col min="4860" max="4860" width="18.109375" style="29" customWidth="1"/>
    <col min="4861" max="4861" width="7.88671875" style="29" bestFit="1" customWidth="1"/>
    <col min="4862" max="4862" width="7.33203125" style="29" bestFit="1" customWidth="1"/>
    <col min="4863" max="4864" width="7.33203125" style="29" customWidth="1"/>
    <col min="4865" max="4866" width="7.33203125" style="29" bestFit="1" customWidth="1"/>
    <col min="4867" max="4869" width="7.33203125" style="29" customWidth="1"/>
    <col min="4870" max="4875" width="0" style="29" hidden="1" customWidth="1"/>
    <col min="4876" max="4876" width="7.88671875" style="29" customWidth="1"/>
    <col min="4877" max="5115" width="11.44140625" style="29"/>
    <col min="5116" max="5116" width="18.109375" style="29" customWidth="1"/>
    <col min="5117" max="5117" width="7.88671875" style="29" bestFit="1" customWidth="1"/>
    <col min="5118" max="5118" width="7.33203125" style="29" bestFit="1" customWidth="1"/>
    <col min="5119" max="5120" width="7.33203125" style="29" customWidth="1"/>
    <col min="5121" max="5122" width="7.33203125" style="29" bestFit="1" customWidth="1"/>
    <col min="5123" max="5125" width="7.33203125" style="29" customWidth="1"/>
    <col min="5126" max="5131" width="0" style="29" hidden="1" customWidth="1"/>
    <col min="5132" max="5132" width="7.88671875" style="29" customWidth="1"/>
    <col min="5133" max="5371" width="11.44140625" style="29"/>
    <col min="5372" max="5372" width="18.109375" style="29" customWidth="1"/>
    <col min="5373" max="5373" width="7.88671875" style="29" bestFit="1" customWidth="1"/>
    <col min="5374" max="5374" width="7.33203125" style="29" bestFit="1" customWidth="1"/>
    <col min="5375" max="5376" width="7.33203125" style="29" customWidth="1"/>
    <col min="5377" max="5378" width="7.33203125" style="29" bestFit="1" customWidth="1"/>
    <col min="5379" max="5381" width="7.33203125" style="29" customWidth="1"/>
    <col min="5382" max="5387" width="0" style="29" hidden="1" customWidth="1"/>
    <col min="5388" max="5388" width="7.88671875" style="29" customWidth="1"/>
    <col min="5389" max="5627" width="11.44140625" style="29"/>
    <col min="5628" max="5628" width="18.109375" style="29" customWidth="1"/>
    <col min="5629" max="5629" width="7.88671875" style="29" bestFit="1" customWidth="1"/>
    <col min="5630" max="5630" width="7.33203125" style="29" bestFit="1" customWidth="1"/>
    <col min="5631" max="5632" width="7.33203125" style="29" customWidth="1"/>
    <col min="5633" max="5634" width="7.33203125" style="29" bestFit="1" customWidth="1"/>
    <col min="5635" max="5637" width="7.33203125" style="29" customWidth="1"/>
    <col min="5638" max="5643" width="0" style="29" hidden="1" customWidth="1"/>
    <col min="5644" max="5644" width="7.88671875" style="29" customWidth="1"/>
    <col min="5645" max="5883" width="11.44140625" style="29"/>
    <col min="5884" max="5884" width="18.109375" style="29" customWidth="1"/>
    <col min="5885" max="5885" width="7.88671875" style="29" bestFit="1" customWidth="1"/>
    <col min="5886" max="5886" width="7.33203125" style="29" bestFit="1" customWidth="1"/>
    <col min="5887" max="5888" width="7.33203125" style="29" customWidth="1"/>
    <col min="5889" max="5890" width="7.33203125" style="29" bestFit="1" customWidth="1"/>
    <col min="5891" max="5893" width="7.33203125" style="29" customWidth="1"/>
    <col min="5894" max="5899" width="0" style="29" hidden="1" customWidth="1"/>
    <col min="5900" max="5900" width="7.88671875" style="29" customWidth="1"/>
    <col min="5901" max="6139" width="11.44140625" style="29"/>
    <col min="6140" max="6140" width="18.109375" style="29" customWidth="1"/>
    <col min="6141" max="6141" width="7.88671875" style="29" bestFit="1" customWidth="1"/>
    <col min="6142" max="6142" width="7.33203125" style="29" bestFit="1" customWidth="1"/>
    <col min="6143" max="6144" width="7.33203125" style="29" customWidth="1"/>
    <col min="6145" max="6146" width="7.33203125" style="29" bestFit="1" customWidth="1"/>
    <col min="6147" max="6149" width="7.33203125" style="29" customWidth="1"/>
    <col min="6150" max="6155" width="0" style="29" hidden="1" customWidth="1"/>
    <col min="6156" max="6156" width="7.88671875" style="29" customWidth="1"/>
    <col min="6157" max="6395" width="11.44140625" style="29"/>
    <col min="6396" max="6396" width="18.109375" style="29" customWidth="1"/>
    <col min="6397" max="6397" width="7.88671875" style="29" bestFit="1" customWidth="1"/>
    <col min="6398" max="6398" width="7.33203125" style="29" bestFit="1" customWidth="1"/>
    <col min="6399" max="6400" width="7.33203125" style="29" customWidth="1"/>
    <col min="6401" max="6402" width="7.33203125" style="29" bestFit="1" customWidth="1"/>
    <col min="6403" max="6405" width="7.33203125" style="29" customWidth="1"/>
    <col min="6406" max="6411" width="0" style="29" hidden="1" customWidth="1"/>
    <col min="6412" max="6412" width="7.88671875" style="29" customWidth="1"/>
    <col min="6413" max="6651" width="11.44140625" style="29"/>
    <col min="6652" max="6652" width="18.109375" style="29" customWidth="1"/>
    <col min="6653" max="6653" width="7.88671875" style="29" bestFit="1" customWidth="1"/>
    <col min="6654" max="6654" width="7.33203125" style="29" bestFit="1" customWidth="1"/>
    <col min="6655" max="6656" width="7.33203125" style="29" customWidth="1"/>
    <col min="6657" max="6658" width="7.33203125" style="29" bestFit="1" customWidth="1"/>
    <col min="6659" max="6661" width="7.33203125" style="29" customWidth="1"/>
    <col min="6662" max="6667" width="0" style="29" hidden="1" customWidth="1"/>
    <col min="6668" max="6668" width="7.88671875" style="29" customWidth="1"/>
    <col min="6669" max="6907" width="11.44140625" style="29"/>
    <col min="6908" max="6908" width="18.109375" style="29" customWidth="1"/>
    <col min="6909" max="6909" width="7.88671875" style="29" bestFit="1" customWidth="1"/>
    <col min="6910" max="6910" width="7.33203125" style="29" bestFit="1" customWidth="1"/>
    <col min="6911" max="6912" width="7.33203125" style="29" customWidth="1"/>
    <col min="6913" max="6914" width="7.33203125" style="29" bestFit="1" customWidth="1"/>
    <col min="6915" max="6917" width="7.33203125" style="29" customWidth="1"/>
    <col min="6918" max="6923" width="0" style="29" hidden="1" customWidth="1"/>
    <col min="6924" max="6924" width="7.88671875" style="29" customWidth="1"/>
    <col min="6925" max="7163" width="11.44140625" style="29"/>
    <col min="7164" max="7164" width="18.109375" style="29" customWidth="1"/>
    <col min="7165" max="7165" width="7.88671875" style="29" bestFit="1" customWidth="1"/>
    <col min="7166" max="7166" width="7.33203125" style="29" bestFit="1" customWidth="1"/>
    <col min="7167" max="7168" width="7.33203125" style="29" customWidth="1"/>
    <col min="7169" max="7170" width="7.33203125" style="29" bestFit="1" customWidth="1"/>
    <col min="7171" max="7173" width="7.33203125" style="29" customWidth="1"/>
    <col min="7174" max="7179" width="0" style="29" hidden="1" customWidth="1"/>
    <col min="7180" max="7180" width="7.88671875" style="29" customWidth="1"/>
    <col min="7181" max="7419" width="11.44140625" style="29"/>
    <col min="7420" max="7420" width="18.109375" style="29" customWidth="1"/>
    <col min="7421" max="7421" width="7.88671875" style="29" bestFit="1" customWidth="1"/>
    <col min="7422" max="7422" width="7.33203125" style="29" bestFit="1" customWidth="1"/>
    <col min="7423" max="7424" width="7.33203125" style="29" customWidth="1"/>
    <col min="7425" max="7426" width="7.33203125" style="29" bestFit="1" customWidth="1"/>
    <col min="7427" max="7429" width="7.33203125" style="29" customWidth="1"/>
    <col min="7430" max="7435" width="0" style="29" hidden="1" customWidth="1"/>
    <col min="7436" max="7436" width="7.88671875" style="29" customWidth="1"/>
    <col min="7437" max="7675" width="11.44140625" style="29"/>
    <col min="7676" max="7676" width="18.109375" style="29" customWidth="1"/>
    <col min="7677" max="7677" width="7.88671875" style="29" bestFit="1" customWidth="1"/>
    <col min="7678" max="7678" width="7.33203125" style="29" bestFit="1" customWidth="1"/>
    <col min="7679" max="7680" width="7.33203125" style="29" customWidth="1"/>
    <col min="7681" max="7682" width="7.33203125" style="29" bestFit="1" customWidth="1"/>
    <col min="7683" max="7685" width="7.33203125" style="29" customWidth="1"/>
    <col min="7686" max="7691" width="0" style="29" hidden="1" customWidth="1"/>
    <col min="7692" max="7692" width="7.88671875" style="29" customWidth="1"/>
    <col min="7693" max="7931" width="11.44140625" style="29"/>
    <col min="7932" max="7932" width="18.109375" style="29" customWidth="1"/>
    <col min="7933" max="7933" width="7.88671875" style="29" bestFit="1" customWidth="1"/>
    <col min="7934" max="7934" width="7.33203125" style="29" bestFit="1" customWidth="1"/>
    <col min="7935" max="7936" width="7.33203125" style="29" customWidth="1"/>
    <col min="7937" max="7938" width="7.33203125" style="29" bestFit="1" customWidth="1"/>
    <col min="7939" max="7941" width="7.33203125" style="29" customWidth="1"/>
    <col min="7942" max="7947" width="0" style="29" hidden="1" customWidth="1"/>
    <col min="7948" max="7948" width="7.88671875" style="29" customWidth="1"/>
    <col min="7949" max="8187" width="11.44140625" style="29"/>
    <col min="8188" max="8188" width="18.109375" style="29" customWidth="1"/>
    <col min="8189" max="8189" width="7.88671875" style="29" bestFit="1" customWidth="1"/>
    <col min="8190" max="8190" width="7.33203125" style="29" bestFit="1" customWidth="1"/>
    <col min="8191" max="8192" width="7.33203125" style="29" customWidth="1"/>
    <col min="8193" max="8194" width="7.33203125" style="29" bestFit="1" customWidth="1"/>
    <col min="8195" max="8197" width="7.33203125" style="29" customWidth="1"/>
    <col min="8198" max="8203" width="0" style="29" hidden="1" customWidth="1"/>
    <col min="8204" max="8204" width="7.88671875" style="29" customWidth="1"/>
    <col min="8205" max="8443" width="11.44140625" style="29"/>
    <col min="8444" max="8444" width="18.109375" style="29" customWidth="1"/>
    <col min="8445" max="8445" width="7.88671875" style="29" bestFit="1" customWidth="1"/>
    <col min="8446" max="8446" width="7.33203125" style="29" bestFit="1" customWidth="1"/>
    <col min="8447" max="8448" width="7.33203125" style="29" customWidth="1"/>
    <col min="8449" max="8450" width="7.33203125" style="29" bestFit="1" customWidth="1"/>
    <col min="8451" max="8453" width="7.33203125" style="29" customWidth="1"/>
    <col min="8454" max="8459" width="0" style="29" hidden="1" customWidth="1"/>
    <col min="8460" max="8460" width="7.88671875" style="29" customWidth="1"/>
    <col min="8461" max="8699" width="11.44140625" style="29"/>
    <col min="8700" max="8700" width="18.109375" style="29" customWidth="1"/>
    <col min="8701" max="8701" width="7.88671875" style="29" bestFit="1" customWidth="1"/>
    <col min="8702" max="8702" width="7.33203125" style="29" bestFit="1" customWidth="1"/>
    <col min="8703" max="8704" width="7.33203125" style="29" customWidth="1"/>
    <col min="8705" max="8706" width="7.33203125" style="29" bestFit="1" customWidth="1"/>
    <col min="8707" max="8709" width="7.33203125" style="29" customWidth="1"/>
    <col min="8710" max="8715" width="0" style="29" hidden="1" customWidth="1"/>
    <col min="8716" max="8716" width="7.88671875" style="29" customWidth="1"/>
    <col min="8717" max="8955" width="11.44140625" style="29"/>
    <col min="8956" max="8956" width="18.109375" style="29" customWidth="1"/>
    <col min="8957" max="8957" width="7.88671875" style="29" bestFit="1" customWidth="1"/>
    <col min="8958" max="8958" width="7.33203125" style="29" bestFit="1" customWidth="1"/>
    <col min="8959" max="8960" width="7.33203125" style="29" customWidth="1"/>
    <col min="8961" max="8962" width="7.33203125" style="29" bestFit="1" customWidth="1"/>
    <col min="8963" max="8965" width="7.33203125" style="29" customWidth="1"/>
    <col min="8966" max="8971" width="0" style="29" hidden="1" customWidth="1"/>
    <col min="8972" max="8972" width="7.88671875" style="29" customWidth="1"/>
    <col min="8973" max="9211" width="11.44140625" style="29"/>
    <col min="9212" max="9212" width="18.109375" style="29" customWidth="1"/>
    <col min="9213" max="9213" width="7.88671875" style="29" bestFit="1" customWidth="1"/>
    <col min="9214" max="9214" width="7.33203125" style="29" bestFit="1" customWidth="1"/>
    <col min="9215" max="9216" width="7.33203125" style="29" customWidth="1"/>
    <col min="9217" max="9218" width="7.33203125" style="29" bestFit="1" customWidth="1"/>
    <col min="9219" max="9221" width="7.33203125" style="29" customWidth="1"/>
    <col min="9222" max="9227" width="0" style="29" hidden="1" customWidth="1"/>
    <col min="9228" max="9228" width="7.88671875" style="29" customWidth="1"/>
    <col min="9229" max="9467" width="11.44140625" style="29"/>
    <col min="9468" max="9468" width="18.109375" style="29" customWidth="1"/>
    <col min="9469" max="9469" width="7.88671875" style="29" bestFit="1" customWidth="1"/>
    <col min="9470" max="9470" width="7.33203125" style="29" bestFit="1" customWidth="1"/>
    <col min="9471" max="9472" width="7.33203125" style="29" customWidth="1"/>
    <col min="9473" max="9474" width="7.33203125" style="29" bestFit="1" customWidth="1"/>
    <col min="9475" max="9477" width="7.33203125" style="29" customWidth="1"/>
    <col min="9478" max="9483" width="0" style="29" hidden="1" customWidth="1"/>
    <col min="9484" max="9484" width="7.88671875" style="29" customWidth="1"/>
    <col min="9485" max="9723" width="11.44140625" style="29"/>
    <col min="9724" max="9724" width="18.109375" style="29" customWidth="1"/>
    <col min="9725" max="9725" width="7.88671875" style="29" bestFit="1" customWidth="1"/>
    <col min="9726" max="9726" width="7.33203125" style="29" bestFit="1" customWidth="1"/>
    <col min="9727" max="9728" width="7.33203125" style="29" customWidth="1"/>
    <col min="9729" max="9730" width="7.33203125" style="29" bestFit="1" customWidth="1"/>
    <col min="9731" max="9733" width="7.33203125" style="29" customWidth="1"/>
    <col min="9734" max="9739" width="0" style="29" hidden="1" customWidth="1"/>
    <col min="9740" max="9740" width="7.88671875" style="29" customWidth="1"/>
    <col min="9741" max="9979" width="11.44140625" style="29"/>
    <col min="9980" max="9980" width="18.109375" style="29" customWidth="1"/>
    <col min="9981" max="9981" width="7.88671875" style="29" bestFit="1" customWidth="1"/>
    <col min="9982" max="9982" width="7.33203125" style="29" bestFit="1" customWidth="1"/>
    <col min="9983" max="9984" width="7.33203125" style="29" customWidth="1"/>
    <col min="9985" max="9986" width="7.33203125" style="29" bestFit="1" customWidth="1"/>
    <col min="9987" max="9989" width="7.33203125" style="29" customWidth="1"/>
    <col min="9990" max="9995" width="0" style="29" hidden="1" customWidth="1"/>
    <col min="9996" max="9996" width="7.88671875" style="29" customWidth="1"/>
    <col min="9997" max="10235" width="11.44140625" style="29"/>
    <col min="10236" max="10236" width="18.109375" style="29" customWidth="1"/>
    <col min="10237" max="10237" width="7.88671875" style="29" bestFit="1" customWidth="1"/>
    <col min="10238" max="10238" width="7.33203125" style="29" bestFit="1" customWidth="1"/>
    <col min="10239" max="10240" width="7.33203125" style="29" customWidth="1"/>
    <col min="10241" max="10242" width="7.33203125" style="29" bestFit="1" customWidth="1"/>
    <col min="10243" max="10245" width="7.33203125" style="29" customWidth="1"/>
    <col min="10246" max="10251" width="0" style="29" hidden="1" customWidth="1"/>
    <col min="10252" max="10252" width="7.88671875" style="29" customWidth="1"/>
    <col min="10253" max="10491" width="11.44140625" style="29"/>
    <col min="10492" max="10492" width="18.109375" style="29" customWidth="1"/>
    <col min="10493" max="10493" width="7.88671875" style="29" bestFit="1" customWidth="1"/>
    <col min="10494" max="10494" width="7.33203125" style="29" bestFit="1" customWidth="1"/>
    <col min="10495" max="10496" width="7.33203125" style="29" customWidth="1"/>
    <col min="10497" max="10498" width="7.33203125" style="29" bestFit="1" customWidth="1"/>
    <col min="10499" max="10501" width="7.33203125" style="29" customWidth="1"/>
    <col min="10502" max="10507" width="0" style="29" hidden="1" customWidth="1"/>
    <col min="10508" max="10508" width="7.88671875" style="29" customWidth="1"/>
    <col min="10509" max="10747" width="11.44140625" style="29"/>
    <col min="10748" max="10748" width="18.109375" style="29" customWidth="1"/>
    <col min="10749" max="10749" width="7.88671875" style="29" bestFit="1" customWidth="1"/>
    <col min="10750" max="10750" width="7.33203125" style="29" bestFit="1" customWidth="1"/>
    <col min="10751" max="10752" width="7.33203125" style="29" customWidth="1"/>
    <col min="10753" max="10754" width="7.33203125" style="29" bestFit="1" customWidth="1"/>
    <col min="10755" max="10757" width="7.33203125" style="29" customWidth="1"/>
    <col min="10758" max="10763" width="0" style="29" hidden="1" customWidth="1"/>
    <col min="10764" max="10764" width="7.88671875" style="29" customWidth="1"/>
    <col min="10765" max="11003" width="11.44140625" style="29"/>
    <col min="11004" max="11004" width="18.109375" style="29" customWidth="1"/>
    <col min="11005" max="11005" width="7.88671875" style="29" bestFit="1" customWidth="1"/>
    <col min="11006" max="11006" width="7.33203125" style="29" bestFit="1" customWidth="1"/>
    <col min="11007" max="11008" width="7.33203125" style="29" customWidth="1"/>
    <col min="11009" max="11010" width="7.33203125" style="29" bestFit="1" customWidth="1"/>
    <col min="11011" max="11013" width="7.33203125" style="29" customWidth="1"/>
    <col min="11014" max="11019" width="0" style="29" hidden="1" customWidth="1"/>
    <col min="11020" max="11020" width="7.88671875" style="29" customWidth="1"/>
    <col min="11021" max="11259" width="11.44140625" style="29"/>
    <col min="11260" max="11260" width="18.109375" style="29" customWidth="1"/>
    <col min="11261" max="11261" width="7.88671875" style="29" bestFit="1" customWidth="1"/>
    <col min="11262" max="11262" width="7.33203125" style="29" bestFit="1" customWidth="1"/>
    <col min="11263" max="11264" width="7.33203125" style="29" customWidth="1"/>
    <col min="11265" max="11266" width="7.33203125" style="29" bestFit="1" customWidth="1"/>
    <col min="11267" max="11269" width="7.33203125" style="29" customWidth="1"/>
    <col min="11270" max="11275" width="0" style="29" hidden="1" customWidth="1"/>
    <col min="11276" max="11276" width="7.88671875" style="29" customWidth="1"/>
    <col min="11277" max="11515" width="11.44140625" style="29"/>
    <col min="11516" max="11516" width="18.109375" style="29" customWidth="1"/>
    <col min="11517" max="11517" width="7.88671875" style="29" bestFit="1" customWidth="1"/>
    <col min="11518" max="11518" width="7.33203125" style="29" bestFit="1" customWidth="1"/>
    <col min="11519" max="11520" width="7.33203125" style="29" customWidth="1"/>
    <col min="11521" max="11522" width="7.33203125" style="29" bestFit="1" customWidth="1"/>
    <col min="11523" max="11525" width="7.33203125" style="29" customWidth="1"/>
    <col min="11526" max="11531" width="0" style="29" hidden="1" customWidth="1"/>
    <col min="11532" max="11532" width="7.88671875" style="29" customWidth="1"/>
    <col min="11533" max="11771" width="11.44140625" style="29"/>
    <col min="11772" max="11772" width="18.109375" style="29" customWidth="1"/>
    <col min="11773" max="11773" width="7.88671875" style="29" bestFit="1" customWidth="1"/>
    <col min="11774" max="11774" width="7.33203125" style="29" bestFit="1" customWidth="1"/>
    <col min="11775" max="11776" width="7.33203125" style="29" customWidth="1"/>
    <col min="11777" max="11778" width="7.33203125" style="29" bestFit="1" customWidth="1"/>
    <col min="11779" max="11781" width="7.33203125" style="29" customWidth="1"/>
    <col min="11782" max="11787" width="0" style="29" hidden="1" customWidth="1"/>
    <col min="11788" max="11788" width="7.88671875" style="29" customWidth="1"/>
    <col min="11789" max="12027" width="11.44140625" style="29"/>
    <col min="12028" max="12028" width="18.109375" style="29" customWidth="1"/>
    <col min="12029" max="12029" width="7.88671875" style="29" bestFit="1" customWidth="1"/>
    <col min="12030" max="12030" width="7.33203125" style="29" bestFit="1" customWidth="1"/>
    <col min="12031" max="12032" width="7.33203125" style="29" customWidth="1"/>
    <col min="12033" max="12034" width="7.33203125" style="29" bestFit="1" customWidth="1"/>
    <col min="12035" max="12037" width="7.33203125" style="29" customWidth="1"/>
    <col min="12038" max="12043" width="0" style="29" hidden="1" customWidth="1"/>
    <col min="12044" max="12044" width="7.88671875" style="29" customWidth="1"/>
    <col min="12045" max="12283" width="11.44140625" style="29"/>
    <col min="12284" max="12284" width="18.109375" style="29" customWidth="1"/>
    <col min="12285" max="12285" width="7.88671875" style="29" bestFit="1" customWidth="1"/>
    <col min="12286" max="12286" width="7.33203125" style="29" bestFit="1" customWidth="1"/>
    <col min="12287" max="12288" width="7.33203125" style="29" customWidth="1"/>
    <col min="12289" max="12290" width="7.33203125" style="29" bestFit="1" customWidth="1"/>
    <col min="12291" max="12293" width="7.33203125" style="29" customWidth="1"/>
    <col min="12294" max="12299" width="0" style="29" hidden="1" customWidth="1"/>
    <col min="12300" max="12300" width="7.88671875" style="29" customWidth="1"/>
    <col min="12301" max="12539" width="11.44140625" style="29"/>
    <col min="12540" max="12540" width="18.109375" style="29" customWidth="1"/>
    <col min="12541" max="12541" width="7.88671875" style="29" bestFit="1" customWidth="1"/>
    <col min="12542" max="12542" width="7.33203125" style="29" bestFit="1" customWidth="1"/>
    <col min="12543" max="12544" width="7.33203125" style="29" customWidth="1"/>
    <col min="12545" max="12546" width="7.33203125" style="29" bestFit="1" customWidth="1"/>
    <col min="12547" max="12549" width="7.33203125" style="29" customWidth="1"/>
    <col min="12550" max="12555" width="0" style="29" hidden="1" customWidth="1"/>
    <col min="12556" max="12556" width="7.88671875" style="29" customWidth="1"/>
    <col min="12557" max="12795" width="11.44140625" style="29"/>
    <col min="12796" max="12796" width="18.109375" style="29" customWidth="1"/>
    <col min="12797" max="12797" width="7.88671875" style="29" bestFit="1" customWidth="1"/>
    <col min="12798" max="12798" width="7.33203125" style="29" bestFit="1" customWidth="1"/>
    <col min="12799" max="12800" width="7.33203125" style="29" customWidth="1"/>
    <col min="12801" max="12802" width="7.33203125" style="29" bestFit="1" customWidth="1"/>
    <col min="12803" max="12805" width="7.33203125" style="29" customWidth="1"/>
    <col min="12806" max="12811" width="0" style="29" hidden="1" customWidth="1"/>
    <col min="12812" max="12812" width="7.88671875" style="29" customWidth="1"/>
    <col min="12813" max="13051" width="11.44140625" style="29"/>
    <col min="13052" max="13052" width="18.109375" style="29" customWidth="1"/>
    <col min="13053" max="13053" width="7.88671875" style="29" bestFit="1" customWidth="1"/>
    <col min="13054" max="13054" width="7.33203125" style="29" bestFit="1" customWidth="1"/>
    <col min="13055" max="13056" width="7.33203125" style="29" customWidth="1"/>
    <col min="13057" max="13058" width="7.33203125" style="29" bestFit="1" customWidth="1"/>
    <col min="13059" max="13061" width="7.33203125" style="29" customWidth="1"/>
    <col min="13062" max="13067" width="0" style="29" hidden="1" customWidth="1"/>
    <col min="13068" max="13068" width="7.88671875" style="29" customWidth="1"/>
    <col min="13069" max="13307" width="11.44140625" style="29"/>
    <col min="13308" max="13308" width="18.109375" style="29" customWidth="1"/>
    <col min="13309" max="13309" width="7.88671875" style="29" bestFit="1" customWidth="1"/>
    <col min="13310" max="13310" width="7.33203125" style="29" bestFit="1" customWidth="1"/>
    <col min="13311" max="13312" width="7.33203125" style="29" customWidth="1"/>
    <col min="13313" max="13314" width="7.33203125" style="29" bestFit="1" customWidth="1"/>
    <col min="13315" max="13317" width="7.33203125" style="29" customWidth="1"/>
    <col min="13318" max="13323" width="0" style="29" hidden="1" customWidth="1"/>
    <col min="13324" max="13324" width="7.88671875" style="29" customWidth="1"/>
    <col min="13325" max="13563" width="11.44140625" style="29"/>
    <col min="13564" max="13564" width="18.109375" style="29" customWidth="1"/>
    <col min="13565" max="13565" width="7.88671875" style="29" bestFit="1" customWidth="1"/>
    <col min="13566" max="13566" width="7.33203125" style="29" bestFit="1" customWidth="1"/>
    <col min="13567" max="13568" width="7.33203125" style="29" customWidth="1"/>
    <col min="13569" max="13570" width="7.33203125" style="29" bestFit="1" customWidth="1"/>
    <col min="13571" max="13573" width="7.33203125" style="29" customWidth="1"/>
    <col min="13574" max="13579" width="0" style="29" hidden="1" customWidth="1"/>
    <col min="13580" max="13580" width="7.88671875" style="29" customWidth="1"/>
    <col min="13581" max="13819" width="11.44140625" style="29"/>
    <col min="13820" max="13820" width="18.109375" style="29" customWidth="1"/>
    <col min="13821" max="13821" width="7.88671875" style="29" bestFit="1" customWidth="1"/>
    <col min="13822" max="13822" width="7.33203125" style="29" bestFit="1" customWidth="1"/>
    <col min="13823" max="13824" width="7.33203125" style="29" customWidth="1"/>
    <col min="13825" max="13826" width="7.33203125" style="29" bestFit="1" customWidth="1"/>
    <col min="13827" max="13829" width="7.33203125" style="29" customWidth="1"/>
    <col min="13830" max="13835" width="0" style="29" hidden="1" customWidth="1"/>
    <col min="13836" max="13836" width="7.88671875" style="29" customWidth="1"/>
    <col min="13837" max="14075" width="11.44140625" style="29"/>
    <col min="14076" max="14076" width="18.109375" style="29" customWidth="1"/>
    <col min="14077" max="14077" width="7.88671875" style="29" bestFit="1" customWidth="1"/>
    <col min="14078" max="14078" width="7.33203125" style="29" bestFit="1" customWidth="1"/>
    <col min="14079" max="14080" width="7.33203125" style="29" customWidth="1"/>
    <col min="14081" max="14082" width="7.33203125" style="29" bestFit="1" customWidth="1"/>
    <col min="14083" max="14085" width="7.33203125" style="29" customWidth="1"/>
    <col min="14086" max="14091" width="0" style="29" hidden="1" customWidth="1"/>
    <col min="14092" max="14092" width="7.88671875" style="29" customWidth="1"/>
    <col min="14093" max="14331" width="11.44140625" style="29"/>
    <col min="14332" max="14332" width="18.109375" style="29" customWidth="1"/>
    <col min="14333" max="14333" width="7.88671875" style="29" bestFit="1" customWidth="1"/>
    <col min="14334" max="14334" width="7.33203125" style="29" bestFit="1" customWidth="1"/>
    <col min="14335" max="14336" width="7.33203125" style="29" customWidth="1"/>
    <col min="14337" max="14338" width="7.33203125" style="29" bestFit="1" customWidth="1"/>
    <col min="14339" max="14341" width="7.33203125" style="29" customWidth="1"/>
    <col min="14342" max="14347" width="0" style="29" hidden="1" customWidth="1"/>
    <col min="14348" max="14348" width="7.88671875" style="29" customWidth="1"/>
    <col min="14349" max="14587" width="11.44140625" style="29"/>
    <col min="14588" max="14588" width="18.109375" style="29" customWidth="1"/>
    <col min="14589" max="14589" width="7.88671875" style="29" bestFit="1" customWidth="1"/>
    <col min="14590" max="14590" width="7.33203125" style="29" bestFit="1" customWidth="1"/>
    <col min="14591" max="14592" width="7.33203125" style="29" customWidth="1"/>
    <col min="14593" max="14594" width="7.33203125" style="29" bestFit="1" customWidth="1"/>
    <col min="14595" max="14597" width="7.33203125" style="29" customWidth="1"/>
    <col min="14598" max="14603" width="0" style="29" hidden="1" customWidth="1"/>
    <col min="14604" max="14604" width="7.88671875" style="29" customWidth="1"/>
    <col min="14605" max="14843" width="11.44140625" style="29"/>
    <col min="14844" max="14844" width="18.109375" style="29" customWidth="1"/>
    <col min="14845" max="14845" width="7.88671875" style="29" bestFit="1" customWidth="1"/>
    <col min="14846" max="14846" width="7.33203125" style="29" bestFit="1" customWidth="1"/>
    <col min="14847" max="14848" width="7.33203125" style="29" customWidth="1"/>
    <col min="14849" max="14850" width="7.33203125" style="29" bestFit="1" customWidth="1"/>
    <col min="14851" max="14853" width="7.33203125" style="29" customWidth="1"/>
    <col min="14854" max="14859" width="0" style="29" hidden="1" customWidth="1"/>
    <col min="14860" max="14860" width="7.88671875" style="29" customWidth="1"/>
    <col min="14861" max="15099" width="11.44140625" style="29"/>
    <col min="15100" max="15100" width="18.109375" style="29" customWidth="1"/>
    <col min="15101" max="15101" width="7.88671875" style="29" bestFit="1" customWidth="1"/>
    <col min="15102" max="15102" width="7.33203125" style="29" bestFit="1" customWidth="1"/>
    <col min="15103" max="15104" width="7.33203125" style="29" customWidth="1"/>
    <col min="15105" max="15106" width="7.33203125" style="29" bestFit="1" customWidth="1"/>
    <col min="15107" max="15109" width="7.33203125" style="29" customWidth="1"/>
    <col min="15110" max="15115" width="0" style="29" hidden="1" customWidth="1"/>
    <col min="15116" max="15116" width="7.88671875" style="29" customWidth="1"/>
    <col min="15117" max="15355" width="11.44140625" style="29"/>
    <col min="15356" max="15356" width="18.109375" style="29" customWidth="1"/>
    <col min="15357" max="15357" width="7.88671875" style="29" bestFit="1" customWidth="1"/>
    <col min="15358" max="15358" width="7.33203125" style="29" bestFit="1" customWidth="1"/>
    <col min="15359" max="15360" width="7.33203125" style="29" customWidth="1"/>
    <col min="15361" max="15362" width="7.33203125" style="29" bestFit="1" customWidth="1"/>
    <col min="15363" max="15365" width="7.33203125" style="29" customWidth="1"/>
    <col min="15366" max="15371" width="0" style="29" hidden="1" customWidth="1"/>
    <col min="15372" max="15372" width="7.88671875" style="29" customWidth="1"/>
    <col min="15373" max="15611" width="11.44140625" style="29"/>
    <col min="15612" max="15612" width="18.109375" style="29" customWidth="1"/>
    <col min="15613" max="15613" width="7.88671875" style="29" bestFit="1" customWidth="1"/>
    <col min="15614" max="15614" width="7.33203125" style="29" bestFit="1" customWidth="1"/>
    <col min="15615" max="15616" width="7.33203125" style="29" customWidth="1"/>
    <col min="15617" max="15618" width="7.33203125" style="29" bestFit="1" customWidth="1"/>
    <col min="15619" max="15621" width="7.33203125" style="29" customWidth="1"/>
    <col min="15622" max="15627" width="0" style="29" hidden="1" customWidth="1"/>
    <col min="15628" max="15628" width="7.88671875" style="29" customWidth="1"/>
    <col min="15629" max="15867" width="11.44140625" style="29"/>
    <col min="15868" max="15868" width="18.109375" style="29" customWidth="1"/>
    <col min="15869" max="15869" width="7.88671875" style="29" bestFit="1" customWidth="1"/>
    <col min="15870" max="15870" width="7.33203125" style="29" bestFit="1" customWidth="1"/>
    <col min="15871" max="15872" width="7.33203125" style="29" customWidth="1"/>
    <col min="15873" max="15874" width="7.33203125" style="29" bestFit="1" customWidth="1"/>
    <col min="15875" max="15877" width="7.33203125" style="29" customWidth="1"/>
    <col min="15878" max="15883" width="0" style="29" hidden="1" customWidth="1"/>
    <col min="15884" max="15884" width="7.88671875" style="29" customWidth="1"/>
    <col min="15885" max="16123" width="11.44140625" style="29"/>
    <col min="16124" max="16124" width="18.109375" style="29" customWidth="1"/>
    <col min="16125" max="16125" width="7.88671875" style="29" bestFit="1" customWidth="1"/>
    <col min="16126" max="16126" width="7.33203125" style="29" bestFit="1" customWidth="1"/>
    <col min="16127" max="16128" width="7.33203125" style="29" customWidth="1"/>
    <col min="16129" max="16130" width="7.33203125" style="29" bestFit="1" customWidth="1"/>
    <col min="16131" max="16133" width="7.33203125" style="29" customWidth="1"/>
    <col min="16134" max="16139" width="0" style="29" hidden="1" customWidth="1"/>
    <col min="16140" max="16140" width="7.88671875" style="29" customWidth="1"/>
    <col min="16141" max="16384" width="11.44140625" style="29"/>
  </cols>
  <sheetData>
    <row r="1" spans="1:16" s="30" customFormat="1" x14ac:dyDescent="0.25"/>
    <row r="2" spans="1:16" s="30" customFormat="1" x14ac:dyDescent="0.25">
      <c r="A2" s="50" t="s">
        <v>101</v>
      </c>
    </row>
    <row r="3" spans="1:16" s="30" customFormat="1" ht="14.4" x14ac:dyDescent="0.3">
      <c r="A3" s="50" t="s">
        <v>102</v>
      </c>
      <c r="K3" s="107"/>
    </row>
    <row r="4" spans="1:16" s="30" customFormat="1" x14ac:dyDescent="0.25"/>
    <row r="5" spans="1:16" s="30" customFormat="1" ht="13.8" x14ac:dyDescent="0.3">
      <c r="B5" s="357" t="s">
        <v>94</v>
      </c>
      <c r="C5" s="357"/>
      <c r="D5" s="357"/>
      <c r="E5" s="357"/>
      <c r="F5" s="357"/>
      <c r="G5" s="357"/>
      <c r="H5" s="357"/>
      <c r="I5" s="357"/>
      <c r="J5" s="357"/>
      <c r="K5" s="357"/>
      <c r="M5" s="134" t="s">
        <v>572</v>
      </c>
      <c r="O5" s="108"/>
    </row>
    <row r="6" spans="1:16" s="30" customFormat="1" ht="13.8" x14ac:dyDescent="0.3">
      <c r="B6" s="373" t="str">
        <f>'Solicitudes Regiones'!$B$6:$R$6</f>
        <v>Acumuladas de julio de 2008 a mayo de 2020</v>
      </c>
      <c r="C6" s="373"/>
      <c r="D6" s="373"/>
      <c r="E6" s="373"/>
      <c r="F6" s="373"/>
      <c r="G6" s="373"/>
      <c r="H6" s="373"/>
      <c r="I6" s="373"/>
      <c r="J6" s="373"/>
      <c r="K6" s="373"/>
      <c r="L6" s="59"/>
    </row>
    <row r="7" spans="1:16" s="33" customFormat="1" x14ac:dyDescent="0.25">
      <c r="B7" s="31"/>
      <c r="C7" s="32"/>
      <c r="D7" s="32"/>
      <c r="E7" s="32"/>
      <c r="F7" s="32"/>
      <c r="G7" s="32"/>
      <c r="H7" s="32"/>
      <c r="I7" s="32"/>
      <c r="J7" s="32"/>
      <c r="K7" s="32"/>
      <c r="L7" s="32"/>
    </row>
    <row r="8" spans="1:16" ht="15" customHeight="1" x14ac:dyDescent="0.25">
      <c r="B8" s="387" t="s">
        <v>55</v>
      </c>
      <c r="C8" s="387"/>
      <c r="D8" s="387"/>
      <c r="E8" s="387"/>
      <c r="F8" s="387"/>
      <c r="G8" s="387"/>
      <c r="H8" s="387"/>
      <c r="I8" s="387"/>
      <c r="J8" s="387"/>
      <c r="K8" s="387"/>
      <c r="L8" s="387"/>
      <c r="M8" s="387"/>
    </row>
    <row r="9" spans="1:16" ht="20.25" customHeight="1" x14ac:dyDescent="0.25">
      <c r="B9" s="387" t="s">
        <v>56</v>
      </c>
      <c r="C9" s="385" t="s">
        <v>2</v>
      </c>
      <c r="D9" s="388"/>
      <c r="E9" s="388"/>
      <c r="F9" s="388"/>
      <c r="G9" s="388"/>
      <c r="H9" s="388"/>
      <c r="I9" s="388"/>
      <c r="J9" s="388"/>
      <c r="K9" s="386"/>
      <c r="L9" s="385"/>
      <c r="M9" s="386"/>
    </row>
    <row r="10" spans="1:16" ht="24" x14ac:dyDescent="0.25">
      <c r="B10" s="387"/>
      <c r="C10" s="26" t="s">
        <v>57</v>
      </c>
      <c r="D10" s="26" t="s">
        <v>58</v>
      </c>
      <c r="E10" s="26" t="s">
        <v>59</v>
      </c>
      <c r="F10" s="26" t="s">
        <v>60</v>
      </c>
      <c r="G10" s="26" t="s">
        <v>8</v>
      </c>
      <c r="H10" s="26" t="s">
        <v>61</v>
      </c>
      <c r="I10" s="26" t="s">
        <v>62</v>
      </c>
      <c r="J10" s="26" t="s">
        <v>63</v>
      </c>
      <c r="K10" s="283" t="s">
        <v>31</v>
      </c>
      <c r="L10" s="283" t="s">
        <v>593</v>
      </c>
      <c r="M10" s="283" t="s">
        <v>596</v>
      </c>
    </row>
    <row r="11" spans="1:16" x14ac:dyDescent="0.25">
      <c r="B11" s="21" t="s">
        <v>359</v>
      </c>
      <c r="C11" s="21">
        <v>1599</v>
      </c>
      <c r="D11" s="21">
        <v>820</v>
      </c>
      <c r="E11" s="21">
        <f>C11+D11</f>
        <v>2419</v>
      </c>
      <c r="F11" s="22">
        <f>E11/$E$41</f>
        <v>5.6645747470962911E-2</v>
      </c>
      <c r="G11" s="21">
        <v>1978</v>
      </c>
      <c r="H11" s="21">
        <v>174</v>
      </c>
      <c r="I11" s="21">
        <f>G11+H11</f>
        <v>2152</v>
      </c>
      <c r="J11" s="22">
        <f>I11/$I$41</f>
        <v>3.170674210278171E-2</v>
      </c>
      <c r="K11" s="21">
        <f t="shared" ref="K11:K40" si="0">E11+I11</f>
        <v>4571</v>
      </c>
      <c r="L11" s="21">
        <v>0</v>
      </c>
      <c r="M11" s="21">
        <f>K11+L11</f>
        <v>4571</v>
      </c>
      <c r="P11" s="34"/>
    </row>
    <row r="12" spans="1:16" x14ac:dyDescent="0.25">
      <c r="B12" s="21" t="s">
        <v>360</v>
      </c>
      <c r="C12" s="21">
        <v>889</v>
      </c>
      <c r="D12" s="21">
        <v>481</v>
      </c>
      <c r="E12" s="21">
        <f t="shared" ref="E12:E40" si="1">C12+D12</f>
        <v>1370</v>
      </c>
      <c r="F12" s="22">
        <f t="shared" ref="F12:F40" si="2">E12/$E$41</f>
        <v>3.2081303859123264E-2</v>
      </c>
      <c r="G12" s="21">
        <v>2854</v>
      </c>
      <c r="H12" s="21">
        <v>138</v>
      </c>
      <c r="I12" s="21">
        <f t="shared" ref="I12:I40" si="3">G12+H12</f>
        <v>2992</v>
      </c>
      <c r="J12" s="22">
        <f t="shared" ref="J12:J40" si="4">I12/$I$41</f>
        <v>4.4082979726544083E-2</v>
      </c>
      <c r="K12" s="21">
        <f t="shared" si="0"/>
        <v>4362</v>
      </c>
      <c r="L12" s="21">
        <v>0</v>
      </c>
      <c r="M12" s="21">
        <f t="shared" ref="M12:M41" si="5">K12+L12</f>
        <v>4362</v>
      </c>
      <c r="P12" s="34"/>
    </row>
    <row r="13" spans="1:16" x14ac:dyDescent="0.25">
      <c r="B13" s="21" t="s">
        <v>361</v>
      </c>
      <c r="C13" s="21">
        <v>671</v>
      </c>
      <c r="D13" s="21">
        <v>492</v>
      </c>
      <c r="E13" s="21">
        <f t="shared" si="1"/>
        <v>1163</v>
      </c>
      <c r="F13" s="22">
        <f t="shared" si="2"/>
        <v>2.7233982765080555E-2</v>
      </c>
      <c r="G13" s="21">
        <v>1302</v>
      </c>
      <c r="H13" s="21">
        <v>150</v>
      </c>
      <c r="I13" s="21">
        <f t="shared" si="3"/>
        <v>1452</v>
      </c>
      <c r="J13" s="22">
        <f t="shared" si="4"/>
        <v>2.1393210749646393E-2</v>
      </c>
      <c r="K13" s="21">
        <f t="shared" si="0"/>
        <v>2615</v>
      </c>
      <c r="L13" s="21">
        <v>1</v>
      </c>
      <c r="M13" s="21">
        <f t="shared" si="5"/>
        <v>2616</v>
      </c>
      <c r="P13" s="34"/>
    </row>
    <row r="14" spans="1:16" x14ac:dyDescent="0.25">
      <c r="B14" s="21" t="s">
        <v>362</v>
      </c>
      <c r="C14" s="21">
        <v>480</v>
      </c>
      <c r="D14" s="21">
        <v>327</v>
      </c>
      <c r="E14" s="21">
        <f t="shared" si="1"/>
        <v>807</v>
      </c>
      <c r="F14" s="22">
        <f t="shared" si="2"/>
        <v>1.8897527163731734E-2</v>
      </c>
      <c r="G14" s="21">
        <v>560</v>
      </c>
      <c r="H14" s="21">
        <v>58</v>
      </c>
      <c r="I14" s="21">
        <f t="shared" si="3"/>
        <v>618</v>
      </c>
      <c r="J14" s="22">
        <f t="shared" si="4"/>
        <v>9.1053748231966058E-3</v>
      </c>
      <c r="K14" s="21">
        <f t="shared" si="0"/>
        <v>1425</v>
      </c>
      <c r="L14" s="21">
        <v>0</v>
      </c>
      <c r="M14" s="21">
        <f t="shared" si="5"/>
        <v>1425</v>
      </c>
      <c r="P14" s="34"/>
    </row>
    <row r="15" spans="1:16" x14ac:dyDescent="0.25">
      <c r="B15" s="21" t="s">
        <v>363</v>
      </c>
      <c r="C15" s="21">
        <v>806</v>
      </c>
      <c r="D15" s="21">
        <v>554</v>
      </c>
      <c r="E15" s="21">
        <f t="shared" si="1"/>
        <v>1360</v>
      </c>
      <c r="F15" s="22">
        <f t="shared" si="2"/>
        <v>3.1847133757961783E-2</v>
      </c>
      <c r="G15" s="21">
        <v>2398</v>
      </c>
      <c r="H15" s="21">
        <v>210</v>
      </c>
      <c r="I15" s="21">
        <f t="shared" si="3"/>
        <v>2608</v>
      </c>
      <c r="J15" s="22">
        <f t="shared" si="4"/>
        <v>3.8425271098538424E-2</v>
      </c>
      <c r="K15" s="21">
        <f t="shared" si="0"/>
        <v>3968</v>
      </c>
      <c r="L15" s="21">
        <v>0</v>
      </c>
      <c r="M15" s="21">
        <f t="shared" si="5"/>
        <v>3968</v>
      </c>
      <c r="P15" s="34"/>
    </row>
    <row r="16" spans="1:16" x14ac:dyDescent="0.25">
      <c r="B16" s="21" t="s">
        <v>364</v>
      </c>
      <c r="C16" s="21">
        <v>554</v>
      </c>
      <c r="D16" s="21">
        <v>520</v>
      </c>
      <c r="E16" s="21">
        <f t="shared" si="1"/>
        <v>1074</v>
      </c>
      <c r="F16" s="22">
        <f t="shared" si="2"/>
        <v>2.5149868864743349E-2</v>
      </c>
      <c r="G16" s="21">
        <v>1294</v>
      </c>
      <c r="H16" s="21">
        <v>173</v>
      </c>
      <c r="I16" s="21">
        <f t="shared" si="3"/>
        <v>1467</v>
      </c>
      <c r="J16" s="22">
        <f t="shared" si="4"/>
        <v>2.1614214992927865E-2</v>
      </c>
      <c r="K16" s="21">
        <f t="shared" si="0"/>
        <v>2541</v>
      </c>
      <c r="L16" s="21">
        <v>0</v>
      </c>
      <c r="M16" s="21">
        <f t="shared" si="5"/>
        <v>2541</v>
      </c>
      <c r="P16" s="34"/>
    </row>
    <row r="17" spans="2:16" x14ac:dyDescent="0.25">
      <c r="B17" s="21" t="s">
        <v>365</v>
      </c>
      <c r="C17" s="21">
        <v>113</v>
      </c>
      <c r="D17" s="21">
        <v>36</v>
      </c>
      <c r="E17" s="21">
        <f t="shared" si="1"/>
        <v>149</v>
      </c>
      <c r="F17" s="22">
        <f t="shared" si="2"/>
        <v>3.4891345073061074E-3</v>
      </c>
      <c r="G17" s="21">
        <v>181</v>
      </c>
      <c r="H17" s="21">
        <v>4</v>
      </c>
      <c r="I17" s="21">
        <f t="shared" si="3"/>
        <v>185</v>
      </c>
      <c r="J17" s="22">
        <f t="shared" si="4"/>
        <v>2.7257190004714759E-3</v>
      </c>
      <c r="K17" s="21">
        <f t="shared" si="0"/>
        <v>334</v>
      </c>
      <c r="L17" s="21">
        <v>0</v>
      </c>
      <c r="M17" s="21">
        <f t="shared" si="5"/>
        <v>334</v>
      </c>
      <c r="P17" s="34"/>
    </row>
    <row r="18" spans="2:16" x14ac:dyDescent="0.25">
      <c r="B18" s="21" t="s">
        <v>366</v>
      </c>
      <c r="C18" s="21">
        <v>5518</v>
      </c>
      <c r="D18" s="21">
        <v>3077</v>
      </c>
      <c r="E18" s="21">
        <f t="shared" si="1"/>
        <v>8595</v>
      </c>
      <c r="F18" s="22">
        <f t="shared" si="2"/>
        <v>0.20126920194829523</v>
      </c>
      <c r="G18" s="21">
        <v>14848</v>
      </c>
      <c r="H18" s="21">
        <v>1240</v>
      </c>
      <c r="I18" s="21">
        <f t="shared" si="3"/>
        <v>16088</v>
      </c>
      <c r="J18" s="22">
        <f t="shared" si="4"/>
        <v>0.23703441772748704</v>
      </c>
      <c r="K18" s="21">
        <f t="shared" si="0"/>
        <v>24683</v>
      </c>
      <c r="L18" s="21">
        <v>1</v>
      </c>
      <c r="M18" s="21">
        <f t="shared" si="5"/>
        <v>24684</v>
      </c>
      <c r="P18" s="34"/>
    </row>
    <row r="19" spans="2:16" x14ac:dyDescent="0.25">
      <c r="B19" s="21" t="s">
        <v>367</v>
      </c>
      <c r="C19" s="21">
        <v>247</v>
      </c>
      <c r="D19" s="21">
        <v>87</v>
      </c>
      <c r="E19" s="21">
        <f t="shared" si="1"/>
        <v>334</v>
      </c>
      <c r="F19" s="22">
        <f t="shared" si="2"/>
        <v>7.8212813787935549E-3</v>
      </c>
      <c r="G19" s="21">
        <v>239</v>
      </c>
      <c r="H19" s="21">
        <v>22</v>
      </c>
      <c r="I19" s="21">
        <f t="shared" si="3"/>
        <v>261</v>
      </c>
      <c r="J19" s="22">
        <f t="shared" si="4"/>
        <v>3.8454738330975955E-3</v>
      </c>
      <c r="K19" s="21">
        <f t="shared" si="0"/>
        <v>595</v>
      </c>
      <c r="L19" s="21">
        <v>0</v>
      </c>
      <c r="M19" s="21">
        <f t="shared" si="5"/>
        <v>595</v>
      </c>
      <c r="P19" s="34"/>
    </row>
    <row r="20" spans="2:16" x14ac:dyDescent="0.25">
      <c r="B20" s="21" t="s">
        <v>368</v>
      </c>
      <c r="C20" s="21">
        <v>1023</v>
      </c>
      <c r="D20" s="21">
        <v>654</v>
      </c>
      <c r="E20" s="21">
        <f t="shared" si="1"/>
        <v>1677</v>
      </c>
      <c r="F20" s="22">
        <f t="shared" si="2"/>
        <v>3.9270325964780819E-2</v>
      </c>
      <c r="G20" s="21">
        <v>960</v>
      </c>
      <c r="H20" s="21">
        <v>86</v>
      </c>
      <c r="I20" s="21">
        <f t="shared" si="3"/>
        <v>1046</v>
      </c>
      <c r="J20" s="22">
        <f t="shared" si="4"/>
        <v>1.5411362564827912E-2</v>
      </c>
      <c r="K20" s="21">
        <f t="shared" si="0"/>
        <v>2723</v>
      </c>
      <c r="L20" s="21">
        <v>0</v>
      </c>
      <c r="M20" s="21">
        <f t="shared" si="5"/>
        <v>2723</v>
      </c>
      <c r="P20" s="34"/>
    </row>
    <row r="21" spans="2:16" x14ac:dyDescent="0.25">
      <c r="B21" s="21" t="s">
        <v>369</v>
      </c>
      <c r="C21" s="21">
        <v>1259</v>
      </c>
      <c r="D21" s="21">
        <v>808</v>
      </c>
      <c r="E21" s="21">
        <f t="shared" si="1"/>
        <v>2067</v>
      </c>
      <c r="F21" s="22">
        <f t="shared" si="2"/>
        <v>4.8402959910078681E-2</v>
      </c>
      <c r="G21" s="21">
        <v>4295</v>
      </c>
      <c r="H21" s="21">
        <v>277</v>
      </c>
      <c r="I21" s="21">
        <f t="shared" si="3"/>
        <v>4572</v>
      </c>
      <c r="J21" s="22">
        <f t="shared" si="4"/>
        <v>6.7362093352192356E-2</v>
      </c>
      <c r="K21" s="21">
        <f t="shared" si="0"/>
        <v>6639</v>
      </c>
      <c r="L21" s="21">
        <v>0</v>
      </c>
      <c r="M21" s="21">
        <f t="shared" si="5"/>
        <v>6639</v>
      </c>
      <c r="P21" s="34"/>
    </row>
    <row r="22" spans="2:16" x14ac:dyDescent="0.25">
      <c r="B22" s="21" t="s">
        <v>370</v>
      </c>
      <c r="C22" s="21">
        <v>212</v>
      </c>
      <c r="D22" s="21">
        <v>157</v>
      </c>
      <c r="E22" s="21">
        <f t="shared" si="1"/>
        <v>369</v>
      </c>
      <c r="F22" s="22">
        <f t="shared" si="2"/>
        <v>8.6408767328587481E-3</v>
      </c>
      <c r="G22" s="21">
        <v>312</v>
      </c>
      <c r="H22" s="21">
        <v>31</v>
      </c>
      <c r="I22" s="21">
        <f t="shared" si="3"/>
        <v>343</v>
      </c>
      <c r="J22" s="22">
        <f t="shared" si="4"/>
        <v>5.0536303630363032E-3</v>
      </c>
      <c r="K22" s="21">
        <f t="shared" si="0"/>
        <v>712</v>
      </c>
      <c r="L22" s="21">
        <v>0</v>
      </c>
      <c r="M22" s="21">
        <f t="shared" si="5"/>
        <v>712</v>
      </c>
      <c r="P22" s="34"/>
    </row>
    <row r="23" spans="2:16" x14ac:dyDescent="0.25">
      <c r="B23" s="21" t="s">
        <v>371</v>
      </c>
      <c r="C23" s="21">
        <v>213</v>
      </c>
      <c r="D23" s="21">
        <v>131</v>
      </c>
      <c r="E23" s="21">
        <f t="shared" si="1"/>
        <v>344</v>
      </c>
      <c r="F23" s="22">
        <f t="shared" si="2"/>
        <v>8.0554514799550392E-3</v>
      </c>
      <c r="G23" s="21">
        <v>373</v>
      </c>
      <c r="H23" s="21">
        <v>33</v>
      </c>
      <c r="I23" s="21">
        <f t="shared" si="3"/>
        <v>406</v>
      </c>
      <c r="J23" s="22">
        <f t="shared" si="4"/>
        <v>5.9818481848184822E-3</v>
      </c>
      <c r="K23" s="21">
        <f t="shared" si="0"/>
        <v>750</v>
      </c>
      <c r="L23" s="21">
        <v>0</v>
      </c>
      <c r="M23" s="21">
        <f t="shared" si="5"/>
        <v>750</v>
      </c>
      <c r="P23" s="34"/>
    </row>
    <row r="24" spans="2:16" x14ac:dyDescent="0.25">
      <c r="B24" s="21" t="s">
        <v>372</v>
      </c>
      <c r="C24" s="21">
        <v>430</v>
      </c>
      <c r="D24" s="21">
        <v>327</v>
      </c>
      <c r="E24" s="21">
        <f t="shared" si="1"/>
        <v>757</v>
      </c>
      <c r="F24" s="22">
        <f t="shared" si="2"/>
        <v>1.7726676657924316E-2</v>
      </c>
      <c r="G24" s="21">
        <v>950</v>
      </c>
      <c r="H24" s="21">
        <v>129</v>
      </c>
      <c r="I24" s="21">
        <f t="shared" si="3"/>
        <v>1079</v>
      </c>
      <c r="J24" s="22">
        <f t="shared" si="4"/>
        <v>1.5897571900047147E-2</v>
      </c>
      <c r="K24" s="21">
        <f t="shared" si="0"/>
        <v>1836</v>
      </c>
      <c r="L24" s="21">
        <v>0</v>
      </c>
      <c r="M24" s="21">
        <f t="shared" si="5"/>
        <v>1836</v>
      </c>
      <c r="P24" s="34"/>
    </row>
    <row r="25" spans="2:16" ht="16.5" customHeight="1" x14ac:dyDescent="0.25">
      <c r="B25" s="21" t="s">
        <v>373</v>
      </c>
      <c r="C25" s="21">
        <v>546</v>
      </c>
      <c r="D25" s="21">
        <v>446</v>
      </c>
      <c r="E25" s="21">
        <f t="shared" si="1"/>
        <v>992</v>
      </c>
      <c r="F25" s="22">
        <f t="shared" si="2"/>
        <v>2.3229674035219184E-2</v>
      </c>
      <c r="G25" s="21">
        <v>462</v>
      </c>
      <c r="H25" s="21">
        <v>87</v>
      </c>
      <c r="I25" s="21">
        <f t="shared" si="3"/>
        <v>549</v>
      </c>
      <c r="J25" s="22">
        <f t="shared" si="4"/>
        <v>8.0887553041018388E-3</v>
      </c>
      <c r="K25" s="21">
        <f t="shared" si="0"/>
        <v>1541</v>
      </c>
      <c r="L25" s="21">
        <v>0</v>
      </c>
      <c r="M25" s="21">
        <f t="shared" si="5"/>
        <v>1541</v>
      </c>
      <c r="P25" s="34"/>
    </row>
    <row r="26" spans="2:16" x14ac:dyDescent="0.25">
      <c r="B26" s="21" t="s">
        <v>374</v>
      </c>
      <c r="C26" s="21">
        <v>150</v>
      </c>
      <c r="D26" s="21">
        <v>59</v>
      </c>
      <c r="E26" s="21">
        <f t="shared" si="1"/>
        <v>209</v>
      </c>
      <c r="F26" s="22">
        <f t="shared" si="2"/>
        <v>4.8941551142750095E-3</v>
      </c>
      <c r="G26" s="21">
        <v>203</v>
      </c>
      <c r="H26" s="21">
        <v>14</v>
      </c>
      <c r="I26" s="21">
        <f t="shared" si="3"/>
        <v>217</v>
      </c>
      <c r="J26" s="22">
        <f t="shared" si="4"/>
        <v>3.1971947194719473E-3</v>
      </c>
      <c r="K26" s="21">
        <f t="shared" si="0"/>
        <v>426</v>
      </c>
      <c r="L26" s="21">
        <v>0</v>
      </c>
      <c r="M26" s="21">
        <f t="shared" si="5"/>
        <v>426</v>
      </c>
      <c r="P26" s="34"/>
    </row>
    <row r="27" spans="2:16" x14ac:dyDescent="0.25">
      <c r="B27" s="21" t="s">
        <v>375</v>
      </c>
      <c r="C27" s="21">
        <v>331</v>
      </c>
      <c r="D27" s="21">
        <v>269</v>
      </c>
      <c r="E27" s="21">
        <f t="shared" si="1"/>
        <v>600</v>
      </c>
      <c r="F27" s="22">
        <f t="shared" si="2"/>
        <v>1.4050206069689023E-2</v>
      </c>
      <c r="G27" s="21">
        <v>469</v>
      </c>
      <c r="H27" s="21">
        <v>69</v>
      </c>
      <c r="I27" s="21">
        <f t="shared" si="3"/>
        <v>538</v>
      </c>
      <c r="J27" s="22">
        <f t="shared" si="4"/>
        <v>7.9266855256954274E-3</v>
      </c>
      <c r="K27" s="21">
        <f t="shared" si="0"/>
        <v>1138</v>
      </c>
      <c r="L27" s="21">
        <v>0</v>
      </c>
      <c r="M27" s="21">
        <f t="shared" si="5"/>
        <v>1138</v>
      </c>
      <c r="P27" s="34"/>
    </row>
    <row r="28" spans="2:16" x14ac:dyDescent="0.25">
      <c r="B28" s="21" t="s">
        <v>376</v>
      </c>
      <c r="C28" s="21">
        <v>4604</v>
      </c>
      <c r="D28" s="21">
        <v>3018</v>
      </c>
      <c r="E28" s="21">
        <f t="shared" si="1"/>
        <v>7622</v>
      </c>
      <c r="F28" s="22">
        <f t="shared" si="2"/>
        <v>0.17848445110528288</v>
      </c>
      <c r="G28" s="21">
        <v>14479</v>
      </c>
      <c r="H28" s="21">
        <v>1477</v>
      </c>
      <c r="I28" s="21">
        <f t="shared" si="3"/>
        <v>15956</v>
      </c>
      <c r="J28" s="22">
        <f t="shared" si="4"/>
        <v>0.2350895803866101</v>
      </c>
      <c r="K28" s="21">
        <f t="shared" si="0"/>
        <v>23578</v>
      </c>
      <c r="L28" s="21">
        <v>3</v>
      </c>
      <c r="M28" s="21">
        <f t="shared" si="5"/>
        <v>23581</v>
      </c>
      <c r="P28" s="34"/>
    </row>
    <row r="29" spans="2:16" x14ac:dyDescent="0.25">
      <c r="B29" s="21" t="s">
        <v>377</v>
      </c>
      <c r="C29" s="21">
        <v>473</v>
      </c>
      <c r="D29" s="21">
        <v>378</v>
      </c>
      <c r="E29" s="21">
        <f t="shared" si="1"/>
        <v>851</v>
      </c>
      <c r="F29" s="22">
        <f t="shared" si="2"/>
        <v>1.9927875608842262E-2</v>
      </c>
      <c r="G29" s="21">
        <v>986</v>
      </c>
      <c r="H29" s="21">
        <v>125</v>
      </c>
      <c r="I29" s="21">
        <f t="shared" si="3"/>
        <v>1111</v>
      </c>
      <c r="J29" s="22">
        <f t="shared" si="4"/>
        <v>1.636904761904762E-2</v>
      </c>
      <c r="K29" s="21">
        <f t="shared" si="0"/>
        <v>1962</v>
      </c>
      <c r="L29" s="21">
        <v>0</v>
      </c>
      <c r="M29" s="21">
        <f t="shared" si="5"/>
        <v>1962</v>
      </c>
      <c r="P29" s="34"/>
    </row>
    <row r="30" spans="2:16" x14ac:dyDescent="0.25">
      <c r="B30" s="21" t="s">
        <v>378</v>
      </c>
      <c r="C30" s="21">
        <v>293</v>
      </c>
      <c r="D30" s="21">
        <v>224</v>
      </c>
      <c r="E30" s="21">
        <f t="shared" si="1"/>
        <v>517</v>
      </c>
      <c r="F30" s="22">
        <f t="shared" si="2"/>
        <v>1.2106594230048708E-2</v>
      </c>
      <c r="G30" s="21">
        <v>638</v>
      </c>
      <c r="H30" s="21">
        <v>65</v>
      </c>
      <c r="I30" s="21">
        <f t="shared" si="3"/>
        <v>703</v>
      </c>
      <c r="J30" s="22">
        <f t="shared" si="4"/>
        <v>1.0357732201791607E-2</v>
      </c>
      <c r="K30" s="21">
        <f t="shared" si="0"/>
        <v>1220</v>
      </c>
      <c r="L30" s="21">
        <v>0</v>
      </c>
      <c r="M30" s="21">
        <f t="shared" si="5"/>
        <v>1220</v>
      </c>
      <c r="P30" s="34"/>
    </row>
    <row r="31" spans="2:16" x14ac:dyDescent="0.25">
      <c r="B31" s="21" t="s">
        <v>379</v>
      </c>
      <c r="C31" s="21">
        <v>593</v>
      </c>
      <c r="D31" s="21">
        <v>371</v>
      </c>
      <c r="E31" s="21">
        <f t="shared" si="1"/>
        <v>964</v>
      </c>
      <c r="F31" s="22">
        <f t="shared" si="2"/>
        <v>2.2573997751967029E-2</v>
      </c>
      <c r="G31" s="21">
        <v>1637</v>
      </c>
      <c r="H31" s="21">
        <v>92</v>
      </c>
      <c r="I31" s="21">
        <f t="shared" si="3"/>
        <v>1729</v>
      </c>
      <c r="J31" s="22">
        <f t="shared" si="4"/>
        <v>2.5474422442244224E-2</v>
      </c>
      <c r="K31" s="21">
        <f t="shared" si="0"/>
        <v>2693</v>
      </c>
      <c r="L31" s="21">
        <v>0</v>
      </c>
      <c r="M31" s="21">
        <f t="shared" si="5"/>
        <v>2693</v>
      </c>
      <c r="P31" s="34"/>
    </row>
    <row r="32" spans="2:16" x14ac:dyDescent="0.25">
      <c r="B32" s="21" t="s">
        <v>380</v>
      </c>
      <c r="C32" s="21">
        <v>646</v>
      </c>
      <c r="D32" s="21">
        <v>363</v>
      </c>
      <c r="E32" s="21">
        <f t="shared" si="1"/>
        <v>1009</v>
      </c>
      <c r="F32" s="22">
        <f t="shared" si="2"/>
        <v>2.3627763207193706E-2</v>
      </c>
      <c r="G32" s="21">
        <v>1019</v>
      </c>
      <c r="H32" s="21">
        <v>78</v>
      </c>
      <c r="I32" s="21">
        <f t="shared" si="3"/>
        <v>1097</v>
      </c>
      <c r="J32" s="22">
        <f t="shared" si="4"/>
        <v>1.6162776991984911E-2</v>
      </c>
      <c r="K32" s="21">
        <f t="shared" si="0"/>
        <v>2106</v>
      </c>
      <c r="L32" s="21">
        <v>0</v>
      </c>
      <c r="M32" s="21">
        <f t="shared" si="5"/>
        <v>2106</v>
      </c>
      <c r="P32" s="34"/>
    </row>
    <row r="33" spans="2:16" x14ac:dyDescent="0.25">
      <c r="B33" s="21" t="s">
        <v>381</v>
      </c>
      <c r="C33" s="21">
        <v>523</v>
      </c>
      <c r="D33" s="21">
        <v>429</v>
      </c>
      <c r="E33" s="21">
        <f t="shared" si="1"/>
        <v>952</v>
      </c>
      <c r="F33" s="22">
        <f t="shared" si="2"/>
        <v>2.2292993630573247E-2</v>
      </c>
      <c r="G33" s="21">
        <v>1691</v>
      </c>
      <c r="H33" s="21">
        <v>96</v>
      </c>
      <c r="I33" s="21">
        <f t="shared" si="3"/>
        <v>1787</v>
      </c>
      <c r="J33" s="22">
        <f t="shared" si="4"/>
        <v>2.6328972182932578E-2</v>
      </c>
      <c r="K33" s="21">
        <f t="shared" si="0"/>
        <v>2739</v>
      </c>
      <c r="L33" s="21">
        <v>0</v>
      </c>
      <c r="M33" s="21">
        <f t="shared" si="5"/>
        <v>2739</v>
      </c>
      <c r="P33" s="34"/>
    </row>
    <row r="34" spans="2:16" x14ac:dyDescent="0.25">
      <c r="B34" s="21" t="s">
        <v>382</v>
      </c>
      <c r="C34" s="21">
        <v>1090</v>
      </c>
      <c r="D34" s="21">
        <v>741</v>
      </c>
      <c r="E34" s="21">
        <f t="shared" si="1"/>
        <v>1831</v>
      </c>
      <c r="F34" s="22">
        <f t="shared" si="2"/>
        <v>4.2876545522667668E-2</v>
      </c>
      <c r="G34" s="21">
        <v>1247</v>
      </c>
      <c r="H34" s="21">
        <v>97</v>
      </c>
      <c r="I34" s="21">
        <f t="shared" si="3"/>
        <v>1344</v>
      </c>
      <c r="J34" s="22">
        <f t="shared" si="4"/>
        <v>1.9801980198019802E-2</v>
      </c>
      <c r="K34" s="21">
        <f t="shared" si="0"/>
        <v>3175</v>
      </c>
      <c r="L34" s="21">
        <v>0</v>
      </c>
      <c r="M34" s="21">
        <f t="shared" si="5"/>
        <v>3175</v>
      </c>
      <c r="P34" s="34"/>
    </row>
    <row r="35" spans="2:16" x14ac:dyDescent="0.25">
      <c r="B35" s="21" t="s">
        <v>383</v>
      </c>
      <c r="C35" s="21">
        <v>1293</v>
      </c>
      <c r="D35" s="21">
        <v>865</v>
      </c>
      <c r="E35" s="21">
        <f t="shared" si="1"/>
        <v>2158</v>
      </c>
      <c r="F35" s="22">
        <f t="shared" si="2"/>
        <v>5.0533907830648185E-2</v>
      </c>
      <c r="G35" s="21">
        <v>3974</v>
      </c>
      <c r="H35" s="21">
        <v>287</v>
      </c>
      <c r="I35" s="21">
        <f t="shared" si="3"/>
        <v>4261</v>
      </c>
      <c r="J35" s="22">
        <f t="shared" si="4"/>
        <v>6.2779938708156527E-2</v>
      </c>
      <c r="K35" s="21">
        <f t="shared" si="0"/>
        <v>6419</v>
      </c>
      <c r="L35" s="21">
        <v>2</v>
      </c>
      <c r="M35" s="21">
        <f t="shared" si="5"/>
        <v>6421</v>
      </c>
      <c r="P35" s="34"/>
    </row>
    <row r="36" spans="2:16" x14ac:dyDescent="0.25">
      <c r="B36" s="21" t="s">
        <v>384</v>
      </c>
      <c r="C36" s="21">
        <v>451</v>
      </c>
      <c r="D36" s="21">
        <v>303</v>
      </c>
      <c r="E36" s="21">
        <f t="shared" si="1"/>
        <v>754</v>
      </c>
      <c r="F36" s="22">
        <f t="shared" si="2"/>
        <v>1.765642562757587E-2</v>
      </c>
      <c r="G36" s="21">
        <v>1140</v>
      </c>
      <c r="H36" s="21">
        <v>81</v>
      </c>
      <c r="I36" s="21">
        <f t="shared" si="3"/>
        <v>1221</v>
      </c>
      <c r="J36" s="22">
        <f t="shared" si="4"/>
        <v>1.798974540311174E-2</v>
      </c>
      <c r="K36" s="21">
        <f t="shared" si="0"/>
        <v>1975</v>
      </c>
      <c r="L36" s="21">
        <v>0</v>
      </c>
      <c r="M36" s="21">
        <f t="shared" si="5"/>
        <v>1975</v>
      </c>
      <c r="P36" s="34"/>
    </row>
    <row r="37" spans="2:16" x14ac:dyDescent="0.25">
      <c r="B37" s="21" t="s">
        <v>385</v>
      </c>
      <c r="C37" s="21">
        <v>470</v>
      </c>
      <c r="D37" s="21">
        <v>246</v>
      </c>
      <c r="E37" s="21">
        <f t="shared" si="1"/>
        <v>716</v>
      </c>
      <c r="F37" s="22">
        <f t="shared" si="2"/>
        <v>1.6766579243162234E-2</v>
      </c>
      <c r="G37" s="21">
        <v>824</v>
      </c>
      <c r="H37" s="21">
        <v>96</v>
      </c>
      <c r="I37" s="21">
        <f t="shared" si="3"/>
        <v>920</v>
      </c>
      <c r="J37" s="22">
        <f t="shared" si="4"/>
        <v>1.3554926921263555E-2</v>
      </c>
      <c r="K37" s="21">
        <f t="shared" si="0"/>
        <v>1636</v>
      </c>
      <c r="L37" s="21">
        <v>0</v>
      </c>
      <c r="M37" s="21">
        <f t="shared" si="5"/>
        <v>1636</v>
      </c>
      <c r="P37" s="34"/>
    </row>
    <row r="38" spans="2:16" x14ac:dyDescent="0.25">
      <c r="B38" s="21" t="s">
        <v>386</v>
      </c>
      <c r="C38" s="21">
        <v>152</v>
      </c>
      <c r="D38" s="21">
        <v>86</v>
      </c>
      <c r="E38" s="21">
        <f t="shared" si="1"/>
        <v>238</v>
      </c>
      <c r="F38" s="22">
        <f t="shared" si="2"/>
        <v>5.5732484076433117E-3</v>
      </c>
      <c r="G38" s="21">
        <v>352</v>
      </c>
      <c r="H38" s="21">
        <v>28</v>
      </c>
      <c r="I38" s="21">
        <f t="shared" si="3"/>
        <v>380</v>
      </c>
      <c r="J38" s="22">
        <f t="shared" si="4"/>
        <v>5.5987741631305984E-3</v>
      </c>
      <c r="K38" s="21">
        <f t="shared" si="0"/>
        <v>618</v>
      </c>
      <c r="L38" s="21">
        <v>0</v>
      </c>
      <c r="M38" s="21">
        <f t="shared" si="5"/>
        <v>618</v>
      </c>
      <c r="P38" s="34"/>
    </row>
    <row r="39" spans="2:16" x14ac:dyDescent="0.25">
      <c r="B39" s="21" t="s">
        <v>387</v>
      </c>
      <c r="C39" s="21">
        <v>444</v>
      </c>
      <c r="D39" s="21">
        <v>242</v>
      </c>
      <c r="E39" s="21">
        <f t="shared" si="1"/>
        <v>686</v>
      </c>
      <c r="F39" s="22">
        <f t="shared" si="2"/>
        <v>1.6064068939677781E-2</v>
      </c>
      <c r="G39" s="21">
        <v>529</v>
      </c>
      <c r="H39" s="21">
        <v>46</v>
      </c>
      <c r="I39" s="21">
        <f t="shared" si="3"/>
        <v>575</v>
      </c>
      <c r="J39" s="22">
        <f t="shared" si="4"/>
        <v>8.4718293257897218E-3</v>
      </c>
      <c r="K39" s="21">
        <f t="shared" si="0"/>
        <v>1261</v>
      </c>
      <c r="L39" s="21">
        <v>0</v>
      </c>
      <c r="M39" s="21">
        <f t="shared" si="5"/>
        <v>1261</v>
      </c>
      <c r="P39" s="34"/>
    </row>
    <row r="40" spans="2:16" x14ac:dyDescent="0.25">
      <c r="B40" s="21" t="s">
        <v>388</v>
      </c>
      <c r="C40" s="21">
        <v>97</v>
      </c>
      <c r="D40" s="21">
        <v>23</v>
      </c>
      <c r="E40" s="21">
        <f t="shared" si="1"/>
        <v>120</v>
      </c>
      <c r="F40" s="22">
        <f t="shared" si="2"/>
        <v>2.8100412139378042E-3</v>
      </c>
      <c r="G40" s="21">
        <v>208</v>
      </c>
      <c r="H40" s="21">
        <v>7</v>
      </c>
      <c r="I40" s="21">
        <f t="shared" si="3"/>
        <v>215</v>
      </c>
      <c r="J40" s="22">
        <f t="shared" si="4"/>
        <v>3.1677274870344175E-3</v>
      </c>
      <c r="K40" s="21">
        <f t="shared" si="0"/>
        <v>335</v>
      </c>
      <c r="L40" s="21">
        <v>0</v>
      </c>
      <c r="M40" s="21">
        <f t="shared" si="5"/>
        <v>335</v>
      </c>
      <c r="P40" s="34"/>
    </row>
    <row r="41" spans="2:16" x14ac:dyDescent="0.25">
      <c r="B41" s="23" t="s">
        <v>49</v>
      </c>
      <c r="C41" s="21">
        <f t="shared" ref="C41:H41" si="6">SUM(C11:C40)</f>
        <v>26170</v>
      </c>
      <c r="D41" s="21">
        <f t="shared" si="6"/>
        <v>16534</v>
      </c>
      <c r="E41" s="23">
        <f t="shared" ref="E41" si="7">C41+D41</f>
        <v>42704</v>
      </c>
      <c r="F41" s="25">
        <f t="shared" ref="F41" si="8">E41/$E$41</f>
        <v>1</v>
      </c>
      <c r="G41" s="21">
        <f t="shared" si="6"/>
        <v>62402</v>
      </c>
      <c r="H41" s="21">
        <f t="shared" si="6"/>
        <v>5470</v>
      </c>
      <c r="I41" s="23">
        <f t="shared" ref="I41" si="9">G41+H41</f>
        <v>67872</v>
      </c>
      <c r="J41" s="49">
        <f t="shared" ref="J41" si="10">I41/$I$41</f>
        <v>1</v>
      </c>
      <c r="K41" s="23">
        <f t="shared" ref="K41" si="11">E41+I41</f>
        <v>110576</v>
      </c>
      <c r="L41" s="21">
        <f t="shared" ref="L41" si="12">SUM(L11:L40)</f>
        <v>7</v>
      </c>
      <c r="M41" s="23">
        <f t="shared" si="5"/>
        <v>110583</v>
      </c>
      <c r="P41" s="34"/>
    </row>
    <row r="42" spans="2:16" ht="25.5" customHeight="1" x14ac:dyDescent="0.25">
      <c r="B42" s="35" t="s">
        <v>64</v>
      </c>
      <c r="C42" s="36">
        <f>+C41/M41</f>
        <v>0.23665482036117666</v>
      </c>
      <c r="D42" s="36">
        <f>+D41/M41</f>
        <v>0.14951665265004566</v>
      </c>
      <c r="E42" s="37">
        <f>+E41/M41</f>
        <v>0.38617147301122234</v>
      </c>
      <c r="F42" s="37"/>
      <c r="G42" s="36">
        <f>+G41/M41</f>
        <v>0.56430011846305494</v>
      </c>
      <c r="H42" s="36">
        <f>+H41/M41</f>
        <v>4.9465107656692257E-2</v>
      </c>
      <c r="I42" s="37">
        <f>+I41/M41</f>
        <v>0.61376522611974715</v>
      </c>
      <c r="J42" s="37"/>
      <c r="K42" s="37">
        <f>+K41/M41</f>
        <v>0.9999366991309695</v>
      </c>
      <c r="L42" s="37">
        <f>+L41/M41</f>
        <v>6.3300869030501972E-5</v>
      </c>
      <c r="M42" s="37">
        <f>K42+L42</f>
        <v>1</v>
      </c>
    </row>
    <row r="43" spans="2:16" x14ac:dyDescent="0.25">
      <c r="B43" s="28"/>
      <c r="C43" s="41"/>
      <c r="D43" s="41"/>
      <c r="E43" s="41"/>
      <c r="F43" s="41"/>
      <c r="G43" s="41"/>
      <c r="H43" s="41"/>
      <c r="I43" s="41"/>
      <c r="J43" s="41"/>
      <c r="K43" s="41"/>
    </row>
    <row r="44" spans="2:16" ht="13.8" x14ac:dyDescent="0.3">
      <c r="B44" s="357" t="s">
        <v>95</v>
      </c>
      <c r="C44" s="357"/>
      <c r="D44" s="357"/>
      <c r="E44" s="357"/>
      <c r="F44" s="357"/>
      <c r="G44" s="357"/>
      <c r="H44" s="357"/>
      <c r="I44" s="357"/>
      <c r="J44" s="357"/>
      <c r="K44" s="357"/>
    </row>
    <row r="45" spans="2:16" ht="13.8" x14ac:dyDescent="0.3">
      <c r="B45" s="373" t="str">
        <f>'Solicitudes Regiones'!$B$6:$R$6</f>
        <v>Acumuladas de julio de 2008 a mayo de 2020</v>
      </c>
      <c r="C45" s="373"/>
      <c r="D45" s="373"/>
      <c r="E45" s="373"/>
      <c r="F45" s="373"/>
      <c r="G45" s="373"/>
      <c r="H45" s="373"/>
      <c r="I45" s="373"/>
      <c r="J45" s="373"/>
      <c r="K45" s="373"/>
    </row>
    <row r="47" spans="2:16" ht="15" customHeight="1" x14ac:dyDescent="0.25">
      <c r="B47" s="387" t="s">
        <v>65</v>
      </c>
      <c r="C47" s="387"/>
      <c r="D47" s="387"/>
      <c r="E47" s="387"/>
      <c r="F47" s="387"/>
      <c r="G47" s="387"/>
      <c r="H47" s="387"/>
      <c r="I47" s="387"/>
      <c r="J47" s="387"/>
      <c r="K47" s="387"/>
      <c r="L47" s="387"/>
      <c r="M47" s="387"/>
    </row>
    <row r="48" spans="2:16" ht="15" customHeight="1" x14ac:dyDescent="0.25">
      <c r="B48" s="387" t="s">
        <v>56</v>
      </c>
      <c r="C48" s="387" t="s">
        <v>2</v>
      </c>
      <c r="D48" s="387"/>
      <c r="E48" s="387"/>
      <c r="F48" s="387"/>
      <c r="G48" s="387"/>
      <c r="H48" s="387"/>
      <c r="I48" s="387"/>
      <c r="J48" s="387"/>
      <c r="K48" s="387"/>
      <c r="L48" s="385"/>
      <c r="M48" s="386"/>
    </row>
    <row r="49" spans="2:13" ht="24" x14ac:dyDescent="0.25">
      <c r="B49" s="387"/>
      <c r="C49" s="27" t="s">
        <v>57</v>
      </c>
      <c r="D49" s="27" t="s">
        <v>58</v>
      </c>
      <c r="E49" s="27" t="s">
        <v>59</v>
      </c>
      <c r="F49" s="27" t="s">
        <v>60</v>
      </c>
      <c r="G49" s="27" t="s">
        <v>8</v>
      </c>
      <c r="H49" s="27" t="s">
        <v>61</v>
      </c>
      <c r="I49" s="27" t="s">
        <v>62</v>
      </c>
      <c r="J49" s="27" t="s">
        <v>63</v>
      </c>
      <c r="K49" s="27" t="s">
        <v>31</v>
      </c>
      <c r="L49" s="283" t="s">
        <v>593</v>
      </c>
      <c r="M49" s="283" t="s">
        <v>596</v>
      </c>
    </row>
    <row r="50" spans="2:13" x14ac:dyDescent="0.25">
      <c r="B50" s="21" t="s">
        <v>359</v>
      </c>
      <c r="C50" s="21">
        <v>1529</v>
      </c>
      <c r="D50" s="21">
        <v>397</v>
      </c>
      <c r="E50" s="21">
        <f>C50+D50</f>
        <v>1926</v>
      </c>
      <c r="F50" s="22">
        <f>E50/$E$80</f>
        <v>5.6945183608302287E-2</v>
      </c>
      <c r="G50" s="21">
        <v>1724</v>
      </c>
      <c r="H50" s="21">
        <v>152</v>
      </c>
      <c r="I50" s="21">
        <f>G50+H50</f>
        <v>1876</v>
      </c>
      <c r="J50" s="22">
        <f>I50/$I$80</f>
        <v>3.1853298242635199E-2</v>
      </c>
      <c r="K50" s="21">
        <f t="shared" ref="K50:K79" si="13">E50+I50</f>
        <v>3802</v>
      </c>
      <c r="L50" s="21">
        <v>0</v>
      </c>
      <c r="M50" s="21">
        <f>K50+L50</f>
        <v>3802</v>
      </c>
    </row>
    <row r="51" spans="2:13" x14ac:dyDescent="0.25">
      <c r="B51" s="21" t="s">
        <v>360</v>
      </c>
      <c r="C51" s="21">
        <v>795</v>
      </c>
      <c r="D51" s="21">
        <v>260</v>
      </c>
      <c r="E51" s="21">
        <f t="shared" ref="E51:E79" si="14">C51+D51</f>
        <v>1055</v>
      </c>
      <c r="F51" s="22">
        <f t="shared" ref="F51:F79" si="15">E51/$E$80</f>
        <v>3.1192714801017089E-2</v>
      </c>
      <c r="G51" s="21">
        <v>2443</v>
      </c>
      <c r="H51" s="21">
        <v>114</v>
      </c>
      <c r="I51" s="21">
        <f t="shared" ref="I51:I79" si="16">G51+H51</f>
        <v>2557</v>
      </c>
      <c r="J51" s="22">
        <f t="shared" ref="J51:J79" si="17">I51/$I$80</f>
        <v>4.341624925715256E-2</v>
      </c>
      <c r="K51" s="21">
        <f t="shared" si="13"/>
        <v>3612</v>
      </c>
      <c r="L51" s="21">
        <v>0</v>
      </c>
      <c r="M51" s="21">
        <f t="shared" ref="M51:M80" si="18">K51+L51</f>
        <v>3612</v>
      </c>
    </row>
    <row r="52" spans="2:13" x14ac:dyDescent="0.25">
      <c r="B52" s="21" t="s">
        <v>361</v>
      </c>
      <c r="C52" s="21">
        <v>630</v>
      </c>
      <c r="D52" s="21">
        <v>223</v>
      </c>
      <c r="E52" s="21">
        <f t="shared" si="14"/>
        <v>853</v>
      </c>
      <c r="F52" s="22">
        <f t="shared" si="15"/>
        <v>2.5220270829637514E-2</v>
      </c>
      <c r="G52" s="21">
        <v>1169</v>
      </c>
      <c r="H52" s="21">
        <v>131</v>
      </c>
      <c r="I52" s="21">
        <f t="shared" si="16"/>
        <v>1300</v>
      </c>
      <c r="J52" s="22">
        <f t="shared" si="17"/>
        <v>2.2073181084981748E-2</v>
      </c>
      <c r="K52" s="21">
        <f t="shared" si="13"/>
        <v>2153</v>
      </c>
      <c r="L52" s="21">
        <v>0</v>
      </c>
      <c r="M52" s="21">
        <f t="shared" si="18"/>
        <v>2153</v>
      </c>
    </row>
    <row r="53" spans="2:13" x14ac:dyDescent="0.25">
      <c r="B53" s="21" t="s">
        <v>362</v>
      </c>
      <c r="C53" s="21">
        <v>468</v>
      </c>
      <c r="D53" s="21">
        <v>135</v>
      </c>
      <c r="E53" s="21">
        <f t="shared" si="14"/>
        <v>603</v>
      </c>
      <c r="F53" s="22">
        <f t="shared" si="15"/>
        <v>1.7828632251197445E-2</v>
      </c>
      <c r="G53" s="21">
        <v>476</v>
      </c>
      <c r="H53" s="21">
        <v>50</v>
      </c>
      <c r="I53" s="21">
        <f t="shared" si="16"/>
        <v>526</v>
      </c>
      <c r="J53" s="22">
        <f t="shared" si="17"/>
        <v>8.9311486543849228E-3</v>
      </c>
      <c r="K53" s="21">
        <f t="shared" si="13"/>
        <v>1129</v>
      </c>
      <c r="L53" s="21">
        <v>0</v>
      </c>
      <c r="M53" s="21">
        <f t="shared" si="18"/>
        <v>1129</v>
      </c>
    </row>
    <row r="54" spans="2:13" x14ac:dyDescent="0.25">
      <c r="B54" s="21" t="s">
        <v>363</v>
      </c>
      <c r="C54" s="21">
        <v>760</v>
      </c>
      <c r="D54" s="21">
        <v>382</v>
      </c>
      <c r="E54" s="21">
        <f t="shared" si="14"/>
        <v>1142</v>
      </c>
      <c r="F54" s="22">
        <f t="shared" si="15"/>
        <v>3.3765005026314236E-2</v>
      </c>
      <c r="G54" s="21">
        <v>2177</v>
      </c>
      <c r="H54" s="21">
        <v>177</v>
      </c>
      <c r="I54" s="21">
        <f t="shared" si="16"/>
        <v>2354</v>
      </c>
      <c r="J54" s="22">
        <f t="shared" si="17"/>
        <v>3.9969437133882332E-2</v>
      </c>
      <c r="K54" s="21">
        <f t="shared" si="13"/>
        <v>3496</v>
      </c>
      <c r="L54" s="21">
        <v>0</v>
      </c>
      <c r="M54" s="21">
        <f t="shared" si="18"/>
        <v>3496</v>
      </c>
    </row>
    <row r="55" spans="2:13" x14ac:dyDescent="0.25">
      <c r="B55" s="21" t="s">
        <v>364</v>
      </c>
      <c r="C55" s="21">
        <v>521</v>
      </c>
      <c r="D55" s="21">
        <v>335</v>
      </c>
      <c r="E55" s="21">
        <f t="shared" si="14"/>
        <v>856</v>
      </c>
      <c r="F55" s="22">
        <f t="shared" si="15"/>
        <v>2.5308970492578794E-2</v>
      </c>
      <c r="G55" s="21">
        <v>1194</v>
      </c>
      <c r="H55" s="21">
        <v>148</v>
      </c>
      <c r="I55" s="21">
        <f t="shared" si="16"/>
        <v>1342</v>
      </c>
      <c r="J55" s="22">
        <f t="shared" si="17"/>
        <v>2.278631462772731E-2</v>
      </c>
      <c r="K55" s="21">
        <f t="shared" si="13"/>
        <v>2198</v>
      </c>
      <c r="L55" s="21">
        <v>0</v>
      </c>
      <c r="M55" s="21">
        <f t="shared" si="18"/>
        <v>2198</v>
      </c>
    </row>
    <row r="56" spans="2:13" x14ac:dyDescent="0.25">
      <c r="B56" s="21" t="s">
        <v>365</v>
      </c>
      <c r="C56" s="21">
        <v>110</v>
      </c>
      <c r="D56" s="21">
        <v>18</v>
      </c>
      <c r="E56" s="21">
        <f t="shared" si="14"/>
        <v>128</v>
      </c>
      <c r="F56" s="22">
        <f t="shared" si="15"/>
        <v>3.7845189521613152E-3</v>
      </c>
      <c r="G56" s="21">
        <v>160</v>
      </c>
      <c r="H56" s="21">
        <v>4</v>
      </c>
      <c r="I56" s="21">
        <f t="shared" si="16"/>
        <v>164</v>
      </c>
      <c r="J56" s="22">
        <f t="shared" si="17"/>
        <v>2.7846166907207742E-3</v>
      </c>
      <c r="K56" s="21">
        <f t="shared" si="13"/>
        <v>292</v>
      </c>
      <c r="L56" s="21">
        <v>0</v>
      </c>
      <c r="M56" s="21">
        <f t="shared" si="18"/>
        <v>292</v>
      </c>
    </row>
    <row r="57" spans="2:13" x14ac:dyDescent="0.25">
      <c r="B57" s="21" t="s">
        <v>366</v>
      </c>
      <c r="C57" s="21">
        <v>5037</v>
      </c>
      <c r="D57" s="21">
        <v>1784</v>
      </c>
      <c r="E57" s="21">
        <f t="shared" si="14"/>
        <v>6821</v>
      </c>
      <c r="F57" s="22">
        <f t="shared" si="15"/>
        <v>0.20167346697415883</v>
      </c>
      <c r="G57" s="21">
        <v>12689</v>
      </c>
      <c r="H57" s="21">
        <v>986</v>
      </c>
      <c r="I57" s="21">
        <f t="shared" si="16"/>
        <v>13675</v>
      </c>
      <c r="J57" s="22">
        <f t="shared" si="17"/>
        <v>0.23219288564394261</v>
      </c>
      <c r="K57" s="21">
        <f t="shared" si="13"/>
        <v>20496</v>
      </c>
      <c r="L57" s="21">
        <v>0</v>
      </c>
      <c r="M57" s="21">
        <f t="shared" si="18"/>
        <v>20496</v>
      </c>
    </row>
    <row r="58" spans="2:13" x14ac:dyDescent="0.25">
      <c r="B58" s="21" t="s">
        <v>367</v>
      </c>
      <c r="C58" s="21">
        <v>235</v>
      </c>
      <c r="D58" s="21">
        <v>49</v>
      </c>
      <c r="E58" s="21">
        <f t="shared" si="14"/>
        <v>284</v>
      </c>
      <c r="F58" s="22">
        <f t="shared" si="15"/>
        <v>8.3969014251079176E-3</v>
      </c>
      <c r="G58" s="21">
        <v>213</v>
      </c>
      <c r="H58" s="21">
        <v>21</v>
      </c>
      <c r="I58" s="21">
        <f t="shared" si="16"/>
        <v>234</v>
      </c>
      <c r="J58" s="22">
        <f t="shared" si="17"/>
        <v>3.9731725952967143E-3</v>
      </c>
      <c r="K58" s="21">
        <f t="shared" si="13"/>
        <v>518</v>
      </c>
      <c r="L58" s="21">
        <v>0</v>
      </c>
      <c r="M58" s="21">
        <f t="shared" si="18"/>
        <v>518</v>
      </c>
    </row>
    <row r="59" spans="2:13" x14ac:dyDescent="0.25">
      <c r="B59" s="21" t="s">
        <v>368</v>
      </c>
      <c r="C59" s="21">
        <v>982</v>
      </c>
      <c r="D59" s="21">
        <v>284</v>
      </c>
      <c r="E59" s="21">
        <f t="shared" si="14"/>
        <v>1266</v>
      </c>
      <c r="F59" s="22">
        <f t="shared" si="15"/>
        <v>3.7431257761220506E-2</v>
      </c>
      <c r="G59" s="21">
        <v>877</v>
      </c>
      <c r="H59" s="21">
        <v>70</v>
      </c>
      <c r="I59" s="21">
        <f t="shared" si="16"/>
        <v>947</v>
      </c>
      <c r="J59" s="22">
        <f t="shared" si="17"/>
        <v>1.6079463451905935E-2</v>
      </c>
      <c r="K59" s="21">
        <f t="shared" si="13"/>
        <v>2213</v>
      </c>
      <c r="L59" s="21">
        <v>0</v>
      </c>
      <c r="M59" s="21">
        <f t="shared" si="18"/>
        <v>2213</v>
      </c>
    </row>
    <row r="60" spans="2:13" x14ac:dyDescent="0.25">
      <c r="B60" s="21" t="s">
        <v>369</v>
      </c>
      <c r="C60" s="21">
        <v>1157</v>
      </c>
      <c r="D60" s="21">
        <v>417</v>
      </c>
      <c r="E60" s="21">
        <f t="shared" si="14"/>
        <v>1574</v>
      </c>
      <c r="F60" s="22">
        <f t="shared" si="15"/>
        <v>4.6537756489858674E-2</v>
      </c>
      <c r="G60" s="21">
        <v>3709</v>
      </c>
      <c r="H60" s="21">
        <v>216</v>
      </c>
      <c r="I60" s="21">
        <f t="shared" si="16"/>
        <v>3925</v>
      </c>
      <c r="J60" s="22">
        <f t="shared" si="17"/>
        <v>6.6644027506579509E-2</v>
      </c>
      <c r="K60" s="21">
        <f t="shared" si="13"/>
        <v>5499</v>
      </c>
      <c r="L60" s="21">
        <v>0</v>
      </c>
      <c r="M60" s="21">
        <f t="shared" si="18"/>
        <v>5499</v>
      </c>
    </row>
    <row r="61" spans="2:13" x14ac:dyDescent="0.25">
      <c r="B61" s="21" t="s">
        <v>370</v>
      </c>
      <c r="C61" s="21">
        <v>208</v>
      </c>
      <c r="D61" s="21">
        <v>60</v>
      </c>
      <c r="E61" s="21">
        <f t="shared" si="14"/>
        <v>268</v>
      </c>
      <c r="F61" s="22">
        <f t="shared" si="15"/>
        <v>7.923836556087754E-3</v>
      </c>
      <c r="G61" s="21">
        <v>267</v>
      </c>
      <c r="H61" s="21">
        <v>26</v>
      </c>
      <c r="I61" s="21">
        <f t="shared" si="16"/>
        <v>293</v>
      </c>
      <c r="J61" s="22">
        <f t="shared" si="17"/>
        <v>4.9749554291535786E-3</v>
      </c>
      <c r="K61" s="21">
        <f t="shared" si="13"/>
        <v>561</v>
      </c>
      <c r="L61" s="21">
        <v>0</v>
      </c>
      <c r="M61" s="21">
        <f t="shared" si="18"/>
        <v>561</v>
      </c>
    </row>
    <row r="62" spans="2:13" x14ac:dyDescent="0.25">
      <c r="B62" s="21" t="s">
        <v>371</v>
      </c>
      <c r="C62" s="21">
        <v>208</v>
      </c>
      <c r="D62" s="21">
        <v>74</v>
      </c>
      <c r="E62" s="21">
        <f t="shared" si="14"/>
        <v>282</v>
      </c>
      <c r="F62" s="22">
        <f t="shared" si="15"/>
        <v>8.3377683164803981E-3</v>
      </c>
      <c r="G62" s="21">
        <v>347</v>
      </c>
      <c r="H62" s="21">
        <v>29</v>
      </c>
      <c r="I62" s="21">
        <f t="shared" si="16"/>
        <v>376</v>
      </c>
      <c r="J62" s="22">
        <f t="shared" si="17"/>
        <v>6.3842431445793359E-3</v>
      </c>
      <c r="K62" s="21">
        <f t="shared" si="13"/>
        <v>658</v>
      </c>
      <c r="L62" s="21">
        <v>0</v>
      </c>
      <c r="M62" s="21">
        <f t="shared" si="18"/>
        <v>658</v>
      </c>
    </row>
    <row r="63" spans="2:13" x14ac:dyDescent="0.25">
      <c r="B63" s="21" t="s">
        <v>372</v>
      </c>
      <c r="C63" s="21">
        <v>374</v>
      </c>
      <c r="D63" s="21">
        <v>230</v>
      </c>
      <c r="E63" s="21">
        <f t="shared" si="14"/>
        <v>604</v>
      </c>
      <c r="F63" s="22">
        <f t="shared" si="15"/>
        <v>1.7858198805511205E-2</v>
      </c>
      <c r="G63" s="21">
        <v>853</v>
      </c>
      <c r="H63" s="21">
        <v>97</v>
      </c>
      <c r="I63" s="21">
        <f t="shared" si="16"/>
        <v>950</v>
      </c>
      <c r="J63" s="22">
        <f t="shared" si="17"/>
        <v>1.6130401562102045E-2</v>
      </c>
      <c r="K63" s="21">
        <f t="shared" si="13"/>
        <v>1554</v>
      </c>
      <c r="L63" s="21">
        <v>0</v>
      </c>
      <c r="M63" s="21">
        <f t="shared" si="18"/>
        <v>1554</v>
      </c>
    </row>
    <row r="64" spans="2:13" ht="13.5" customHeight="1" x14ac:dyDescent="0.25">
      <c r="B64" s="21" t="s">
        <v>373</v>
      </c>
      <c r="C64" s="21">
        <v>528</v>
      </c>
      <c r="D64" s="21">
        <v>287</v>
      </c>
      <c r="E64" s="21">
        <f t="shared" si="14"/>
        <v>815</v>
      </c>
      <c r="F64" s="22">
        <f t="shared" si="15"/>
        <v>2.4096741765714625E-2</v>
      </c>
      <c r="G64" s="21">
        <v>417</v>
      </c>
      <c r="H64" s="21">
        <v>71</v>
      </c>
      <c r="I64" s="21">
        <f t="shared" si="16"/>
        <v>488</v>
      </c>
      <c r="J64" s="22">
        <f t="shared" si="17"/>
        <v>8.2859325919008402E-3</v>
      </c>
      <c r="K64" s="21">
        <f t="shared" si="13"/>
        <v>1303</v>
      </c>
      <c r="L64" s="21">
        <v>0</v>
      </c>
      <c r="M64" s="21">
        <f t="shared" si="18"/>
        <v>1303</v>
      </c>
    </row>
    <row r="65" spans="2:13" x14ac:dyDescent="0.25">
      <c r="B65" s="21" t="s">
        <v>374</v>
      </c>
      <c r="C65" s="21">
        <v>140</v>
      </c>
      <c r="D65" s="21">
        <v>34</v>
      </c>
      <c r="E65" s="21">
        <f t="shared" si="14"/>
        <v>174</v>
      </c>
      <c r="F65" s="22">
        <f t="shared" si="15"/>
        <v>5.1445804505942877E-3</v>
      </c>
      <c r="G65" s="21">
        <v>186</v>
      </c>
      <c r="H65" s="21">
        <v>9</v>
      </c>
      <c r="I65" s="21">
        <f t="shared" si="16"/>
        <v>195</v>
      </c>
      <c r="J65" s="22">
        <f t="shared" si="17"/>
        <v>3.310977162747262E-3</v>
      </c>
      <c r="K65" s="21">
        <f t="shared" si="13"/>
        <v>369</v>
      </c>
      <c r="L65" s="21">
        <v>0</v>
      </c>
      <c r="M65" s="21">
        <f t="shared" si="18"/>
        <v>369</v>
      </c>
    </row>
    <row r="66" spans="2:13" x14ac:dyDescent="0.25">
      <c r="B66" s="21" t="s">
        <v>375</v>
      </c>
      <c r="C66" s="21">
        <v>323</v>
      </c>
      <c r="D66" s="21">
        <v>114</v>
      </c>
      <c r="E66" s="21">
        <f t="shared" si="14"/>
        <v>437</v>
      </c>
      <c r="F66" s="22">
        <f t="shared" si="15"/>
        <v>1.292058423511324E-2</v>
      </c>
      <c r="G66" s="21">
        <v>425</v>
      </c>
      <c r="H66" s="21">
        <v>42</v>
      </c>
      <c r="I66" s="21">
        <f t="shared" si="16"/>
        <v>467</v>
      </c>
      <c r="J66" s="22">
        <f t="shared" si="17"/>
        <v>7.9293658205280577E-3</v>
      </c>
      <c r="K66" s="21">
        <f t="shared" si="13"/>
        <v>904</v>
      </c>
      <c r="L66" s="21">
        <v>0</v>
      </c>
      <c r="M66" s="21">
        <f t="shared" si="18"/>
        <v>904</v>
      </c>
    </row>
    <row r="67" spans="2:13" x14ac:dyDescent="0.25">
      <c r="B67" s="21" t="s">
        <v>376</v>
      </c>
      <c r="C67" s="21">
        <v>4227</v>
      </c>
      <c r="D67" s="21">
        <v>2330</v>
      </c>
      <c r="E67" s="21">
        <f t="shared" si="14"/>
        <v>6557</v>
      </c>
      <c r="F67" s="22">
        <f t="shared" si="15"/>
        <v>0.19386789663532611</v>
      </c>
      <c r="G67" s="21">
        <v>12663</v>
      </c>
      <c r="H67" s="21">
        <v>1245</v>
      </c>
      <c r="I67" s="21">
        <f t="shared" si="16"/>
        <v>13908</v>
      </c>
      <c r="J67" s="22">
        <f t="shared" si="17"/>
        <v>0.23614907886917397</v>
      </c>
      <c r="K67" s="21">
        <f t="shared" si="13"/>
        <v>20465</v>
      </c>
      <c r="L67" s="21">
        <v>0</v>
      </c>
      <c r="M67" s="21">
        <f t="shared" si="18"/>
        <v>20465</v>
      </c>
    </row>
    <row r="68" spans="2:13" x14ac:dyDescent="0.25">
      <c r="B68" s="21" t="s">
        <v>377</v>
      </c>
      <c r="C68" s="21">
        <v>453</v>
      </c>
      <c r="D68" s="21">
        <v>255</v>
      </c>
      <c r="E68" s="21">
        <f t="shared" si="14"/>
        <v>708</v>
      </c>
      <c r="F68" s="22">
        <f t="shared" si="15"/>
        <v>2.0933120454142275E-2</v>
      </c>
      <c r="G68" s="21">
        <v>901</v>
      </c>
      <c r="H68" s="21">
        <v>108</v>
      </c>
      <c r="I68" s="21">
        <f t="shared" si="16"/>
        <v>1009</v>
      </c>
      <c r="J68" s="22">
        <f t="shared" si="17"/>
        <v>1.713218439595891E-2</v>
      </c>
      <c r="K68" s="21">
        <f t="shared" si="13"/>
        <v>1717</v>
      </c>
      <c r="L68" s="21">
        <v>0</v>
      </c>
      <c r="M68" s="21">
        <f t="shared" si="18"/>
        <v>1717</v>
      </c>
    </row>
    <row r="69" spans="2:13" x14ac:dyDescent="0.25">
      <c r="B69" s="21" t="s">
        <v>378</v>
      </c>
      <c r="C69" s="21">
        <v>262</v>
      </c>
      <c r="D69" s="21">
        <v>159</v>
      </c>
      <c r="E69" s="21">
        <f t="shared" si="14"/>
        <v>421</v>
      </c>
      <c r="F69" s="22">
        <f t="shared" si="15"/>
        <v>1.2447519366093075E-2</v>
      </c>
      <c r="G69" s="21">
        <v>568</v>
      </c>
      <c r="H69" s="21">
        <v>59</v>
      </c>
      <c r="I69" s="21">
        <f t="shared" si="16"/>
        <v>627</v>
      </c>
      <c r="J69" s="22">
        <f t="shared" si="17"/>
        <v>1.064606503098735E-2</v>
      </c>
      <c r="K69" s="21">
        <f t="shared" si="13"/>
        <v>1048</v>
      </c>
      <c r="L69" s="21">
        <v>0</v>
      </c>
      <c r="M69" s="21">
        <f t="shared" si="18"/>
        <v>1048</v>
      </c>
    </row>
    <row r="70" spans="2:13" x14ac:dyDescent="0.25">
      <c r="B70" s="21" t="s">
        <v>379</v>
      </c>
      <c r="C70" s="21">
        <v>538</v>
      </c>
      <c r="D70" s="21">
        <v>179</v>
      </c>
      <c r="E70" s="21">
        <f t="shared" si="14"/>
        <v>717</v>
      </c>
      <c r="F70" s="22">
        <f t="shared" si="15"/>
        <v>2.1199219442966117E-2</v>
      </c>
      <c r="G70" s="21">
        <v>1450</v>
      </c>
      <c r="H70" s="21">
        <v>73</v>
      </c>
      <c r="I70" s="21">
        <f t="shared" si="16"/>
        <v>1523</v>
      </c>
      <c r="J70" s="22">
        <f t="shared" si="17"/>
        <v>2.5859580609559386E-2</v>
      </c>
      <c r="K70" s="21">
        <f t="shared" si="13"/>
        <v>2240</v>
      </c>
      <c r="L70" s="21">
        <v>0</v>
      </c>
      <c r="M70" s="21">
        <f t="shared" si="18"/>
        <v>2240</v>
      </c>
    </row>
    <row r="71" spans="2:13" x14ac:dyDescent="0.25">
      <c r="B71" s="21" t="s">
        <v>380</v>
      </c>
      <c r="C71" s="21">
        <v>588</v>
      </c>
      <c r="D71" s="21">
        <v>174</v>
      </c>
      <c r="E71" s="21">
        <f t="shared" si="14"/>
        <v>762</v>
      </c>
      <c r="F71" s="22">
        <f t="shared" si="15"/>
        <v>2.2529714387085328E-2</v>
      </c>
      <c r="G71" s="21">
        <v>913</v>
      </c>
      <c r="H71" s="21">
        <v>60</v>
      </c>
      <c r="I71" s="21">
        <f t="shared" si="16"/>
        <v>973</v>
      </c>
      <c r="J71" s="22">
        <f t="shared" si="17"/>
        <v>1.6520927073605571E-2</v>
      </c>
      <c r="K71" s="21">
        <f t="shared" si="13"/>
        <v>1735</v>
      </c>
      <c r="L71" s="21">
        <v>0</v>
      </c>
      <c r="M71" s="21">
        <f t="shared" si="18"/>
        <v>1735</v>
      </c>
    </row>
    <row r="72" spans="2:13" x14ac:dyDescent="0.25">
      <c r="B72" s="21" t="s">
        <v>381</v>
      </c>
      <c r="C72" s="21">
        <v>464</v>
      </c>
      <c r="D72" s="21">
        <v>172</v>
      </c>
      <c r="E72" s="21">
        <f t="shared" si="14"/>
        <v>636</v>
      </c>
      <c r="F72" s="22">
        <f t="shared" si="15"/>
        <v>1.8804328543551536E-2</v>
      </c>
      <c r="G72" s="21">
        <v>1462</v>
      </c>
      <c r="H72" s="21">
        <v>78</v>
      </c>
      <c r="I72" s="21">
        <f t="shared" si="16"/>
        <v>1540</v>
      </c>
      <c r="J72" s="22">
        <f t="shared" si="17"/>
        <v>2.6148229900670686E-2</v>
      </c>
      <c r="K72" s="21">
        <f t="shared" si="13"/>
        <v>2176</v>
      </c>
      <c r="L72" s="21">
        <v>0</v>
      </c>
      <c r="M72" s="21">
        <f t="shared" si="18"/>
        <v>2176</v>
      </c>
    </row>
    <row r="73" spans="2:13" x14ac:dyDescent="0.25">
      <c r="B73" s="21" t="s">
        <v>382</v>
      </c>
      <c r="C73" s="21">
        <v>1013</v>
      </c>
      <c r="D73" s="21">
        <v>312</v>
      </c>
      <c r="E73" s="21">
        <f t="shared" si="14"/>
        <v>1325</v>
      </c>
      <c r="F73" s="22">
        <f t="shared" si="15"/>
        <v>3.9175684465732365E-2</v>
      </c>
      <c r="G73" s="21">
        <v>1097</v>
      </c>
      <c r="H73" s="21">
        <v>86</v>
      </c>
      <c r="I73" s="21">
        <f t="shared" si="16"/>
        <v>1183</v>
      </c>
      <c r="J73" s="22">
        <f t="shared" si="17"/>
        <v>2.0086594787333389E-2</v>
      </c>
      <c r="K73" s="21">
        <f t="shared" si="13"/>
        <v>2508</v>
      </c>
      <c r="L73" s="21">
        <v>0</v>
      </c>
      <c r="M73" s="21">
        <f t="shared" si="18"/>
        <v>2508</v>
      </c>
    </row>
    <row r="74" spans="2:13" x14ac:dyDescent="0.25">
      <c r="B74" s="21" t="s">
        <v>383</v>
      </c>
      <c r="C74" s="21">
        <v>1162</v>
      </c>
      <c r="D74" s="21">
        <v>460</v>
      </c>
      <c r="E74" s="21">
        <f t="shared" si="14"/>
        <v>1622</v>
      </c>
      <c r="F74" s="22">
        <f t="shared" si="15"/>
        <v>4.7956951096919165E-2</v>
      </c>
      <c r="G74" s="21">
        <v>3283</v>
      </c>
      <c r="H74" s="21">
        <v>249</v>
      </c>
      <c r="I74" s="21">
        <f t="shared" si="16"/>
        <v>3532</v>
      </c>
      <c r="J74" s="22">
        <f t="shared" si="17"/>
        <v>5.9971135070888873E-2</v>
      </c>
      <c r="K74" s="21">
        <f t="shared" si="13"/>
        <v>5154</v>
      </c>
      <c r="L74" s="21">
        <v>0</v>
      </c>
      <c r="M74" s="21">
        <f t="shared" si="18"/>
        <v>5154</v>
      </c>
    </row>
    <row r="75" spans="2:13" x14ac:dyDescent="0.25">
      <c r="B75" s="21" t="s">
        <v>384</v>
      </c>
      <c r="C75" s="21">
        <v>430</v>
      </c>
      <c r="D75" s="21">
        <v>157</v>
      </c>
      <c r="E75" s="21">
        <f t="shared" si="14"/>
        <v>587</v>
      </c>
      <c r="F75" s="22">
        <f t="shared" si="15"/>
        <v>1.7355567382177282E-2</v>
      </c>
      <c r="G75" s="21">
        <v>1032</v>
      </c>
      <c r="H75" s="21">
        <v>63</v>
      </c>
      <c r="I75" s="21">
        <f t="shared" si="16"/>
        <v>1095</v>
      </c>
      <c r="J75" s="22">
        <f t="shared" si="17"/>
        <v>1.8592410221580778E-2</v>
      </c>
      <c r="K75" s="21">
        <f t="shared" si="13"/>
        <v>1682</v>
      </c>
      <c r="L75" s="21">
        <v>0</v>
      </c>
      <c r="M75" s="21">
        <f t="shared" si="18"/>
        <v>1682</v>
      </c>
    </row>
    <row r="76" spans="2:13" x14ac:dyDescent="0.25">
      <c r="B76" s="21" t="s">
        <v>385</v>
      </c>
      <c r="C76" s="21">
        <v>452</v>
      </c>
      <c r="D76" s="21">
        <v>120</v>
      </c>
      <c r="E76" s="21">
        <f t="shared" si="14"/>
        <v>572</v>
      </c>
      <c r="F76" s="22">
        <f t="shared" si="15"/>
        <v>1.6912069067470878E-2</v>
      </c>
      <c r="G76" s="21">
        <v>723</v>
      </c>
      <c r="H76" s="21">
        <v>79</v>
      </c>
      <c r="I76" s="21">
        <f t="shared" si="16"/>
        <v>802</v>
      </c>
      <c r="J76" s="22">
        <f t="shared" si="17"/>
        <v>1.3617454792427201E-2</v>
      </c>
      <c r="K76" s="21">
        <f t="shared" si="13"/>
        <v>1374</v>
      </c>
      <c r="L76" s="21">
        <v>0</v>
      </c>
      <c r="M76" s="21">
        <f t="shared" si="18"/>
        <v>1374</v>
      </c>
    </row>
    <row r="77" spans="2:13" x14ac:dyDescent="0.25">
      <c r="B77" s="21" t="s">
        <v>386</v>
      </c>
      <c r="C77" s="21">
        <v>144</v>
      </c>
      <c r="D77" s="21">
        <v>45</v>
      </c>
      <c r="E77" s="21">
        <f t="shared" si="14"/>
        <v>189</v>
      </c>
      <c r="F77" s="22">
        <f t="shared" si="15"/>
        <v>5.5880787653006915E-3</v>
      </c>
      <c r="G77" s="21">
        <v>313</v>
      </c>
      <c r="H77" s="21">
        <v>26</v>
      </c>
      <c r="I77" s="21">
        <f t="shared" si="16"/>
        <v>339</v>
      </c>
      <c r="J77" s="22">
        <f t="shared" si="17"/>
        <v>5.7560064521606251E-3</v>
      </c>
      <c r="K77" s="21">
        <f t="shared" si="13"/>
        <v>528</v>
      </c>
      <c r="L77" s="21">
        <v>0</v>
      </c>
      <c r="M77" s="21">
        <f t="shared" si="18"/>
        <v>528</v>
      </c>
    </row>
    <row r="78" spans="2:13" x14ac:dyDescent="0.25">
      <c r="B78" s="21" t="s">
        <v>387</v>
      </c>
      <c r="C78" s="21">
        <v>433</v>
      </c>
      <c r="D78" s="21">
        <v>100</v>
      </c>
      <c r="E78" s="21">
        <f t="shared" si="14"/>
        <v>533</v>
      </c>
      <c r="F78" s="22">
        <f t="shared" si="15"/>
        <v>1.5758973449234225E-2</v>
      </c>
      <c r="G78" s="21">
        <v>478</v>
      </c>
      <c r="H78" s="21">
        <v>36</v>
      </c>
      <c r="I78" s="21">
        <f t="shared" si="16"/>
        <v>514</v>
      </c>
      <c r="J78" s="22">
        <f t="shared" si="17"/>
        <v>8.727396213600476E-3</v>
      </c>
      <c r="K78" s="21">
        <f t="shared" si="13"/>
        <v>1047</v>
      </c>
      <c r="L78" s="21">
        <v>0</v>
      </c>
      <c r="M78" s="21">
        <f t="shared" si="18"/>
        <v>1047</v>
      </c>
    </row>
    <row r="79" spans="2:13" x14ac:dyDescent="0.25">
      <c r="B79" s="21" t="s">
        <v>388</v>
      </c>
      <c r="C79" s="21">
        <v>91</v>
      </c>
      <c r="D79" s="21">
        <v>14</v>
      </c>
      <c r="E79" s="21">
        <f t="shared" si="14"/>
        <v>105</v>
      </c>
      <c r="F79" s="22">
        <f t="shared" si="15"/>
        <v>3.1044882029448288E-3</v>
      </c>
      <c r="G79" s="21">
        <v>174</v>
      </c>
      <c r="H79" s="21">
        <v>7</v>
      </c>
      <c r="I79" s="21">
        <f t="shared" si="16"/>
        <v>181</v>
      </c>
      <c r="J79" s="22">
        <f t="shared" si="17"/>
        <v>3.0732659818320739E-3</v>
      </c>
      <c r="K79" s="21">
        <f t="shared" si="13"/>
        <v>286</v>
      </c>
      <c r="L79" s="21">
        <v>0</v>
      </c>
      <c r="M79" s="21">
        <f t="shared" si="18"/>
        <v>286</v>
      </c>
    </row>
    <row r="80" spans="2:13" x14ac:dyDescent="0.25">
      <c r="B80" s="23" t="s">
        <v>49</v>
      </c>
      <c r="C80" s="21">
        <f t="shared" ref="C80:H80" si="19">SUM(C50:C79)</f>
        <v>24262</v>
      </c>
      <c r="D80" s="21">
        <f t="shared" si="19"/>
        <v>9560</v>
      </c>
      <c r="E80" s="23">
        <f t="shared" ref="E80" si="20">C80+D80</f>
        <v>33822</v>
      </c>
      <c r="F80" s="25">
        <f t="shared" ref="F80" si="21">E80/$E$80</f>
        <v>1</v>
      </c>
      <c r="G80" s="21">
        <f t="shared" si="19"/>
        <v>54383</v>
      </c>
      <c r="H80" s="21">
        <f t="shared" si="19"/>
        <v>4512</v>
      </c>
      <c r="I80" s="23">
        <f t="shared" ref="I80" si="22">G80+H80</f>
        <v>58895</v>
      </c>
      <c r="J80" s="25">
        <f t="shared" ref="J80" si="23">I80/$I$80</f>
        <v>1</v>
      </c>
      <c r="K80" s="23">
        <f t="shared" ref="K80" si="24">E80+I80</f>
        <v>92717</v>
      </c>
      <c r="L80" s="21">
        <f t="shared" ref="L80" si="25">SUM(L50:L79)</f>
        <v>0</v>
      </c>
      <c r="M80" s="23">
        <f t="shared" si="18"/>
        <v>92717</v>
      </c>
    </row>
    <row r="81" spans="2:13" ht="24" x14ac:dyDescent="0.25">
      <c r="B81" s="35" t="s">
        <v>66</v>
      </c>
      <c r="C81" s="36">
        <f>+C80/M80</f>
        <v>0.26167800942653452</v>
      </c>
      <c r="D81" s="36">
        <f>+D80/M80</f>
        <v>0.10310946212668659</v>
      </c>
      <c r="E81" s="37">
        <f>+E80/M80</f>
        <v>0.36478747155322111</v>
      </c>
      <c r="F81" s="37"/>
      <c r="G81" s="36">
        <f>+G80/M80</f>
        <v>0.5865483136857319</v>
      </c>
      <c r="H81" s="36">
        <f>+H80/M80</f>
        <v>4.8664214761047056E-2</v>
      </c>
      <c r="I81" s="37">
        <f>+I80/M80</f>
        <v>0.63521252844677889</v>
      </c>
      <c r="J81" s="37"/>
      <c r="K81" s="37">
        <f>+K80/M80</f>
        <v>1</v>
      </c>
      <c r="L81" s="37">
        <f>+L80/M80</f>
        <v>0</v>
      </c>
      <c r="M81" s="37">
        <f>K81+L81</f>
        <v>1</v>
      </c>
    </row>
    <row r="82" spans="2:13" x14ac:dyDescent="0.25">
      <c r="B82" s="28" t="s">
        <v>129</v>
      </c>
    </row>
    <row r="83" spans="2:13" x14ac:dyDescent="0.25">
      <c r="B83" s="28" t="s">
        <v>130</v>
      </c>
    </row>
  </sheetData>
  <mergeCells count="12">
    <mergeCell ref="L48:M48"/>
    <mergeCell ref="B47:M47"/>
    <mergeCell ref="B6:K6"/>
    <mergeCell ref="B5:K5"/>
    <mergeCell ref="B45:K45"/>
    <mergeCell ref="B44:K44"/>
    <mergeCell ref="B8:M8"/>
    <mergeCell ref="L9:M9"/>
    <mergeCell ref="B48:B49"/>
    <mergeCell ref="C48:K48"/>
    <mergeCell ref="B9:B10"/>
    <mergeCell ref="C9:K9"/>
  </mergeCells>
  <hyperlinks>
    <hyperlink ref="M5" location="'Índice Pensiones Solidarias'!A1" display="Volver Sistema de Pensiones Solidadias" xr:uid="{00000000-0004-0000-1300-000000000000}"/>
  </hyperlinks>
  <pageMargins left="0.74803149606299213" right="0.74803149606299213" top="0.98425196850393704" bottom="0.98425196850393704" header="0" footer="0"/>
  <pageSetup scale="83" fitToHeight="2" orientation="portrait" r:id="rId1"/>
  <headerFooter alignWithMargins="0"/>
  <rowBreaks count="1" manualBreakCount="1">
    <brk id="47" min="1"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0">
    <pageSetUpPr fitToPage="1"/>
  </sheetPr>
  <dimension ref="A1:P43"/>
  <sheetViews>
    <sheetView showGridLines="0" topLeftCell="A34" zoomScaleNormal="100" workbookViewId="0">
      <selection activeCell="C22" sqref="C22:M22"/>
    </sheetView>
  </sheetViews>
  <sheetFormatPr baseColWidth="10" defaultRowHeight="12" x14ac:dyDescent="0.25"/>
  <cols>
    <col min="1" max="1" width="6" style="29" customWidth="1"/>
    <col min="2" max="2" width="18.109375" style="29" customWidth="1"/>
    <col min="3" max="3" width="8" style="29" bestFit="1" customWidth="1"/>
    <col min="4" max="4" width="7.44140625" style="29" bestFit="1" customWidth="1"/>
    <col min="5" max="6" width="7.44140625" style="29" customWidth="1"/>
    <col min="7" max="7" width="8.33203125" style="29" bestFit="1" customWidth="1"/>
    <col min="8" max="8" width="7.44140625" style="29" bestFit="1" customWidth="1"/>
    <col min="9" max="11" width="7.44140625" style="29" customWidth="1"/>
    <col min="12" max="12" width="7.88671875" style="29" customWidth="1"/>
    <col min="13" max="251" width="11.44140625" style="29"/>
    <col min="252" max="252" width="18.109375" style="29" customWidth="1"/>
    <col min="253" max="253" width="8" style="29" bestFit="1" customWidth="1"/>
    <col min="254" max="254" width="7.44140625" style="29" bestFit="1" customWidth="1"/>
    <col min="255" max="256" width="7.44140625" style="29" customWidth="1"/>
    <col min="257" max="257" width="8.33203125" style="29" bestFit="1" customWidth="1"/>
    <col min="258" max="258" width="7.44140625" style="29" bestFit="1" customWidth="1"/>
    <col min="259" max="261" width="7.44140625" style="29" customWidth="1"/>
    <col min="262" max="267" width="0" style="29" hidden="1" customWidth="1"/>
    <col min="268" max="268" width="7.88671875" style="29" customWidth="1"/>
    <col min="269" max="507" width="11.44140625" style="29"/>
    <col min="508" max="508" width="18.109375" style="29" customWidth="1"/>
    <col min="509" max="509" width="8" style="29" bestFit="1" customWidth="1"/>
    <col min="510" max="510" width="7.44140625" style="29" bestFit="1" customWidth="1"/>
    <col min="511" max="512" width="7.44140625" style="29" customWidth="1"/>
    <col min="513" max="513" width="8.33203125" style="29" bestFit="1" customWidth="1"/>
    <col min="514" max="514" width="7.44140625" style="29" bestFit="1" customWidth="1"/>
    <col min="515" max="517" width="7.44140625" style="29" customWidth="1"/>
    <col min="518" max="523" width="0" style="29" hidden="1" customWidth="1"/>
    <col min="524" max="524" width="7.88671875" style="29" customWidth="1"/>
    <col min="525" max="763" width="11.44140625" style="29"/>
    <col min="764" max="764" width="18.109375" style="29" customWidth="1"/>
    <col min="765" max="765" width="8" style="29" bestFit="1" customWidth="1"/>
    <col min="766" max="766" width="7.44140625" style="29" bestFit="1" customWidth="1"/>
    <col min="767" max="768" width="7.44140625" style="29" customWidth="1"/>
    <col min="769" max="769" width="8.33203125" style="29" bestFit="1" customWidth="1"/>
    <col min="770" max="770" width="7.44140625" style="29" bestFit="1" customWidth="1"/>
    <col min="771" max="773" width="7.44140625" style="29" customWidth="1"/>
    <col min="774" max="779" width="0" style="29" hidden="1" customWidth="1"/>
    <col min="780" max="780" width="7.88671875" style="29" customWidth="1"/>
    <col min="781" max="1019" width="11.44140625" style="29"/>
    <col min="1020" max="1020" width="18.109375" style="29" customWidth="1"/>
    <col min="1021" max="1021" width="8" style="29" bestFit="1" customWidth="1"/>
    <col min="1022" max="1022" width="7.44140625" style="29" bestFit="1" customWidth="1"/>
    <col min="1023" max="1024" width="7.44140625" style="29" customWidth="1"/>
    <col min="1025" max="1025" width="8.33203125" style="29" bestFit="1" customWidth="1"/>
    <col min="1026" max="1026" width="7.44140625" style="29" bestFit="1" customWidth="1"/>
    <col min="1027" max="1029" width="7.44140625" style="29" customWidth="1"/>
    <col min="1030" max="1035" width="0" style="29" hidden="1" customWidth="1"/>
    <col min="1036" max="1036" width="7.88671875" style="29" customWidth="1"/>
    <col min="1037" max="1275" width="11.44140625" style="29"/>
    <col min="1276" max="1276" width="18.109375" style="29" customWidth="1"/>
    <col min="1277" max="1277" width="8" style="29" bestFit="1" customWidth="1"/>
    <col min="1278" max="1278" width="7.44140625" style="29" bestFit="1" customWidth="1"/>
    <col min="1279" max="1280" width="7.44140625" style="29" customWidth="1"/>
    <col min="1281" max="1281" width="8.33203125" style="29" bestFit="1" customWidth="1"/>
    <col min="1282" max="1282" width="7.44140625" style="29" bestFit="1" customWidth="1"/>
    <col min="1283" max="1285" width="7.44140625" style="29" customWidth="1"/>
    <col min="1286" max="1291" width="0" style="29" hidden="1" customWidth="1"/>
    <col min="1292" max="1292" width="7.88671875" style="29" customWidth="1"/>
    <col min="1293" max="1531" width="11.44140625" style="29"/>
    <col min="1532" max="1532" width="18.109375" style="29" customWidth="1"/>
    <col min="1533" max="1533" width="8" style="29" bestFit="1" customWidth="1"/>
    <col min="1534" max="1534" width="7.44140625" style="29" bestFit="1" customWidth="1"/>
    <col min="1535" max="1536" width="7.44140625" style="29" customWidth="1"/>
    <col min="1537" max="1537" width="8.33203125" style="29" bestFit="1" customWidth="1"/>
    <col min="1538" max="1538" width="7.44140625" style="29" bestFit="1" customWidth="1"/>
    <col min="1539" max="1541" width="7.44140625" style="29" customWidth="1"/>
    <col min="1542" max="1547" width="0" style="29" hidden="1" customWidth="1"/>
    <col min="1548" max="1548" width="7.88671875" style="29" customWidth="1"/>
    <col min="1549" max="1787" width="11.44140625" style="29"/>
    <col min="1788" max="1788" width="18.109375" style="29" customWidth="1"/>
    <col min="1789" max="1789" width="8" style="29" bestFit="1" customWidth="1"/>
    <col min="1790" max="1790" width="7.44140625" style="29" bestFit="1" customWidth="1"/>
    <col min="1791" max="1792" width="7.44140625" style="29" customWidth="1"/>
    <col min="1793" max="1793" width="8.33203125" style="29" bestFit="1" customWidth="1"/>
    <col min="1794" max="1794" width="7.44140625" style="29" bestFit="1" customWidth="1"/>
    <col min="1795" max="1797" width="7.44140625" style="29" customWidth="1"/>
    <col min="1798" max="1803" width="0" style="29" hidden="1" customWidth="1"/>
    <col min="1804" max="1804" width="7.88671875" style="29" customWidth="1"/>
    <col min="1805" max="2043" width="11.44140625" style="29"/>
    <col min="2044" max="2044" width="18.109375" style="29" customWidth="1"/>
    <col min="2045" max="2045" width="8" style="29" bestFit="1" customWidth="1"/>
    <col min="2046" max="2046" width="7.44140625" style="29" bestFit="1" customWidth="1"/>
    <col min="2047" max="2048" width="7.44140625" style="29" customWidth="1"/>
    <col min="2049" max="2049" width="8.33203125" style="29" bestFit="1" customWidth="1"/>
    <col min="2050" max="2050" width="7.44140625" style="29" bestFit="1" customWidth="1"/>
    <col min="2051" max="2053" width="7.44140625" style="29" customWidth="1"/>
    <col min="2054" max="2059" width="0" style="29" hidden="1" customWidth="1"/>
    <col min="2060" max="2060" width="7.88671875" style="29" customWidth="1"/>
    <col min="2061" max="2299" width="11.44140625" style="29"/>
    <col min="2300" max="2300" width="18.109375" style="29" customWidth="1"/>
    <col min="2301" max="2301" width="8" style="29" bestFit="1" customWidth="1"/>
    <col min="2302" max="2302" width="7.44140625" style="29" bestFit="1" customWidth="1"/>
    <col min="2303" max="2304" width="7.44140625" style="29" customWidth="1"/>
    <col min="2305" max="2305" width="8.33203125" style="29" bestFit="1" customWidth="1"/>
    <col min="2306" max="2306" width="7.44140625" style="29" bestFit="1" customWidth="1"/>
    <col min="2307" max="2309" width="7.44140625" style="29" customWidth="1"/>
    <col min="2310" max="2315" width="0" style="29" hidden="1" customWidth="1"/>
    <col min="2316" max="2316" width="7.88671875" style="29" customWidth="1"/>
    <col min="2317" max="2555" width="11.44140625" style="29"/>
    <col min="2556" max="2556" width="18.109375" style="29" customWidth="1"/>
    <col min="2557" max="2557" width="8" style="29" bestFit="1" customWidth="1"/>
    <col min="2558" max="2558" width="7.44140625" style="29" bestFit="1" customWidth="1"/>
    <col min="2559" max="2560" width="7.44140625" style="29" customWidth="1"/>
    <col min="2561" max="2561" width="8.33203125" style="29" bestFit="1" customWidth="1"/>
    <col min="2562" max="2562" width="7.44140625" style="29" bestFit="1" customWidth="1"/>
    <col min="2563" max="2565" width="7.44140625" style="29" customWidth="1"/>
    <col min="2566" max="2571" width="0" style="29" hidden="1" customWidth="1"/>
    <col min="2572" max="2572" width="7.88671875" style="29" customWidth="1"/>
    <col min="2573" max="2811" width="11.44140625" style="29"/>
    <col min="2812" max="2812" width="18.109375" style="29" customWidth="1"/>
    <col min="2813" max="2813" width="8" style="29" bestFit="1" customWidth="1"/>
    <col min="2814" max="2814" width="7.44140625" style="29" bestFit="1" customWidth="1"/>
    <col min="2815" max="2816" width="7.44140625" style="29" customWidth="1"/>
    <col min="2817" max="2817" width="8.33203125" style="29" bestFit="1" customWidth="1"/>
    <col min="2818" max="2818" width="7.44140625" style="29" bestFit="1" customWidth="1"/>
    <col min="2819" max="2821" width="7.44140625" style="29" customWidth="1"/>
    <col min="2822" max="2827" width="0" style="29" hidden="1" customWidth="1"/>
    <col min="2828" max="2828" width="7.88671875" style="29" customWidth="1"/>
    <col min="2829" max="3067" width="11.44140625" style="29"/>
    <col min="3068" max="3068" width="18.109375" style="29" customWidth="1"/>
    <col min="3069" max="3069" width="8" style="29" bestFit="1" customWidth="1"/>
    <col min="3070" max="3070" width="7.44140625" style="29" bestFit="1" customWidth="1"/>
    <col min="3071" max="3072" width="7.44140625" style="29" customWidth="1"/>
    <col min="3073" max="3073" width="8.33203125" style="29" bestFit="1" customWidth="1"/>
    <col min="3074" max="3074" width="7.44140625" style="29" bestFit="1" customWidth="1"/>
    <col min="3075" max="3077" width="7.44140625" style="29" customWidth="1"/>
    <col min="3078" max="3083" width="0" style="29" hidden="1" customWidth="1"/>
    <col min="3084" max="3084" width="7.88671875" style="29" customWidth="1"/>
    <col min="3085" max="3323" width="11.44140625" style="29"/>
    <col min="3324" max="3324" width="18.109375" style="29" customWidth="1"/>
    <col min="3325" max="3325" width="8" style="29" bestFit="1" customWidth="1"/>
    <col min="3326" max="3326" width="7.44140625" style="29" bestFit="1" customWidth="1"/>
    <col min="3327" max="3328" width="7.44140625" style="29" customWidth="1"/>
    <col min="3329" max="3329" width="8.33203125" style="29" bestFit="1" customWidth="1"/>
    <col min="3330" max="3330" width="7.44140625" style="29" bestFit="1" customWidth="1"/>
    <col min="3331" max="3333" width="7.44140625" style="29" customWidth="1"/>
    <col min="3334" max="3339" width="0" style="29" hidden="1" customWidth="1"/>
    <col min="3340" max="3340" width="7.88671875" style="29" customWidth="1"/>
    <col min="3341" max="3579" width="11.44140625" style="29"/>
    <col min="3580" max="3580" width="18.109375" style="29" customWidth="1"/>
    <col min="3581" max="3581" width="8" style="29" bestFit="1" customWidth="1"/>
    <col min="3582" max="3582" width="7.44140625" style="29" bestFit="1" customWidth="1"/>
    <col min="3583" max="3584" width="7.44140625" style="29" customWidth="1"/>
    <col min="3585" max="3585" width="8.33203125" style="29" bestFit="1" customWidth="1"/>
    <col min="3586" max="3586" width="7.44140625" style="29" bestFit="1" customWidth="1"/>
    <col min="3587" max="3589" width="7.44140625" style="29" customWidth="1"/>
    <col min="3590" max="3595" width="0" style="29" hidden="1" customWidth="1"/>
    <col min="3596" max="3596" width="7.88671875" style="29" customWidth="1"/>
    <col min="3597" max="3835" width="11.44140625" style="29"/>
    <col min="3836" max="3836" width="18.109375" style="29" customWidth="1"/>
    <col min="3837" max="3837" width="8" style="29" bestFit="1" customWidth="1"/>
    <col min="3838" max="3838" width="7.44140625" style="29" bestFit="1" customWidth="1"/>
    <col min="3839" max="3840" width="7.44140625" style="29" customWidth="1"/>
    <col min="3841" max="3841" width="8.33203125" style="29" bestFit="1" customWidth="1"/>
    <col min="3842" max="3842" width="7.44140625" style="29" bestFit="1" customWidth="1"/>
    <col min="3843" max="3845" width="7.44140625" style="29" customWidth="1"/>
    <col min="3846" max="3851" width="0" style="29" hidden="1" customWidth="1"/>
    <col min="3852" max="3852" width="7.88671875" style="29" customWidth="1"/>
    <col min="3853" max="4091" width="11.44140625" style="29"/>
    <col min="4092" max="4092" width="18.109375" style="29" customWidth="1"/>
    <col min="4093" max="4093" width="8" style="29" bestFit="1" customWidth="1"/>
    <col min="4094" max="4094" width="7.44140625" style="29" bestFit="1" customWidth="1"/>
    <col min="4095" max="4096" width="7.44140625" style="29" customWidth="1"/>
    <col min="4097" max="4097" width="8.33203125" style="29" bestFit="1" customWidth="1"/>
    <col min="4098" max="4098" width="7.44140625" style="29" bestFit="1" customWidth="1"/>
    <col min="4099" max="4101" width="7.44140625" style="29" customWidth="1"/>
    <col min="4102" max="4107" width="0" style="29" hidden="1" customWidth="1"/>
    <col min="4108" max="4108" width="7.88671875" style="29" customWidth="1"/>
    <col min="4109" max="4347" width="11.44140625" style="29"/>
    <col min="4348" max="4348" width="18.109375" style="29" customWidth="1"/>
    <col min="4349" max="4349" width="8" style="29" bestFit="1" customWidth="1"/>
    <col min="4350" max="4350" width="7.44140625" style="29" bestFit="1" customWidth="1"/>
    <col min="4351" max="4352" width="7.44140625" style="29" customWidth="1"/>
    <col min="4353" max="4353" width="8.33203125" style="29" bestFit="1" customWidth="1"/>
    <col min="4354" max="4354" width="7.44140625" style="29" bestFit="1" customWidth="1"/>
    <col min="4355" max="4357" width="7.44140625" style="29" customWidth="1"/>
    <col min="4358" max="4363" width="0" style="29" hidden="1" customWidth="1"/>
    <col min="4364" max="4364" width="7.88671875" style="29" customWidth="1"/>
    <col min="4365" max="4603" width="11.44140625" style="29"/>
    <col min="4604" max="4604" width="18.109375" style="29" customWidth="1"/>
    <col min="4605" max="4605" width="8" style="29" bestFit="1" customWidth="1"/>
    <col min="4606" max="4606" width="7.44140625" style="29" bestFit="1" customWidth="1"/>
    <col min="4607" max="4608" width="7.44140625" style="29" customWidth="1"/>
    <col min="4609" max="4609" width="8.33203125" style="29" bestFit="1" customWidth="1"/>
    <col min="4610" max="4610" width="7.44140625" style="29" bestFit="1" customWidth="1"/>
    <col min="4611" max="4613" width="7.44140625" style="29" customWidth="1"/>
    <col min="4614" max="4619" width="0" style="29" hidden="1" customWidth="1"/>
    <col min="4620" max="4620" width="7.88671875" style="29" customWidth="1"/>
    <col min="4621" max="4859" width="11.44140625" style="29"/>
    <col min="4860" max="4860" width="18.109375" style="29" customWidth="1"/>
    <col min="4861" max="4861" width="8" style="29" bestFit="1" customWidth="1"/>
    <col min="4862" max="4862" width="7.44140625" style="29" bestFit="1" customWidth="1"/>
    <col min="4863" max="4864" width="7.44140625" style="29" customWidth="1"/>
    <col min="4865" max="4865" width="8.33203125" style="29" bestFit="1" customWidth="1"/>
    <col min="4866" max="4866" width="7.44140625" style="29" bestFit="1" customWidth="1"/>
    <col min="4867" max="4869" width="7.44140625" style="29" customWidth="1"/>
    <col min="4870" max="4875" width="0" style="29" hidden="1" customWidth="1"/>
    <col min="4876" max="4876" width="7.88671875" style="29" customWidth="1"/>
    <col min="4877" max="5115" width="11.44140625" style="29"/>
    <col min="5116" max="5116" width="18.109375" style="29" customWidth="1"/>
    <col min="5117" max="5117" width="8" style="29" bestFit="1" customWidth="1"/>
    <col min="5118" max="5118" width="7.44140625" style="29" bestFit="1" customWidth="1"/>
    <col min="5119" max="5120" width="7.44140625" style="29" customWidth="1"/>
    <col min="5121" max="5121" width="8.33203125" style="29" bestFit="1" customWidth="1"/>
    <col min="5122" max="5122" width="7.44140625" style="29" bestFit="1" customWidth="1"/>
    <col min="5123" max="5125" width="7.44140625" style="29" customWidth="1"/>
    <col min="5126" max="5131" width="0" style="29" hidden="1" customWidth="1"/>
    <col min="5132" max="5132" width="7.88671875" style="29" customWidth="1"/>
    <col min="5133" max="5371" width="11.44140625" style="29"/>
    <col min="5372" max="5372" width="18.109375" style="29" customWidth="1"/>
    <col min="5373" max="5373" width="8" style="29" bestFit="1" customWidth="1"/>
    <col min="5374" max="5374" width="7.44140625" style="29" bestFit="1" customWidth="1"/>
    <col min="5375" max="5376" width="7.44140625" style="29" customWidth="1"/>
    <col min="5377" max="5377" width="8.33203125" style="29" bestFit="1" customWidth="1"/>
    <col min="5378" max="5378" width="7.44140625" style="29" bestFit="1" customWidth="1"/>
    <col min="5379" max="5381" width="7.44140625" style="29" customWidth="1"/>
    <col min="5382" max="5387" width="0" style="29" hidden="1" customWidth="1"/>
    <col min="5388" max="5388" width="7.88671875" style="29" customWidth="1"/>
    <col min="5389" max="5627" width="11.44140625" style="29"/>
    <col min="5628" max="5628" width="18.109375" style="29" customWidth="1"/>
    <col min="5629" max="5629" width="8" style="29" bestFit="1" customWidth="1"/>
    <col min="5630" max="5630" width="7.44140625" style="29" bestFit="1" customWidth="1"/>
    <col min="5631" max="5632" width="7.44140625" style="29" customWidth="1"/>
    <col min="5633" max="5633" width="8.33203125" style="29" bestFit="1" customWidth="1"/>
    <col min="5634" max="5634" width="7.44140625" style="29" bestFit="1" customWidth="1"/>
    <col min="5635" max="5637" width="7.44140625" style="29" customWidth="1"/>
    <col min="5638" max="5643" width="0" style="29" hidden="1" customWidth="1"/>
    <col min="5644" max="5644" width="7.88671875" style="29" customWidth="1"/>
    <col min="5645" max="5883" width="11.44140625" style="29"/>
    <col min="5884" max="5884" width="18.109375" style="29" customWidth="1"/>
    <col min="5885" max="5885" width="8" style="29" bestFit="1" customWidth="1"/>
    <col min="5886" max="5886" width="7.44140625" style="29" bestFit="1" customWidth="1"/>
    <col min="5887" max="5888" width="7.44140625" style="29" customWidth="1"/>
    <col min="5889" max="5889" width="8.33203125" style="29" bestFit="1" customWidth="1"/>
    <col min="5890" max="5890" width="7.44140625" style="29" bestFit="1" customWidth="1"/>
    <col min="5891" max="5893" width="7.44140625" style="29" customWidth="1"/>
    <col min="5894" max="5899" width="0" style="29" hidden="1" customWidth="1"/>
    <col min="5900" max="5900" width="7.88671875" style="29" customWidth="1"/>
    <col min="5901" max="6139" width="11.44140625" style="29"/>
    <col min="6140" max="6140" width="18.109375" style="29" customWidth="1"/>
    <col min="6141" max="6141" width="8" style="29" bestFit="1" customWidth="1"/>
    <col min="6142" max="6142" width="7.44140625" style="29" bestFit="1" customWidth="1"/>
    <col min="6143" max="6144" width="7.44140625" style="29" customWidth="1"/>
    <col min="6145" max="6145" width="8.33203125" style="29" bestFit="1" customWidth="1"/>
    <col min="6146" max="6146" width="7.44140625" style="29" bestFit="1" customWidth="1"/>
    <col min="6147" max="6149" width="7.44140625" style="29" customWidth="1"/>
    <col min="6150" max="6155" width="0" style="29" hidden="1" customWidth="1"/>
    <col min="6156" max="6156" width="7.88671875" style="29" customWidth="1"/>
    <col min="6157" max="6395" width="11.44140625" style="29"/>
    <col min="6396" max="6396" width="18.109375" style="29" customWidth="1"/>
    <col min="6397" max="6397" width="8" style="29" bestFit="1" customWidth="1"/>
    <col min="6398" max="6398" width="7.44140625" style="29" bestFit="1" customWidth="1"/>
    <col min="6399" max="6400" width="7.44140625" style="29" customWidth="1"/>
    <col min="6401" max="6401" width="8.33203125" style="29" bestFit="1" customWidth="1"/>
    <col min="6402" max="6402" width="7.44140625" style="29" bestFit="1" customWidth="1"/>
    <col min="6403" max="6405" width="7.44140625" style="29" customWidth="1"/>
    <col min="6406" max="6411" width="0" style="29" hidden="1" customWidth="1"/>
    <col min="6412" max="6412" width="7.88671875" style="29" customWidth="1"/>
    <col min="6413" max="6651" width="11.44140625" style="29"/>
    <col min="6652" max="6652" width="18.109375" style="29" customWidth="1"/>
    <col min="6653" max="6653" width="8" style="29" bestFit="1" customWidth="1"/>
    <col min="6654" max="6654" width="7.44140625" style="29" bestFit="1" customWidth="1"/>
    <col min="6655" max="6656" width="7.44140625" style="29" customWidth="1"/>
    <col min="6657" max="6657" width="8.33203125" style="29" bestFit="1" customWidth="1"/>
    <col min="6658" max="6658" width="7.44140625" style="29" bestFit="1" customWidth="1"/>
    <col min="6659" max="6661" width="7.44140625" style="29" customWidth="1"/>
    <col min="6662" max="6667" width="0" style="29" hidden="1" customWidth="1"/>
    <col min="6668" max="6668" width="7.88671875" style="29" customWidth="1"/>
    <col min="6669" max="6907" width="11.44140625" style="29"/>
    <col min="6908" max="6908" width="18.109375" style="29" customWidth="1"/>
    <col min="6909" max="6909" width="8" style="29" bestFit="1" customWidth="1"/>
    <col min="6910" max="6910" width="7.44140625" style="29" bestFit="1" customWidth="1"/>
    <col min="6911" max="6912" width="7.44140625" style="29" customWidth="1"/>
    <col min="6913" max="6913" width="8.33203125" style="29" bestFit="1" customWidth="1"/>
    <col min="6914" max="6914" width="7.44140625" style="29" bestFit="1" customWidth="1"/>
    <col min="6915" max="6917" width="7.44140625" style="29" customWidth="1"/>
    <col min="6918" max="6923" width="0" style="29" hidden="1" customWidth="1"/>
    <col min="6924" max="6924" width="7.88671875" style="29" customWidth="1"/>
    <col min="6925" max="7163" width="11.44140625" style="29"/>
    <col min="7164" max="7164" width="18.109375" style="29" customWidth="1"/>
    <col min="7165" max="7165" width="8" style="29" bestFit="1" customWidth="1"/>
    <col min="7166" max="7166" width="7.44140625" style="29" bestFit="1" customWidth="1"/>
    <col min="7167" max="7168" width="7.44140625" style="29" customWidth="1"/>
    <col min="7169" max="7169" width="8.33203125" style="29" bestFit="1" customWidth="1"/>
    <col min="7170" max="7170" width="7.44140625" style="29" bestFit="1" customWidth="1"/>
    <col min="7171" max="7173" width="7.44140625" style="29" customWidth="1"/>
    <col min="7174" max="7179" width="0" style="29" hidden="1" customWidth="1"/>
    <col min="7180" max="7180" width="7.88671875" style="29" customWidth="1"/>
    <col min="7181" max="7419" width="11.44140625" style="29"/>
    <col min="7420" max="7420" width="18.109375" style="29" customWidth="1"/>
    <col min="7421" max="7421" width="8" style="29" bestFit="1" customWidth="1"/>
    <col min="7422" max="7422" width="7.44140625" style="29" bestFit="1" customWidth="1"/>
    <col min="7423" max="7424" width="7.44140625" style="29" customWidth="1"/>
    <col min="7425" max="7425" width="8.33203125" style="29" bestFit="1" customWidth="1"/>
    <col min="7426" max="7426" width="7.44140625" style="29" bestFit="1" customWidth="1"/>
    <col min="7427" max="7429" width="7.44140625" style="29" customWidth="1"/>
    <col min="7430" max="7435" width="0" style="29" hidden="1" customWidth="1"/>
    <col min="7436" max="7436" width="7.88671875" style="29" customWidth="1"/>
    <col min="7437" max="7675" width="11.44140625" style="29"/>
    <col min="7676" max="7676" width="18.109375" style="29" customWidth="1"/>
    <col min="7677" max="7677" width="8" style="29" bestFit="1" customWidth="1"/>
    <col min="7678" max="7678" width="7.44140625" style="29" bestFit="1" customWidth="1"/>
    <col min="7679" max="7680" width="7.44140625" style="29" customWidth="1"/>
    <col min="7681" max="7681" width="8.33203125" style="29" bestFit="1" customWidth="1"/>
    <col min="7682" max="7682" width="7.44140625" style="29" bestFit="1" customWidth="1"/>
    <col min="7683" max="7685" width="7.44140625" style="29" customWidth="1"/>
    <col min="7686" max="7691" width="0" style="29" hidden="1" customWidth="1"/>
    <col min="7692" max="7692" width="7.88671875" style="29" customWidth="1"/>
    <col min="7693" max="7931" width="11.44140625" style="29"/>
    <col min="7932" max="7932" width="18.109375" style="29" customWidth="1"/>
    <col min="7933" max="7933" width="8" style="29" bestFit="1" customWidth="1"/>
    <col min="7934" max="7934" width="7.44140625" style="29" bestFit="1" customWidth="1"/>
    <col min="7935" max="7936" width="7.44140625" style="29" customWidth="1"/>
    <col min="7937" max="7937" width="8.33203125" style="29" bestFit="1" customWidth="1"/>
    <col min="7938" max="7938" width="7.44140625" style="29" bestFit="1" customWidth="1"/>
    <col min="7939" max="7941" width="7.44140625" style="29" customWidth="1"/>
    <col min="7942" max="7947" width="0" style="29" hidden="1" customWidth="1"/>
    <col min="7948" max="7948" width="7.88671875" style="29" customWidth="1"/>
    <col min="7949" max="8187" width="11.44140625" style="29"/>
    <col min="8188" max="8188" width="18.109375" style="29" customWidth="1"/>
    <col min="8189" max="8189" width="8" style="29" bestFit="1" customWidth="1"/>
    <col min="8190" max="8190" width="7.44140625" style="29" bestFit="1" customWidth="1"/>
    <col min="8191" max="8192" width="7.44140625" style="29" customWidth="1"/>
    <col min="8193" max="8193" width="8.33203125" style="29" bestFit="1" customWidth="1"/>
    <col min="8194" max="8194" width="7.44140625" style="29" bestFit="1" customWidth="1"/>
    <col min="8195" max="8197" width="7.44140625" style="29" customWidth="1"/>
    <col min="8198" max="8203" width="0" style="29" hidden="1" customWidth="1"/>
    <col min="8204" max="8204" width="7.88671875" style="29" customWidth="1"/>
    <col min="8205" max="8443" width="11.44140625" style="29"/>
    <col min="8444" max="8444" width="18.109375" style="29" customWidth="1"/>
    <col min="8445" max="8445" width="8" style="29" bestFit="1" customWidth="1"/>
    <col min="8446" max="8446" width="7.44140625" style="29" bestFit="1" customWidth="1"/>
    <col min="8447" max="8448" width="7.44140625" style="29" customWidth="1"/>
    <col min="8449" max="8449" width="8.33203125" style="29" bestFit="1" customWidth="1"/>
    <col min="8450" max="8450" width="7.44140625" style="29" bestFit="1" customWidth="1"/>
    <col min="8451" max="8453" width="7.44140625" style="29" customWidth="1"/>
    <col min="8454" max="8459" width="0" style="29" hidden="1" customWidth="1"/>
    <col min="8460" max="8460" width="7.88671875" style="29" customWidth="1"/>
    <col min="8461" max="8699" width="11.44140625" style="29"/>
    <col min="8700" max="8700" width="18.109375" style="29" customWidth="1"/>
    <col min="8701" max="8701" width="8" style="29" bestFit="1" customWidth="1"/>
    <col min="8702" max="8702" width="7.44140625" style="29" bestFit="1" customWidth="1"/>
    <col min="8703" max="8704" width="7.44140625" style="29" customWidth="1"/>
    <col min="8705" max="8705" width="8.33203125" style="29" bestFit="1" customWidth="1"/>
    <col min="8706" max="8706" width="7.44140625" style="29" bestFit="1" customWidth="1"/>
    <col min="8707" max="8709" width="7.44140625" style="29" customWidth="1"/>
    <col min="8710" max="8715" width="0" style="29" hidden="1" customWidth="1"/>
    <col min="8716" max="8716" width="7.88671875" style="29" customWidth="1"/>
    <col min="8717" max="8955" width="11.44140625" style="29"/>
    <col min="8956" max="8956" width="18.109375" style="29" customWidth="1"/>
    <col min="8957" max="8957" width="8" style="29" bestFit="1" customWidth="1"/>
    <col min="8958" max="8958" width="7.44140625" style="29" bestFit="1" customWidth="1"/>
    <col min="8959" max="8960" width="7.44140625" style="29" customWidth="1"/>
    <col min="8961" max="8961" width="8.33203125" style="29" bestFit="1" customWidth="1"/>
    <col min="8962" max="8962" width="7.44140625" style="29" bestFit="1" customWidth="1"/>
    <col min="8963" max="8965" width="7.44140625" style="29" customWidth="1"/>
    <col min="8966" max="8971" width="0" style="29" hidden="1" customWidth="1"/>
    <col min="8972" max="8972" width="7.88671875" style="29" customWidth="1"/>
    <col min="8973" max="9211" width="11.44140625" style="29"/>
    <col min="9212" max="9212" width="18.109375" style="29" customWidth="1"/>
    <col min="9213" max="9213" width="8" style="29" bestFit="1" customWidth="1"/>
    <col min="9214" max="9214" width="7.44140625" style="29" bestFit="1" customWidth="1"/>
    <col min="9215" max="9216" width="7.44140625" style="29" customWidth="1"/>
    <col min="9217" max="9217" width="8.33203125" style="29" bestFit="1" customWidth="1"/>
    <col min="9218" max="9218" width="7.44140625" style="29" bestFit="1" customWidth="1"/>
    <col min="9219" max="9221" width="7.44140625" style="29" customWidth="1"/>
    <col min="9222" max="9227" width="0" style="29" hidden="1" customWidth="1"/>
    <col min="9228" max="9228" width="7.88671875" style="29" customWidth="1"/>
    <col min="9229" max="9467" width="11.44140625" style="29"/>
    <col min="9468" max="9468" width="18.109375" style="29" customWidth="1"/>
    <col min="9469" max="9469" width="8" style="29" bestFit="1" customWidth="1"/>
    <col min="9470" max="9470" width="7.44140625" style="29" bestFit="1" customWidth="1"/>
    <col min="9471" max="9472" width="7.44140625" style="29" customWidth="1"/>
    <col min="9473" max="9473" width="8.33203125" style="29" bestFit="1" customWidth="1"/>
    <col min="9474" max="9474" width="7.44140625" style="29" bestFit="1" customWidth="1"/>
    <col min="9475" max="9477" width="7.44140625" style="29" customWidth="1"/>
    <col min="9478" max="9483" width="0" style="29" hidden="1" customWidth="1"/>
    <col min="9484" max="9484" width="7.88671875" style="29" customWidth="1"/>
    <col min="9485" max="9723" width="11.44140625" style="29"/>
    <col min="9724" max="9724" width="18.109375" style="29" customWidth="1"/>
    <col min="9725" max="9725" width="8" style="29" bestFit="1" customWidth="1"/>
    <col min="9726" max="9726" width="7.44140625" style="29" bestFit="1" customWidth="1"/>
    <col min="9727" max="9728" width="7.44140625" style="29" customWidth="1"/>
    <col min="9729" max="9729" width="8.33203125" style="29" bestFit="1" customWidth="1"/>
    <col min="9730" max="9730" width="7.44140625" style="29" bestFit="1" customWidth="1"/>
    <col min="9731" max="9733" width="7.44140625" style="29" customWidth="1"/>
    <col min="9734" max="9739" width="0" style="29" hidden="1" customWidth="1"/>
    <col min="9740" max="9740" width="7.88671875" style="29" customWidth="1"/>
    <col min="9741" max="9979" width="11.44140625" style="29"/>
    <col min="9980" max="9980" width="18.109375" style="29" customWidth="1"/>
    <col min="9981" max="9981" width="8" style="29" bestFit="1" customWidth="1"/>
    <col min="9982" max="9982" width="7.44140625" style="29" bestFit="1" customWidth="1"/>
    <col min="9983" max="9984" width="7.44140625" style="29" customWidth="1"/>
    <col min="9985" max="9985" width="8.33203125" style="29" bestFit="1" customWidth="1"/>
    <col min="9986" max="9986" width="7.44140625" style="29" bestFit="1" customWidth="1"/>
    <col min="9987" max="9989" width="7.44140625" style="29" customWidth="1"/>
    <col min="9990" max="9995" width="0" style="29" hidden="1" customWidth="1"/>
    <col min="9996" max="9996" width="7.88671875" style="29" customWidth="1"/>
    <col min="9997" max="10235" width="11.44140625" style="29"/>
    <col min="10236" max="10236" width="18.109375" style="29" customWidth="1"/>
    <col min="10237" max="10237" width="8" style="29" bestFit="1" customWidth="1"/>
    <col min="10238" max="10238" width="7.44140625" style="29" bestFit="1" customWidth="1"/>
    <col min="10239" max="10240" width="7.44140625" style="29" customWidth="1"/>
    <col min="10241" max="10241" width="8.33203125" style="29" bestFit="1" customWidth="1"/>
    <col min="10242" max="10242" width="7.44140625" style="29" bestFit="1" customWidth="1"/>
    <col min="10243" max="10245" width="7.44140625" style="29" customWidth="1"/>
    <col min="10246" max="10251" width="0" style="29" hidden="1" customWidth="1"/>
    <col min="10252" max="10252" width="7.88671875" style="29" customWidth="1"/>
    <col min="10253" max="10491" width="11.44140625" style="29"/>
    <col min="10492" max="10492" width="18.109375" style="29" customWidth="1"/>
    <col min="10493" max="10493" width="8" style="29" bestFit="1" customWidth="1"/>
    <col min="10494" max="10494" width="7.44140625" style="29" bestFit="1" customWidth="1"/>
    <col min="10495" max="10496" width="7.44140625" style="29" customWidth="1"/>
    <col min="10497" max="10497" width="8.33203125" style="29" bestFit="1" customWidth="1"/>
    <col min="10498" max="10498" width="7.44140625" style="29" bestFit="1" customWidth="1"/>
    <col min="10499" max="10501" width="7.44140625" style="29" customWidth="1"/>
    <col min="10502" max="10507" width="0" style="29" hidden="1" customWidth="1"/>
    <col min="10508" max="10508" width="7.88671875" style="29" customWidth="1"/>
    <col min="10509" max="10747" width="11.44140625" style="29"/>
    <col min="10748" max="10748" width="18.109375" style="29" customWidth="1"/>
    <col min="10749" max="10749" width="8" style="29" bestFit="1" customWidth="1"/>
    <col min="10750" max="10750" width="7.44140625" style="29" bestFit="1" customWidth="1"/>
    <col min="10751" max="10752" width="7.44140625" style="29" customWidth="1"/>
    <col min="10753" max="10753" width="8.33203125" style="29" bestFit="1" customWidth="1"/>
    <col min="10754" max="10754" width="7.44140625" style="29" bestFit="1" customWidth="1"/>
    <col min="10755" max="10757" width="7.44140625" style="29" customWidth="1"/>
    <col min="10758" max="10763" width="0" style="29" hidden="1" customWidth="1"/>
    <col min="10764" max="10764" width="7.88671875" style="29" customWidth="1"/>
    <col min="10765" max="11003" width="11.44140625" style="29"/>
    <col min="11004" max="11004" width="18.109375" style="29" customWidth="1"/>
    <col min="11005" max="11005" width="8" style="29" bestFit="1" customWidth="1"/>
    <col min="11006" max="11006" width="7.44140625" style="29" bestFit="1" customWidth="1"/>
    <col min="11007" max="11008" width="7.44140625" style="29" customWidth="1"/>
    <col min="11009" max="11009" width="8.33203125" style="29" bestFit="1" customWidth="1"/>
    <col min="11010" max="11010" width="7.44140625" style="29" bestFit="1" customWidth="1"/>
    <col min="11011" max="11013" width="7.44140625" style="29" customWidth="1"/>
    <col min="11014" max="11019" width="0" style="29" hidden="1" customWidth="1"/>
    <col min="11020" max="11020" width="7.88671875" style="29" customWidth="1"/>
    <col min="11021" max="11259" width="11.44140625" style="29"/>
    <col min="11260" max="11260" width="18.109375" style="29" customWidth="1"/>
    <col min="11261" max="11261" width="8" style="29" bestFit="1" customWidth="1"/>
    <col min="11262" max="11262" width="7.44140625" style="29" bestFit="1" customWidth="1"/>
    <col min="11263" max="11264" width="7.44140625" style="29" customWidth="1"/>
    <col min="11265" max="11265" width="8.33203125" style="29" bestFit="1" customWidth="1"/>
    <col min="11266" max="11266" width="7.44140625" style="29" bestFit="1" customWidth="1"/>
    <col min="11267" max="11269" width="7.44140625" style="29" customWidth="1"/>
    <col min="11270" max="11275" width="0" style="29" hidden="1" customWidth="1"/>
    <col min="11276" max="11276" width="7.88671875" style="29" customWidth="1"/>
    <col min="11277" max="11515" width="11.44140625" style="29"/>
    <col min="11516" max="11516" width="18.109375" style="29" customWidth="1"/>
    <col min="11517" max="11517" width="8" style="29" bestFit="1" customWidth="1"/>
    <col min="11518" max="11518" width="7.44140625" style="29" bestFit="1" customWidth="1"/>
    <col min="11519" max="11520" width="7.44140625" style="29" customWidth="1"/>
    <col min="11521" max="11521" width="8.33203125" style="29" bestFit="1" customWidth="1"/>
    <col min="11522" max="11522" width="7.44140625" style="29" bestFit="1" customWidth="1"/>
    <col min="11523" max="11525" width="7.44140625" style="29" customWidth="1"/>
    <col min="11526" max="11531" width="0" style="29" hidden="1" customWidth="1"/>
    <col min="11532" max="11532" width="7.88671875" style="29" customWidth="1"/>
    <col min="11533" max="11771" width="11.44140625" style="29"/>
    <col min="11772" max="11772" width="18.109375" style="29" customWidth="1"/>
    <col min="11773" max="11773" width="8" style="29" bestFit="1" customWidth="1"/>
    <col min="11774" max="11774" width="7.44140625" style="29" bestFit="1" customWidth="1"/>
    <col min="11775" max="11776" width="7.44140625" style="29" customWidth="1"/>
    <col min="11777" max="11777" width="8.33203125" style="29" bestFit="1" customWidth="1"/>
    <col min="11778" max="11778" width="7.44140625" style="29" bestFit="1" customWidth="1"/>
    <col min="11779" max="11781" width="7.44140625" style="29" customWidth="1"/>
    <col min="11782" max="11787" width="0" style="29" hidden="1" customWidth="1"/>
    <col min="11788" max="11788" width="7.88671875" style="29" customWidth="1"/>
    <col min="11789" max="12027" width="11.44140625" style="29"/>
    <col min="12028" max="12028" width="18.109375" style="29" customWidth="1"/>
    <col min="12029" max="12029" width="8" style="29" bestFit="1" customWidth="1"/>
    <col min="12030" max="12030" width="7.44140625" style="29" bestFit="1" customWidth="1"/>
    <col min="12031" max="12032" width="7.44140625" style="29" customWidth="1"/>
    <col min="12033" max="12033" width="8.33203125" style="29" bestFit="1" customWidth="1"/>
    <col min="12034" max="12034" width="7.44140625" style="29" bestFit="1" customWidth="1"/>
    <col min="12035" max="12037" width="7.44140625" style="29" customWidth="1"/>
    <col min="12038" max="12043" width="0" style="29" hidden="1" customWidth="1"/>
    <col min="12044" max="12044" width="7.88671875" style="29" customWidth="1"/>
    <col min="12045" max="12283" width="11.44140625" style="29"/>
    <col min="12284" max="12284" width="18.109375" style="29" customWidth="1"/>
    <col min="12285" max="12285" width="8" style="29" bestFit="1" customWidth="1"/>
    <col min="12286" max="12286" width="7.44140625" style="29" bestFit="1" customWidth="1"/>
    <col min="12287" max="12288" width="7.44140625" style="29" customWidth="1"/>
    <col min="12289" max="12289" width="8.33203125" style="29" bestFit="1" customWidth="1"/>
    <col min="12290" max="12290" width="7.44140625" style="29" bestFit="1" customWidth="1"/>
    <col min="12291" max="12293" width="7.44140625" style="29" customWidth="1"/>
    <col min="12294" max="12299" width="0" style="29" hidden="1" customWidth="1"/>
    <col min="12300" max="12300" width="7.88671875" style="29" customWidth="1"/>
    <col min="12301" max="12539" width="11.44140625" style="29"/>
    <col min="12540" max="12540" width="18.109375" style="29" customWidth="1"/>
    <col min="12541" max="12541" width="8" style="29" bestFit="1" customWidth="1"/>
    <col min="12542" max="12542" width="7.44140625" style="29" bestFit="1" customWidth="1"/>
    <col min="12543" max="12544" width="7.44140625" style="29" customWidth="1"/>
    <col min="12545" max="12545" width="8.33203125" style="29" bestFit="1" customWidth="1"/>
    <col min="12546" max="12546" width="7.44140625" style="29" bestFit="1" customWidth="1"/>
    <col min="12547" max="12549" width="7.44140625" style="29" customWidth="1"/>
    <col min="12550" max="12555" width="0" style="29" hidden="1" customWidth="1"/>
    <col min="12556" max="12556" width="7.88671875" style="29" customWidth="1"/>
    <col min="12557" max="12795" width="11.44140625" style="29"/>
    <col min="12796" max="12796" width="18.109375" style="29" customWidth="1"/>
    <col min="12797" max="12797" width="8" style="29" bestFit="1" customWidth="1"/>
    <col min="12798" max="12798" width="7.44140625" style="29" bestFit="1" customWidth="1"/>
    <col min="12799" max="12800" width="7.44140625" style="29" customWidth="1"/>
    <col min="12801" max="12801" width="8.33203125" style="29" bestFit="1" customWidth="1"/>
    <col min="12802" max="12802" width="7.44140625" style="29" bestFit="1" customWidth="1"/>
    <col min="12803" max="12805" width="7.44140625" style="29" customWidth="1"/>
    <col min="12806" max="12811" width="0" style="29" hidden="1" customWidth="1"/>
    <col min="12812" max="12812" width="7.88671875" style="29" customWidth="1"/>
    <col min="12813" max="13051" width="11.44140625" style="29"/>
    <col min="13052" max="13052" width="18.109375" style="29" customWidth="1"/>
    <col min="13053" max="13053" width="8" style="29" bestFit="1" customWidth="1"/>
    <col min="13054" max="13054" width="7.44140625" style="29" bestFit="1" customWidth="1"/>
    <col min="13055" max="13056" width="7.44140625" style="29" customWidth="1"/>
    <col min="13057" max="13057" width="8.33203125" style="29" bestFit="1" customWidth="1"/>
    <col min="13058" max="13058" width="7.44140625" style="29" bestFit="1" customWidth="1"/>
    <col min="13059" max="13061" width="7.44140625" style="29" customWidth="1"/>
    <col min="13062" max="13067" width="0" style="29" hidden="1" customWidth="1"/>
    <col min="13068" max="13068" width="7.88671875" style="29" customWidth="1"/>
    <col min="13069" max="13307" width="11.44140625" style="29"/>
    <col min="13308" max="13308" width="18.109375" style="29" customWidth="1"/>
    <col min="13309" max="13309" width="8" style="29" bestFit="1" customWidth="1"/>
    <col min="13310" max="13310" width="7.44140625" style="29" bestFit="1" customWidth="1"/>
    <col min="13311" max="13312" width="7.44140625" style="29" customWidth="1"/>
    <col min="13313" max="13313" width="8.33203125" style="29" bestFit="1" customWidth="1"/>
    <col min="13314" max="13314" width="7.44140625" style="29" bestFit="1" customWidth="1"/>
    <col min="13315" max="13317" width="7.44140625" style="29" customWidth="1"/>
    <col min="13318" max="13323" width="0" style="29" hidden="1" customWidth="1"/>
    <col min="13324" max="13324" width="7.88671875" style="29" customWidth="1"/>
    <col min="13325" max="13563" width="11.44140625" style="29"/>
    <col min="13564" max="13564" width="18.109375" style="29" customWidth="1"/>
    <col min="13565" max="13565" width="8" style="29" bestFit="1" customWidth="1"/>
    <col min="13566" max="13566" width="7.44140625" style="29" bestFit="1" customWidth="1"/>
    <col min="13567" max="13568" width="7.44140625" style="29" customWidth="1"/>
    <col min="13569" max="13569" width="8.33203125" style="29" bestFit="1" customWidth="1"/>
    <col min="13570" max="13570" width="7.44140625" style="29" bestFit="1" customWidth="1"/>
    <col min="13571" max="13573" width="7.44140625" style="29" customWidth="1"/>
    <col min="13574" max="13579" width="0" style="29" hidden="1" customWidth="1"/>
    <col min="13580" max="13580" width="7.88671875" style="29" customWidth="1"/>
    <col min="13581" max="13819" width="11.44140625" style="29"/>
    <col min="13820" max="13820" width="18.109375" style="29" customWidth="1"/>
    <col min="13821" max="13821" width="8" style="29" bestFit="1" customWidth="1"/>
    <col min="13822" max="13822" width="7.44140625" style="29" bestFit="1" customWidth="1"/>
    <col min="13823" max="13824" width="7.44140625" style="29" customWidth="1"/>
    <col min="13825" max="13825" width="8.33203125" style="29" bestFit="1" customWidth="1"/>
    <col min="13826" max="13826" width="7.44140625" style="29" bestFit="1" customWidth="1"/>
    <col min="13827" max="13829" width="7.44140625" style="29" customWidth="1"/>
    <col min="13830" max="13835" width="0" style="29" hidden="1" customWidth="1"/>
    <col min="13836" max="13836" width="7.88671875" style="29" customWidth="1"/>
    <col min="13837" max="14075" width="11.44140625" style="29"/>
    <col min="14076" max="14076" width="18.109375" style="29" customWidth="1"/>
    <col min="14077" max="14077" width="8" style="29" bestFit="1" customWidth="1"/>
    <col min="14078" max="14078" width="7.44140625" style="29" bestFit="1" customWidth="1"/>
    <col min="14079" max="14080" width="7.44140625" style="29" customWidth="1"/>
    <col min="14081" max="14081" width="8.33203125" style="29" bestFit="1" customWidth="1"/>
    <col min="14082" max="14082" width="7.44140625" style="29" bestFit="1" customWidth="1"/>
    <col min="14083" max="14085" width="7.44140625" style="29" customWidth="1"/>
    <col min="14086" max="14091" width="0" style="29" hidden="1" customWidth="1"/>
    <col min="14092" max="14092" width="7.88671875" style="29" customWidth="1"/>
    <col min="14093" max="14331" width="11.44140625" style="29"/>
    <col min="14332" max="14332" width="18.109375" style="29" customWidth="1"/>
    <col min="14333" max="14333" width="8" style="29" bestFit="1" customWidth="1"/>
    <col min="14334" max="14334" width="7.44140625" style="29" bestFit="1" customWidth="1"/>
    <col min="14335" max="14336" width="7.44140625" style="29" customWidth="1"/>
    <col min="14337" max="14337" width="8.33203125" style="29" bestFit="1" customWidth="1"/>
    <col min="14338" max="14338" width="7.44140625" style="29" bestFit="1" customWidth="1"/>
    <col min="14339" max="14341" width="7.44140625" style="29" customWidth="1"/>
    <col min="14342" max="14347" width="0" style="29" hidden="1" customWidth="1"/>
    <col min="14348" max="14348" width="7.88671875" style="29" customWidth="1"/>
    <col min="14349" max="14587" width="11.44140625" style="29"/>
    <col min="14588" max="14588" width="18.109375" style="29" customWidth="1"/>
    <col min="14589" max="14589" width="8" style="29" bestFit="1" customWidth="1"/>
    <col min="14590" max="14590" width="7.44140625" style="29" bestFit="1" customWidth="1"/>
    <col min="14591" max="14592" width="7.44140625" style="29" customWidth="1"/>
    <col min="14593" max="14593" width="8.33203125" style="29" bestFit="1" customWidth="1"/>
    <col min="14594" max="14594" width="7.44140625" style="29" bestFit="1" customWidth="1"/>
    <col min="14595" max="14597" width="7.44140625" style="29" customWidth="1"/>
    <col min="14598" max="14603" width="0" style="29" hidden="1" customWidth="1"/>
    <col min="14604" max="14604" width="7.88671875" style="29" customWidth="1"/>
    <col min="14605" max="14843" width="11.44140625" style="29"/>
    <col min="14844" max="14844" width="18.109375" style="29" customWidth="1"/>
    <col min="14845" max="14845" width="8" style="29" bestFit="1" customWidth="1"/>
    <col min="14846" max="14846" width="7.44140625" style="29" bestFit="1" customWidth="1"/>
    <col min="14847" max="14848" width="7.44140625" style="29" customWidth="1"/>
    <col min="14849" max="14849" width="8.33203125" style="29" bestFit="1" customWidth="1"/>
    <col min="14850" max="14850" width="7.44140625" style="29" bestFit="1" customWidth="1"/>
    <col min="14851" max="14853" width="7.44140625" style="29" customWidth="1"/>
    <col min="14854" max="14859" width="0" style="29" hidden="1" customWidth="1"/>
    <col min="14860" max="14860" width="7.88671875" style="29" customWidth="1"/>
    <col min="14861" max="15099" width="11.44140625" style="29"/>
    <col min="15100" max="15100" width="18.109375" style="29" customWidth="1"/>
    <col min="15101" max="15101" width="8" style="29" bestFit="1" customWidth="1"/>
    <col min="15102" max="15102" width="7.44140625" style="29" bestFit="1" customWidth="1"/>
    <col min="15103" max="15104" width="7.44140625" style="29" customWidth="1"/>
    <col min="15105" max="15105" width="8.33203125" style="29" bestFit="1" customWidth="1"/>
    <col min="15106" max="15106" width="7.44140625" style="29" bestFit="1" customWidth="1"/>
    <col min="15107" max="15109" width="7.44140625" style="29" customWidth="1"/>
    <col min="15110" max="15115" width="0" style="29" hidden="1" customWidth="1"/>
    <col min="15116" max="15116" width="7.88671875" style="29" customWidth="1"/>
    <col min="15117" max="15355" width="11.44140625" style="29"/>
    <col min="15356" max="15356" width="18.109375" style="29" customWidth="1"/>
    <col min="15357" max="15357" width="8" style="29" bestFit="1" customWidth="1"/>
    <col min="15358" max="15358" width="7.44140625" style="29" bestFit="1" customWidth="1"/>
    <col min="15359" max="15360" width="7.44140625" style="29" customWidth="1"/>
    <col min="15361" max="15361" width="8.33203125" style="29" bestFit="1" customWidth="1"/>
    <col min="15362" max="15362" width="7.44140625" style="29" bestFit="1" customWidth="1"/>
    <col min="15363" max="15365" width="7.44140625" style="29" customWidth="1"/>
    <col min="15366" max="15371" width="0" style="29" hidden="1" customWidth="1"/>
    <col min="15372" max="15372" width="7.88671875" style="29" customWidth="1"/>
    <col min="15373" max="15611" width="11.44140625" style="29"/>
    <col min="15612" max="15612" width="18.109375" style="29" customWidth="1"/>
    <col min="15613" max="15613" width="8" style="29" bestFit="1" customWidth="1"/>
    <col min="15614" max="15614" width="7.44140625" style="29" bestFit="1" customWidth="1"/>
    <col min="15615" max="15616" width="7.44140625" style="29" customWidth="1"/>
    <col min="15617" max="15617" width="8.33203125" style="29" bestFit="1" customWidth="1"/>
    <col min="15618" max="15618" width="7.44140625" style="29" bestFit="1" customWidth="1"/>
    <col min="15619" max="15621" width="7.44140625" style="29" customWidth="1"/>
    <col min="15622" max="15627" width="0" style="29" hidden="1" customWidth="1"/>
    <col min="15628" max="15628" width="7.88671875" style="29" customWidth="1"/>
    <col min="15629" max="15867" width="11.44140625" style="29"/>
    <col min="15868" max="15868" width="18.109375" style="29" customWidth="1"/>
    <col min="15869" max="15869" width="8" style="29" bestFit="1" customWidth="1"/>
    <col min="15870" max="15870" width="7.44140625" style="29" bestFit="1" customWidth="1"/>
    <col min="15871" max="15872" width="7.44140625" style="29" customWidth="1"/>
    <col min="15873" max="15873" width="8.33203125" style="29" bestFit="1" customWidth="1"/>
    <col min="15874" max="15874" width="7.44140625" style="29" bestFit="1" customWidth="1"/>
    <col min="15875" max="15877" width="7.44140625" style="29" customWidth="1"/>
    <col min="15878" max="15883" width="0" style="29" hidden="1" customWidth="1"/>
    <col min="15884" max="15884" width="7.88671875" style="29" customWidth="1"/>
    <col min="15885" max="16123" width="11.44140625" style="29"/>
    <col min="16124" max="16124" width="18.109375" style="29" customWidth="1"/>
    <col min="16125" max="16125" width="8" style="29" bestFit="1" customWidth="1"/>
    <col min="16126" max="16126" width="7.44140625" style="29" bestFit="1" customWidth="1"/>
    <col min="16127" max="16128" width="7.44140625" style="29" customWidth="1"/>
    <col min="16129" max="16129" width="8.33203125" style="29" bestFit="1" customWidth="1"/>
    <col min="16130" max="16130" width="7.44140625" style="29" bestFit="1" customWidth="1"/>
    <col min="16131" max="16133" width="7.44140625" style="29" customWidth="1"/>
    <col min="16134" max="16139" width="0" style="29" hidden="1" customWidth="1"/>
    <col min="16140" max="16140" width="7.88671875" style="29" customWidth="1"/>
    <col min="16141" max="16384" width="11.44140625" style="29"/>
  </cols>
  <sheetData>
    <row r="1" spans="1:16" s="30" customFormat="1" x14ac:dyDescent="0.25">
      <c r="B1" s="42"/>
      <c r="C1" s="42"/>
      <c r="D1" s="42"/>
      <c r="E1" s="42"/>
      <c r="F1" s="42"/>
      <c r="G1" s="42"/>
      <c r="H1" s="42"/>
      <c r="I1" s="42"/>
      <c r="J1" s="42"/>
      <c r="K1" s="42"/>
      <c r="L1" s="42"/>
    </row>
    <row r="2" spans="1:16" s="30" customFormat="1" x14ac:dyDescent="0.25">
      <c r="A2" s="50" t="s">
        <v>101</v>
      </c>
      <c r="B2" s="42"/>
      <c r="C2" s="42"/>
      <c r="D2" s="42"/>
      <c r="E2" s="42"/>
      <c r="F2" s="42"/>
      <c r="G2" s="42"/>
      <c r="H2" s="42"/>
      <c r="I2" s="42"/>
      <c r="K2" s="42"/>
      <c r="L2" s="42"/>
    </row>
    <row r="3" spans="1:16" s="30" customFormat="1" ht="14.4" x14ac:dyDescent="0.3">
      <c r="A3" s="50" t="s">
        <v>102</v>
      </c>
      <c r="B3" s="42"/>
      <c r="C3" s="42"/>
      <c r="D3" s="42"/>
      <c r="E3" s="42"/>
      <c r="F3" s="42"/>
      <c r="G3" s="42"/>
      <c r="H3" s="42"/>
      <c r="I3" s="42"/>
      <c r="J3" s="42"/>
      <c r="K3" s="107"/>
      <c r="L3" s="42"/>
    </row>
    <row r="4" spans="1:16" s="30" customFormat="1" x14ac:dyDescent="0.25">
      <c r="B4" s="42"/>
      <c r="C4" s="42"/>
      <c r="D4" s="42"/>
      <c r="E4" s="42"/>
      <c r="F4" s="42"/>
      <c r="G4" s="42"/>
      <c r="H4" s="42"/>
      <c r="I4" s="42"/>
      <c r="J4" s="42"/>
      <c r="K4" s="42"/>
      <c r="L4" s="42"/>
    </row>
    <row r="5" spans="1:16" s="30" customFormat="1" ht="13.8" x14ac:dyDescent="0.3">
      <c r="B5" s="357" t="s">
        <v>97</v>
      </c>
      <c r="C5" s="357"/>
      <c r="D5" s="357"/>
      <c r="E5" s="357"/>
      <c r="F5" s="357"/>
      <c r="G5" s="357"/>
      <c r="H5" s="357"/>
      <c r="I5" s="357"/>
      <c r="J5" s="357"/>
      <c r="K5" s="357"/>
      <c r="M5" s="134" t="s">
        <v>572</v>
      </c>
      <c r="O5" s="108"/>
    </row>
    <row r="6" spans="1:16" s="30" customFormat="1" ht="13.8" x14ac:dyDescent="0.3">
      <c r="B6" s="373" t="str">
        <f>'Solicitudes Regiones'!$B$6:$R$6</f>
        <v>Acumuladas de julio de 2008 a mayo de 2020</v>
      </c>
      <c r="C6" s="373"/>
      <c r="D6" s="373"/>
      <c r="E6" s="373"/>
      <c r="F6" s="373"/>
      <c r="G6" s="373"/>
      <c r="H6" s="373"/>
      <c r="I6" s="373"/>
      <c r="J6" s="373"/>
      <c r="K6" s="373"/>
      <c r="L6" s="59"/>
    </row>
    <row r="7" spans="1:16" x14ac:dyDescent="0.25">
      <c r="B7" s="31"/>
      <c r="C7" s="32"/>
      <c r="D7" s="32"/>
      <c r="E7" s="32"/>
      <c r="F7" s="32"/>
      <c r="G7" s="32"/>
      <c r="H7" s="32"/>
      <c r="I7" s="32"/>
      <c r="J7" s="32"/>
      <c r="K7" s="32"/>
      <c r="L7" s="32"/>
    </row>
    <row r="8" spans="1:16" ht="15" customHeight="1" x14ac:dyDescent="0.25">
      <c r="B8" s="387" t="s">
        <v>55</v>
      </c>
      <c r="C8" s="387"/>
      <c r="D8" s="387"/>
      <c r="E8" s="387"/>
      <c r="F8" s="387"/>
      <c r="G8" s="387"/>
      <c r="H8" s="387"/>
      <c r="I8" s="387"/>
      <c r="J8" s="387"/>
      <c r="K8" s="387"/>
      <c r="L8" s="387"/>
      <c r="M8" s="387"/>
    </row>
    <row r="9" spans="1:16" ht="20.25" customHeight="1" x14ac:dyDescent="0.25">
      <c r="B9" s="387" t="s">
        <v>56</v>
      </c>
      <c r="C9" s="385" t="s">
        <v>2</v>
      </c>
      <c r="D9" s="388"/>
      <c r="E9" s="388"/>
      <c r="F9" s="388"/>
      <c r="G9" s="388"/>
      <c r="H9" s="388"/>
      <c r="I9" s="388"/>
      <c r="J9" s="388"/>
      <c r="K9" s="386"/>
      <c r="L9" s="385"/>
      <c r="M9" s="386"/>
    </row>
    <row r="10" spans="1:16" ht="24" x14ac:dyDescent="0.25">
      <c r="B10" s="387"/>
      <c r="C10" s="26" t="s">
        <v>57</v>
      </c>
      <c r="D10" s="26" t="s">
        <v>58</v>
      </c>
      <c r="E10" s="26" t="s">
        <v>59</v>
      </c>
      <c r="F10" s="26" t="s">
        <v>60</v>
      </c>
      <c r="G10" s="26" t="s">
        <v>8</v>
      </c>
      <c r="H10" s="26" t="s">
        <v>61</v>
      </c>
      <c r="I10" s="26" t="s">
        <v>62</v>
      </c>
      <c r="J10" s="26" t="s">
        <v>63</v>
      </c>
      <c r="K10" s="283" t="s">
        <v>31</v>
      </c>
      <c r="L10" s="283" t="s">
        <v>593</v>
      </c>
      <c r="M10" s="283" t="s">
        <v>596</v>
      </c>
    </row>
    <row r="11" spans="1:16" x14ac:dyDescent="0.25">
      <c r="B11" s="21" t="s">
        <v>389</v>
      </c>
      <c r="C11" s="21">
        <v>1254</v>
      </c>
      <c r="D11" s="21">
        <v>768</v>
      </c>
      <c r="E11" s="21">
        <f>D11+C11</f>
        <v>2022</v>
      </c>
      <c r="F11" s="22">
        <f>E11/$E$21</f>
        <v>0.52113402061855674</v>
      </c>
      <c r="G11" s="21">
        <v>4132</v>
      </c>
      <c r="H11" s="21">
        <v>329</v>
      </c>
      <c r="I11" s="21">
        <f>G11+H11</f>
        <v>4461</v>
      </c>
      <c r="J11" s="22">
        <f>I11/$I$21</f>
        <v>0.56021599899535346</v>
      </c>
      <c r="K11" s="21">
        <f t="shared" ref="K11:K20" si="0">E11+I11</f>
        <v>6483</v>
      </c>
      <c r="L11" s="21">
        <v>0</v>
      </c>
      <c r="M11" s="21">
        <f>K11+L11</f>
        <v>6483</v>
      </c>
      <c r="P11" s="34"/>
    </row>
    <row r="12" spans="1:16" x14ac:dyDescent="0.25">
      <c r="B12" s="21" t="s">
        <v>390</v>
      </c>
      <c r="C12" s="21">
        <v>38</v>
      </c>
      <c r="D12" s="21">
        <v>8</v>
      </c>
      <c r="E12" s="21">
        <f t="shared" ref="E12:E20" si="1">D12+C12</f>
        <v>46</v>
      </c>
      <c r="F12" s="22">
        <f t="shared" ref="F12:F20" si="2">E12/$E$21</f>
        <v>1.1855670103092783E-2</v>
      </c>
      <c r="G12" s="21">
        <v>84</v>
      </c>
      <c r="H12" s="21">
        <v>2</v>
      </c>
      <c r="I12" s="21">
        <f t="shared" ref="I12:I20" si="3">G12+H12</f>
        <v>86</v>
      </c>
      <c r="J12" s="22">
        <f t="shared" ref="J12:J20" si="4">I12/$I$21</f>
        <v>1.0799949767675499E-2</v>
      </c>
      <c r="K12" s="21">
        <f t="shared" si="0"/>
        <v>132</v>
      </c>
      <c r="L12" s="21">
        <v>0</v>
      </c>
      <c r="M12" s="21">
        <f t="shared" ref="M12:M21" si="5">K12+L12</f>
        <v>132</v>
      </c>
      <c r="P12" s="34"/>
    </row>
    <row r="13" spans="1:16" x14ac:dyDescent="0.25">
      <c r="B13" s="21" t="s">
        <v>391</v>
      </c>
      <c r="C13" s="21">
        <v>486</v>
      </c>
      <c r="D13" s="21">
        <v>269</v>
      </c>
      <c r="E13" s="21">
        <f t="shared" si="1"/>
        <v>755</v>
      </c>
      <c r="F13" s="22">
        <f t="shared" si="2"/>
        <v>0.19458762886597938</v>
      </c>
      <c r="G13" s="21">
        <v>1782</v>
      </c>
      <c r="H13" s="21">
        <v>129</v>
      </c>
      <c r="I13" s="21">
        <f t="shared" si="3"/>
        <v>1911</v>
      </c>
      <c r="J13" s="22">
        <f t="shared" si="4"/>
        <v>0.23998493030264975</v>
      </c>
      <c r="K13" s="21">
        <f t="shared" si="0"/>
        <v>2666</v>
      </c>
      <c r="L13" s="21">
        <v>1</v>
      </c>
      <c r="M13" s="21">
        <f t="shared" si="5"/>
        <v>2667</v>
      </c>
      <c r="P13" s="34"/>
    </row>
    <row r="14" spans="1:16" x14ac:dyDescent="0.25">
      <c r="B14" s="21" t="s">
        <v>392</v>
      </c>
      <c r="C14" s="21">
        <v>106</v>
      </c>
      <c r="D14" s="21">
        <v>48</v>
      </c>
      <c r="E14" s="21">
        <f t="shared" si="1"/>
        <v>154</v>
      </c>
      <c r="F14" s="22">
        <f t="shared" si="2"/>
        <v>3.9690721649484534E-2</v>
      </c>
      <c r="G14" s="21">
        <v>374</v>
      </c>
      <c r="H14" s="21">
        <v>22</v>
      </c>
      <c r="I14" s="21">
        <f t="shared" si="3"/>
        <v>396</v>
      </c>
      <c r="J14" s="22">
        <f t="shared" si="4"/>
        <v>4.9730001255808114E-2</v>
      </c>
      <c r="K14" s="21">
        <f t="shared" si="0"/>
        <v>550</v>
      </c>
      <c r="L14" s="21">
        <v>0</v>
      </c>
      <c r="M14" s="21">
        <f t="shared" si="5"/>
        <v>550</v>
      </c>
      <c r="P14" s="34"/>
    </row>
    <row r="15" spans="1:16" x14ac:dyDescent="0.25">
      <c r="B15" s="21" t="s">
        <v>393</v>
      </c>
      <c r="C15" s="21">
        <v>40</v>
      </c>
      <c r="D15" s="21">
        <v>21</v>
      </c>
      <c r="E15" s="21">
        <f t="shared" si="1"/>
        <v>61</v>
      </c>
      <c r="F15" s="22">
        <f t="shared" si="2"/>
        <v>1.5721649484536082E-2</v>
      </c>
      <c r="G15" s="21">
        <v>65</v>
      </c>
      <c r="H15" s="21">
        <v>6</v>
      </c>
      <c r="I15" s="21">
        <f t="shared" si="3"/>
        <v>71</v>
      </c>
      <c r="J15" s="22">
        <f t="shared" si="4"/>
        <v>8.916237598894889E-3</v>
      </c>
      <c r="K15" s="21">
        <f t="shared" si="0"/>
        <v>132</v>
      </c>
      <c r="L15" s="21">
        <v>0</v>
      </c>
      <c r="M15" s="21">
        <f t="shared" si="5"/>
        <v>132</v>
      </c>
      <c r="P15" s="34"/>
    </row>
    <row r="16" spans="1:16" x14ac:dyDescent="0.25">
      <c r="B16" s="21" t="s">
        <v>394</v>
      </c>
      <c r="C16" s="21">
        <v>139</v>
      </c>
      <c r="D16" s="21">
        <v>51</v>
      </c>
      <c r="E16" s="21">
        <f t="shared" si="1"/>
        <v>190</v>
      </c>
      <c r="F16" s="22">
        <f t="shared" si="2"/>
        <v>4.8969072164948453E-2</v>
      </c>
      <c r="G16" s="21">
        <v>215</v>
      </c>
      <c r="H16" s="21">
        <v>12</v>
      </c>
      <c r="I16" s="21">
        <f t="shared" si="3"/>
        <v>227</v>
      </c>
      <c r="J16" s="22">
        <f t="shared" si="4"/>
        <v>2.8506844154213236E-2</v>
      </c>
      <c r="K16" s="21">
        <f t="shared" si="0"/>
        <v>417</v>
      </c>
      <c r="L16" s="21">
        <v>0</v>
      </c>
      <c r="M16" s="21">
        <f t="shared" si="5"/>
        <v>417</v>
      </c>
      <c r="P16" s="34"/>
    </row>
    <row r="17" spans="2:16" x14ac:dyDescent="0.25">
      <c r="B17" s="21" t="s">
        <v>395</v>
      </c>
      <c r="C17" s="21">
        <v>4</v>
      </c>
      <c r="D17" s="21">
        <v>1</v>
      </c>
      <c r="E17" s="21">
        <f t="shared" si="1"/>
        <v>5</v>
      </c>
      <c r="F17" s="22">
        <f t="shared" si="2"/>
        <v>1.288659793814433E-3</v>
      </c>
      <c r="G17" s="21">
        <v>20</v>
      </c>
      <c r="H17" s="21">
        <v>0</v>
      </c>
      <c r="I17" s="21">
        <f t="shared" si="3"/>
        <v>20</v>
      </c>
      <c r="J17" s="22">
        <f t="shared" si="4"/>
        <v>2.5116162250408136E-3</v>
      </c>
      <c r="K17" s="21">
        <f t="shared" si="0"/>
        <v>25</v>
      </c>
      <c r="L17" s="21">
        <v>0</v>
      </c>
      <c r="M17" s="21">
        <f t="shared" si="5"/>
        <v>25</v>
      </c>
      <c r="P17" s="34"/>
    </row>
    <row r="18" spans="2:16" x14ac:dyDescent="0.25">
      <c r="B18" s="21" t="s">
        <v>396</v>
      </c>
      <c r="C18" s="21">
        <v>9</v>
      </c>
      <c r="D18" s="21">
        <v>2</v>
      </c>
      <c r="E18" s="21">
        <f t="shared" si="1"/>
        <v>11</v>
      </c>
      <c r="F18" s="22">
        <f t="shared" si="2"/>
        <v>2.8350515463917525E-3</v>
      </c>
      <c r="G18" s="21">
        <v>23</v>
      </c>
      <c r="H18" s="21">
        <v>2</v>
      </c>
      <c r="I18" s="21">
        <f t="shared" si="3"/>
        <v>25</v>
      </c>
      <c r="J18" s="22">
        <f t="shared" si="4"/>
        <v>3.139520281301017E-3</v>
      </c>
      <c r="K18" s="21">
        <f t="shared" si="0"/>
        <v>36</v>
      </c>
      <c r="L18" s="21">
        <v>0</v>
      </c>
      <c r="M18" s="21">
        <f t="shared" si="5"/>
        <v>36</v>
      </c>
      <c r="P18" s="34"/>
    </row>
    <row r="19" spans="2:16" x14ac:dyDescent="0.25">
      <c r="B19" s="21" t="s">
        <v>397</v>
      </c>
      <c r="C19" s="21">
        <v>387</v>
      </c>
      <c r="D19" s="21">
        <v>113</v>
      </c>
      <c r="E19" s="21">
        <f t="shared" si="1"/>
        <v>500</v>
      </c>
      <c r="F19" s="22">
        <f t="shared" si="2"/>
        <v>0.12886597938144329</v>
      </c>
      <c r="G19" s="21">
        <v>474</v>
      </c>
      <c r="H19" s="21">
        <v>41</v>
      </c>
      <c r="I19" s="21">
        <f t="shared" si="3"/>
        <v>515</v>
      </c>
      <c r="J19" s="22">
        <f t="shared" si="4"/>
        <v>6.467411779480095E-2</v>
      </c>
      <c r="K19" s="21">
        <f t="shared" si="0"/>
        <v>1015</v>
      </c>
      <c r="L19" s="21">
        <v>0</v>
      </c>
      <c r="M19" s="21">
        <f t="shared" si="5"/>
        <v>1015</v>
      </c>
      <c r="P19" s="34"/>
    </row>
    <row r="20" spans="2:16" x14ac:dyDescent="0.25">
      <c r="B20" s="21" t="s">
        <v>398</v>
      </c>
      <c r="C20" s="21">
        <v>100</v>
      </c>
      <c r="D20" s="21">
        <v>36</v>
      </c>
      <c r="E20" s="21">
        <f t="shared" si="1"/>
        <v>136</v>
      </c>
      <c r="F20" s="22">
        <f t="shared" si="2"/>
        <v>3.5051546391752578E-2</v>
      </c>
      <c r="G20" s="21">
        <v>236</v>
      </c>
      <c r="H20" s="21">
        <v>15</v>
      </c>
      <c r="I20" s="21">
        <f t="shared" si="3"/>
        <v>251</v>
      </c>
      <c r="J20" s="22">
        <f t="shared" si="4"/>
        <v>3.1520783624262215E-2</v>
      </c>
      <c r="K20" s="21">
        <f t="shared" si="0"/>
        <v>387</v>
      </c>
      <c r="L20" s="21">
        <v>0</v>
      </c>
      <c r="M20" s="21">
        <f t="shared" si="5"/>
        <v>387</v>
      </c>
      <c r="P20" s="34"/>
    </row>
    <row r="21" spans="2:16" x14ac:dyDescent="0.25">
      <c r="B21" s="23" t="s">
        <v>49</v>
      </c>
      <c r="C21" s="21">
        <f t="shared" ref="C21:H21" si="6">SUM(C11:C20)</f>
        <v>2563</v>
      </c>
      <c r="D21" s="21">
        <f t="shared" si="6"/>
        <v>1317</v>
      </c>
      <c r="E21" s="23">
        <f t="shared" ref="E21" si="7">D21+C21</f>
        <v>3880</v>
      </c>
      <c r="F21" s="25">
        <f t="shared" ref="F21" si="8">E21/$E$21</f>
        <v>1</v>
      </c>
      <c r="G21" s="21">
        <f t="shared" si="6"/>
        <v>7405</v>
      </c>
      <c r="H21" s="21">
        <f t="shared" si="6"/>
        <v>558</v>
      </c>
      <c r="I21" s="23">
        <f t="shared" ref="I21" si="9">G21+H21</f>
        <v>7963</v>
      </c>
      <c r="J21" s="25">
        <f t="shared" ref="J21" si="10">I21/$I$21</f>
        <v>1</v>
      </c>
      <c r="K21" s="23">
        <f t="shared" ref="K21" si="11">E21+I21</f>
        <v>11843</v>
      </c>
      <c r="L21" s="21">
        <f t="shared" ref="L21" si="12">SUM(L11:L20)</f>
        <v>1</v>
      </c>
      <c r="M21" s="23">
        <f t="shared" si="5"/>
        <v>11844</v>
      </c>
      <c r="P21" s="34"/>
    </row>
    <row r="22" spans="2:16" ht="25.5" customHeight="1" x14ac:dyDescent="0.25">
      <c r="B22" s="35" t="s">
        <v>64</v>
      </c>
      <c r="C22" s="36">
        <f>+C21/M21</f>
        <v>0.21639648767308342</v>
      </c>
      <c r="D22" s="36">
        <f>+D21/M21</f>
        <v>0.11119554204660588</v>
      </c>
      <c r="E22" s="37">
        <f>+E21/M21</f>
        <v>0.32759202971968931</v>
      </c>
      <c r="F22" s="37"/>
      <c r="G22" s="36">
        <f>+G21/M21</f>
        <v>0.62521107733873693</v>
      </c>
      <c r="H22" s="36">
        <f>+H21/M21</f>
        <v>4.7112462006079027E-2</v>
      </c>
      <c r="I22" s="37">
        <f>+I21/M21</f>
        <v>0.67232353934481592</v>
      </c>
      <c r="J22" s="37"/>
      <c r="K22" s="37">
        <f>+K21/M21</f>
        <v>0.99991556906450518</v>
      </c>
      <c r="L22" s="37">
        <f>+L21/M21</f>
        <v>8.4430935494765288E-5</v>
      </c>
      <c r="M22" s="37">
        <f>K22+L22</f>
        <v>1</v>
      </c>
    </row>
    <row r="23" spans="2:16" x14ac:dyDescent="0.25">
      <c r="B23" s="28"/>
      <c r="C23" s="41"/>
      <c r="D23" s="41"/>
      <c r="E23" s="41"/>
      <c r="F23" s="41"/>
      <c r="G23" s="41"/>
      <c r="H23" s="41"/>
      <c r="I23" s="41"/>
      <c r="J23" s="41"/>
      <c r="K23" s="41"/>
    </row>
    <row r="24" spans="2:16" ht="13.8" x14ac:dyDescent="0.3">
      <c r="B24" s="357" t="s">
        <v>98</v>
      </c>
      <c r="C24" s="357"/>
      <c r="D24" s="357"/>
      <c r="E24" s="357"/>
      <c r="F24" s="357"/>
      <c r="G24" s="357"/>
      <c r="H24" s="357"/>
      <c r="I24" s="357"/>
      <c r="J24" s="357"/>
      <c r="K24" s="357"/>
    </row>
    <row r="25" spans="2:16" ht="13.8" x14ac:dyDescent="0.3">
      <c r="B25" s="373" t="str">
        <f>'Solicitudes Regiones'!$B$6:$R$6</f>
        <v>Acumuladas de julio de 2008 a mayo de 2020</v>
      </c>
      <c r="C25" s="373"/>
      <c r="D25" s="373"/>
      <c r="E25" s="373"/>
      <c r="F25" s="373"/>
      <c r="G25" s="373"/>
      <c r="H25" s="373"/>
      <c r="I25" s="373"/>
      <c r="J25" s="373"/>
      <c r="K25" s="373"/>
    </row>
    <row r="26" spans="2:16" x14ac:dyDescent="0.25">
      <c r="B26" s="28"/>
      <c r="C26" s="41"/>
      <c r="D26" s="41"/>
      <c r="E26" s="41"/>
      <c r="F26" s="41"/>
      <c r="G26" s="41"/>
      <c r="H26" s="41"/>
      <c r="I26" s="41"/>
      <c r="J26" s="41"/>
      <c r="K26" s="41"/>
    </row>
    <row r="27" spans="2:16" ht="15" customHeight="1" x14ac:dyDescent="0.25">
      <c r="B27" s="387" t="s">
        <v>65</v>
      </c>
      <c r="C27" s="387"/>
      <c r="D27" s="387"/>
      <c r="E27" s="387"/>
      <c r="F27" s="387"/>
      <c r="G27" s="387"/>
      <c r="H27" s="387"/>
      <c r="I27" s="387"/>
      <c r="J27" s="387"/>
      <c r="K27" s="387"/>
      <c r="L27" s="387"/>
      <c r="M27" s="387"/>
    </row>
    <row r="28" spans="2:16" ht="15" customHeight="1" x14ac:dyDescent="0.25">
      <c r="B28" s="387" t="s">
        <v>56</v>
      </c>
      <c r="C28" s="387" t="s">
        <v>2</v>
      </c>
      <c r="D28" s="387"/>
      <c r="E28" s="387"/>
      <c r="F28" s="387"/>
      <c r="G28" s="387"/>
      <c r="H28" s="387"/>
      <c r="I28" s="387"/>
      <c r="J28" s="387"/>
      <c r="K28" s="27" t="s">
        <v>96</v>
      </c>
      <c r="L28" s="385"/>
      <c r="M28" s="386"/>
    </row>
    <row r="29" spans="2:16" ht="24" x14ac:dyDescent="0.25">
      <c r="B29" s="387"/>
      <c r="C29" s="27" t="s">
        <v>57</v>
      </c>
      <c r="D29" s="27" t="s">
        <v>58</v>
      </c>
      <c r="E29" s="27" t="s">
        <v>59</v>
      </c>
      <c r="F29" s="27" t="s">
        <v>60</v>
      </c>
      <c r="G29" s="27" t="s">
        <v>8</v>
      </c>
      <c r="H29" s="27" t="s">
        <v>61</v>
      </c>
      <c r="I29" s="27" t="s">
        <v>62</v>
      </c>
      <c r="J29" s="27" t="s">
        <v>63</v>
      </c>
      <c r="K29" s="27" t="s">
        <v>31</v>
      </c>
      <c r="L29" s="283" t="s">
        <v>593</v>
      </c>
      <c r="M29" s="283" t="s">
        <v>596</v>
      </c>
    </row>
    <row r="30" spans="2:16" x14ac:dyDescent="0.25">
      <c r="B30" s="21" t="s">
        <v>389</v>
      </c>
      <c r="C30" s="21">
        <v>1078</v>
      </c>
      <c r="D30" s="21">
        <v>356</v>
      </c>
      <c r="E30" s="21">
        <f>C30+D30</f>
        <v>1434</v>
      </c>
      <c r="F30" s="22">
        <f>E30/$E$40</f>
        <v>0.48775510204081635</v>
      </c>
      <c r="G30" s="21">
        <v>3350</v>
      </c>
      <c r="H30" s="21">
        <v>264</v>
      </c>
      <c r="I30" s="21">
        <f>G30+H30</f>
        <v>3614</v>
      </c>
      <c r="J30" s="22">
        <f>I30/$I$40</f>
        <v>0.55480503530856617</v>
      </c>
      <c r="K30" s="21">
        <f t="shared" ref="K30:K39" si="13">E30+I30</f>
        <v>5048</v>
      </c>
      <c r="L30" s="21">
        <v>0</v>
      </c>
      <c r="M30" s="21">
        <f>K30+L30</f>
        <v>5048</v>
      </c>
    </row>
    <row r="31" spans="2:16" x14ac:dyDescent="0.25">
      <c r="B31" s="21" t="s">
        <v>390</v>
      </c>
      <c r="C31" s="21">
        <v>37</v>
      </c>
      <c r="D31" s="21">
        <v>3</v>
      </c>
      <c r="E31" s="21">
        <f t="shared" ref="E31:E39" si="14">C31+D31</f>
        <v>40</v>
      </c>
      <c r="F31" s="22">
        <f t="shared" ref="F31:F39" si="15">E31/$E$40</f>
        <v>1.3605442176870748E-2</v>
      </c>
      <c r="G31" s="21">
        <v>73</v>
      </c>
      <c r="H31" s="21">
        <v>2</v>
      </c>
      <c r="I31" s="21">
        <f t="shared" ref="I31:I39" si="16">G31+H31</f>
        <v>75</v>
      </c>
      <c r="J31" s="22">
        <f t="shared" ref="J31:J39" si="17">I31/$I$40</f>
        <v>1.1513662879950875E-2</v>
      </c>
      <c r="K31" s="21">
        <f t="shared" si="13"/>
        <v>115</v>
      </c>
      <c r="L31" s="21">
        <v>0</v>
      </c>
      <c r="M31" s="21">
        <f t="shared" ref="M31:M40" si="18">K31+L31</f>
        <v>115</v>
      </c>
    </row>
    <row r="32" spans="2:16" x14ac:dyDescent="0.25">
      <c r="B32" s="21" t="s">
        <v>391</v>
      </c>
      <c r="C32" s="21">
        <v>438</v>
      </c>
      <c r="D32" s="21">
        <v>158</v>
      </c>
      <c r="E32" s="21">
        <f t="shared" si="14"/>
        <v>596</v>
      </c>
      <c r="F32" s="22">
        <f t="shared" si="15"/>
        <v>0.20272108843537415</v>
      </c>
      <c r="G32" s="21">
        <v>1465</v>
      </c>
      <c r="H32" s="21">
        <v>101</v>
      </c>
      <c r="I32" s="21">
        <f t="shared" si="16"/>
        <v>1566</v>
      </c>
      <c r="J32" s="22">
        <f t="shared" si="17"/>
        <v>0.24040528093337427</v>
      </c>
      <c r="K32" s="21">
        <f t="shared" si="13"/>
        <v>2162</v>
      </c>
      <c r="L32" s="21">
        <v>0</v>
      </c>
      <c r="M32" s="21">
        <f t="shared" si="18"/>
        <v>2162</v>
      </c>
    </row>
    <row r="33" spans="2:13" x14ac:dyDescent="0.25">
      <c r="B33" s="21" t="s">
        <v>392</v>
      </c>
      <c r="C33" s="21">
        <v>98</v>
      </c>
      <c r="D33" s="21">
        <v>24</v>
      </c>
      <c r="E33" s="21">
        <f t="shared" si="14"/>
        <v>122</v>
      </c>
      <c r="F33" s="22">
        <f t="shared" si="15"/>
        <v>4.1496598639455783E-2</v>
      </c>
      <c r="G33" s="21">
        <v>304</v>
      </c>
      <c r="H33" s="21">
        <v>15</v>
      </c>
      <c r="I33" s="21">
        <f t="shared" si="16"/>
        <v>319</v>
      </c>
      <c r="J33" s="22">
        <f t="shared" si="17"/>
        <v>4.8971446116057721E-2</v>
      </c>
      <c r="K33" s="21">
        <f t="shared" si="13"/>
        <v>441</v>
      </c>
      <c r="L33" s="21">
        <v>0</v>
      </c>
      <c r="M33" s="21">
        <f t="shared" si="18"/>
        <v>441</v>
      </c>
    </row>
    <row r="34" spans="2:13" x14ac:dyDescent="0.25">
      <c r="B34" s="21" t="s">
        <v>393</v>
      </c>
      <c r="C34" s="21">
        <v>39</v>
      </c>
      <c r="D34" s="21">
        <v>10</v>
      </c>
      <c r="E34" s="21">
        <f t="shared" si="14"/>
        <v>49</v>
      </c>
      <c r="F34" s="22">
        <f t="shared" si="15"/>
        <v>1.6666666666666666E-2</v>
      </c>
      <c r="G34" s="21">
        <v>59</v>
      </c>
      <c r="H34" s="21">
        <v>6</v>
      </c>
      <c r="I34" s="21">
        <f t="shared" si="16"/>
        <v>65</v>
      </c>
      <c r="J34" s="22">
        <f t="shared" si="17"/>
        <v>9.9785078292907586E-3</v>
      </c>
      <c r="K34" s="21">
        <f t="shared" si="13"/>
        <v>114</v>
      </c>
      <c r="L34" s="21">
        <v>0</v>
      </c>
      <c r="M34" s="21">
        <f t="shared" si="18"/>
        <v>114</v>
      </c>
    </row>
    <row r="35" spans="2:13" x14ac:dyDescent="0.25">
      <c r="B35" s="21" t="s">
        <v>394</v>
      </c>
      <c r="C35" s="21">
        <v>127</v>
      </c>
      <c r="D35" s="21">
        <v>27</v>
      </c>
      <c r="E35" s="21">
        <f t="shared" si="14"/>
        <v>154</v>
      </c>
      <c r="F35" s="22">
        <f t="shared" si="15"/>
        <v>5.2380952380952382E-2</v>
      </c>
      <c r="G35" s="21">
        <v>183</v>
      </c>
      <c r="H35" s="21">
        <v>6</v>
      </c>
      <c r="I35" s="21">
        <f t="shared" si="16"/>
        <v>189</v>
      </c>
      <c r="J35" s="22">
        <f t="shared" si="17"/>
        <v>2.9014430457476204E-2</v>
      </c>
      <c r="K35" s="21">
        <f t="shared" si="13"/>
        <v>343</v>
      </c>
      <c r="L35" s="21">
        <v>0</v>
      </c>
      <c r="M35" s="21">
        <f t="shared" si="18"/>
        <v>343</v>
      </c>
    </row>
    <row r="36" spans="2:13" x14ac:dyDescent="0.25">
      <c r="B36" s="21" t="s">
        <v>395</v>
      </c>
      <c r="C36" s="21">
        <v>4</v>
      </c>
      <c r="D36" s="21">
        <v>0</v>
      </c>
      <c r="E36" s="21">
        <f t="shared" si="14"/>
        <v>4</v>
      </c>
      <c r="F36" s="22">
        <f t="shared" si="15"/>
        <v>1.3605442176870747E-3</v>
      </c>
      <c r="G36" s="21">
        <v>19</v>
      </c>
      <c r="H36" s="21">
        <v>0</v>
      </c>
      <c r="I36" s="21">
        <f t="shared" si="16"/>
        <v>19</v>
      </c>
      <c r="J36" s="22">
        <f t="shared" si="17"/>
        <v>2.9167945962542217E-3</v>
      </c>
      <c r="K36" s="21">
        <f t="shared" si="13"/>
        <v>23</v>
      </c>
      <c r="L36" s="21">
        <v>0</v>
      </c>
      <c r="M36" s="21">
        <f t="shared" si="18"/>
        <v>23</v>
      </c>
    </row>
    <row r="37" spans="2:13" x14ac:dyDescent="0.25">
      <c r="B37" s="21" t="s">
        <v>396</v>
      </c>
      <c r="C37" s="21">
        <v>9</v>
      </c>
      <c r="D37" s="21">
        <v>1</v>
      </c>
      <c r="E37" s="21">
        <f t="shared" si="14"/>
        <v>10</v>
      </c>
      <c r="F37" s="22">
        <f t="shared" si="15"/>
        <v>3.4013605442176869E-3</v>
      </c>
      <c r="G37" s="21">
        <v>18</v>
      </c>
      <c r="H37" s="21">
        <v>2</v>
      </c>
      <c r="I37" s="21">
        <f t="shared" si="16"/>
        <v>20</v>
      </c>
      <c r="J37" s="22">
        <f t="shared" si="17"/>
        <v>3.0703101013202332E-3</v>
      </c>
      <c r="K37" s="21">
        <f t="shared" si="13"/>
        <v>30</v>
      </c>
      <c r="L37" s="21">
        <v>0</v>
      </c>
      <c r="M37" s="21">
        <f t="shared" si="18"/>
        <v>30</v>
      </c>
    </row>
    <row r="38" spans="2:13" x14ac:dyDescent="0.25">
      <c r="B38" s="21" t="s">
        <v>397</v>
      </c>
      <c r="C38" s="21">
        <v>365</v>
      </c>
      <c r="D38" s="21">
        <v>61</v>
      </c>
      <c r="E38" s="21">
        <f t="shared" si="14"/>
        <v>426</v>
      </c>
      <c r="F38" s="22">
        <f t="shared" si="15"/>
        <v>0.14489795918367346</v>
      </c>
      <c r="G38" s="21">
        <v>406</v>
      </c>
      <c r="H38" s="21">
        <v>28</v>
      </c>
      <c r="I38" s="21">
        <f t="shared" si="16"/>
        <v>434</v>
      </c>
      <c r="J38" s="22">
        <f t="shared" si="17"/>
        <v>6.6625729198649064E-2</v>
      </c>
      <c r="K38" s="21">
        <f t="shared" si="13"/>
        <v>860</v>
      </c>
      <c r="L38" s="21">
        <v>0</v>
      </c>
      <c r="M38" s="21">
        <f t="shared" si="18"/>
        <v>860</v>
      </c>
    </row>
    <row r="39" spans="2:13" x14ac:dyDescent="0.25">
      <c r="B39" s="21" t="s">
        <v>398</v>
      </c>
      <c r="C39" s="21">
        <v>85</v>
      </c>
      <c r="D39" s="21">
        <v>20</v>
      </c>
      <c r="E39" s="21">
        <f t="shared" si="14"/>
        <v>105</v>
      </c>
      <c r="F39" s="22">
        <f t="shared" si="15"/>
        <v>3.5714285714285712E-2</v>
      </c>
      <c r="G39" s="21">
        <v>200</v>
      </c>
      <c r="H39" s="21">
        <v>13</v>
      </c>
      <c r="I39" s="21">
        <f t="shared" si="16"/>
        <v>213</v>
      </c>
      <c r="J39" s="22">
        <f t="shared" si="17"/>
        <v>3.2698802579060486E-2</v>
      </c>
      <c r="K39" s="21">
        <f t="shared" si="13"/>
        <v>318</v>
      </c>
      <c r="L39" s="21">
        <v>0</v>
      </c>
      <c r="M39" s="21">
        <f t="shared" si="18"/>
        <v>318</v>
      </c>
    </row>
    <row r="40" spans="2:13" x14ac:dyDescent="0.25">
      <c r="B40" s="23" t="s">
        <v>49</v>
      </c>
      <c r="C40" s="21">
        <f t="shared" ref="C40:H40" si="19">SUM(C30:C39)</f>
        <v>2280</v>
      </c>
      <c r="D40" s="21">
        <f t="shared" si="19"/>
        <v>660</v>
      </c>
      <c r="E40" s="23">
        <f t="shared" ref="E40" si="20">C40+D40</f>
        <v>2940</v>
      </c>
      <c r="F40" s="25">
        <f t="shared" ref="F40" si="21">E40/$E$40</f>
        <v>1</v>
      </c>
      <c r="G40" s="21">
        <f t="shared" si="19"/>
        <v>6077</v>
      </c>
      <c r="H40" s="21">
        <f t="shared" si="19"/>
        <v>437</v>
      </c>
      <c r="I40" s="23">
        <f t="shared" ref="I40" si="22">G40+H40</f>
        <v>6514</v>
      </c>
      <c r="J40" s="25">
        <f t="shared" ref="J40" si="23">I40/$I$40</f>
        <v>1</v>
      </c>
      <c r="K40" s="23">
        <f t="shared" ref="K40" si="24">E40+I40</f>
        <v>9454</v>
      </c>
      <c r="L40" s="21">
        <f t="shared" ref="L40" si="25">SUM(L30:L39)</f>
        <v>0</v>
      </c>
      <c r="M40" s="23">
        <f t="shared" si="18"/>
        <v>9454</v>
      </c>
    </row>
    <row r="41" spans="2:13" ht="24" x14ac:dyDescent="0.25">
      <c r="B41" s="35" t="s">
        <v>66</v>
      </c>
      <c r="C41" s="36">
        <f>+C40/M40</f>
        <v>0.24116775967844298</v>
      </c>
      <c r="D41" s="36">
        <f>+D40/M40</f>
        <v>6.9811719906917702E-2</v>
      </c>
      <c r="E41" s="37">
        <f>+E40/M40</f>
        <v>0.31097947958536071</v>
      </c>
      <c r="F41" s="37"/>
      <c r="G41" s="36">
        <f>+G40/M40</f>
        <v>0.64279669980960441</v>
      </c>
      <c r="H41" s="36">
        <f>+H40/M40</f>
        <v>4.6223820605034903E-2</v>
      </c>
      <c r="I41" s="37">
        <f>+I40/M40</f>
        <v>0.68902052041463935</v>
      </c>
      <c r="J41" s="37"/>
      <c r="K41" s="37">
        <f>+K40/M40</f>
        <v>1</v>
      </c>
      <c r="L41" s="37">
        <f>+L40/M40</f>
        <v>0</v>
      </c>
      <c r="M41" s="37">
        <f>K41+L41</f>
        <v>1</v>
      </c>
    </row>
    <row r="42" spans="2:13" x14ac:dyDescent="0.25">
      <c r="B42" s="28" t="s">
        <v>129</v>
      </c>
    </row>
    <row r="43" spans="2:13" x14ac:dyDescent="0.25">
      <c r="B43" s="28" t="s">
        <v>130</v>
      </c>
    </row>
  </sheetData>
  <mergeCells count="12">
    <mergeCell ref="L28:M28"/>
    <mergeCell ref="B27:M27"/>
    <mergeCell ref="B6:K6"/>
    <mergeCell ref="B5:K5"/>
    <mergeCell ref="B25:K25"/>
    <mergeCell ref="B24:K24"/>
    <mergeCell ref="B8:M8"/>
    <mergeCell ref="L9:M9"/>
    <mergeCell ref="B28:B29"/>
    <mergeCell ref="C28:J28"/>
    <mergeCell ref="B9:B10"/>
    <mergeCell ref="C9:K9"/>
  </mergeCells>
  <hyperlinks>
    <hyperlink ref="M5" location="'Índice Pensiones Solidarias'!A1" display="Volver Sistema de Pensiones Solidadias" xr:uid="{00000000-0004-0000-1400-000000000000}"/>
  </hyperlinks>
  <pageMargins left="0.74803149606299213" right="0.74803149606299213" top="0.98425196850393704" bottom="0.98425196850393704" header="0" footer="0"/>
  <pageSetup scale="8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1">
    <pageSetUpPr fitToPage="1"/>
  </sheetPr>
  <dimension ref="A1:P45"/>
  <sheetViews>
    <sheetView showGridLines="0" topLeftCell="A37" zoomScaleNormal="100" workbookViewId="0">
      <selection activeCell="C23" sqref="C23:M23"/>
    </sheetView>
  </sheetViews>
  <sheetFormatPr baseColWidth="10" defaultRowHeight="12" x14ac:dyDescent="0.25"/>
  <cols>
    <col min="1" max="1" width="6" style="29" customWidth="1"/>
    <col min="2" max="2" width="18.109375" style="29" customWidth="1"/>
    <col min="3" max="3" width="8.44140625" style="29" bestFit="1" customWidth="1"/>
    <col min="4" max="4" width="8" style="29" bestFit="1" customWidth="1"/>
    <col min="5" max="6" width="8" style="29" customWidth="1"/>
    <col min="7" max="7" width="8.33203125" style="29" bestFit="1" customWidth="1"/>
    <col min="8" max="8" width="8" style="29" bestFit="1" customWidth="1"/>
    <col min="9" max="11" width="8" style="29" customWidth="1"/>
    <col min="12" max="12" width="7.88671875" style="29" customWidth="1"/>
    <col min="13" max="251" width="11.44140625" style="29"/>
    <col min="252" max="252" width="18.109375" style="29" customWidth="1"/>
    <col min="253" max="253" width="8.44140625" style="29" bestFit="1" customWidth="1"/>
    <col min="254" max="254" width="8" style="29" bestFit="1" customWidth="1"/>
    <col min="255" max="256" width="8" style="29" customWidth="1"/>
    <col min="257" max="257" width="8.33203125" style="29" bestFit="1" customWidth="1"/>
    <col min="258" max="258" width="8" style="29" bestFit="1" customWidth="1"/>
    <col min="259" max="261" width="8" style="29" customWidth="1"/>
    <col min="262" max="267" width="0" style="29" hidden="1" customWidth="1"/>
    <col min="268" max="268" width="7.88671875" style="29" customWidth="1"/>
    <col min="269" max="507" width="11.44140625" style="29"/>
    <col min="508" max="508" width="18.109375" style="29" customWidth="1"/>
    <col min="509" max="509" width="8.44140625" style="29" bestFit="1" customWidth="1"/>
    <col min="510" max="510" width="8" style="29" bestFit="1" customWidth="1"/>
    <col min="511" max="512" width="8" style="29" customWidth="1"/>
    <col min="513" max="513" width="8.33203125" style="29" bestFit="1" customWidth="1"/>
    <col min="514" max="514" width="8" style="29" bestFit="1" customWidth="1"/>
    <col min="515" max="517" width="8" style="29" customWidth="1"/>
    <col min="518" max="523" width="0" style="29" hidden="1" customWidth="1"/>
    <col min="524" max="524" width="7.88671875" style="29" customWidth="1"/>
    <col min="525" max="763" width="11.44140625" style="29"/>
    <col min="764" max="764" width="18.109375" style="29" customWidth="1"/>
    <col min="765" max="765" width="8.44140625" style="29" bestFit="1" customWidth="1"/>
    <col min="766" max="766" width="8" style="29" bestFit="1" customWidth="1"/>
    <col min="767" max="768" width="8" style="29" customWidth="1"/>
    <col min="769" max="769" width="8.33203125" style="29" bestFit="1" customWidth="1"/>
    <col min="770" max="770" width="8" style="29" bestFit="1" customWidth="1"/>
    <col min="771" max="773" width="8" style="29" customWidth="1"/>
    <col min="774" max="779" width="0" style="29" hidden="1" customWidth="1"/>
    <col min="780" max="780" width="7.88671875" style="29" customWidth="1"/>
    <col min="781" max="1019" width="11.44140625" style="29"/>
    <col min="1020" max="1020" width="18.109375" style="29" customWidth="1"/>
    <col min="1021" max="1021" width="8.44140625" style="29" bestFit="1" customWidth="1"/>
    <col min="1022" max="1022" width="8" style="29" bestFit="1" customWidth="1"/>
    <col min="1023" max="1024" width="8" style="29" customWidth="1"/>
    <col min="1025" max="1025" width="8.33203125" style="29" bestFit="1" customWidth="1"/>
    <col min="1026" max="1026" width="8" style="29" bestFit="1" customWidth="1"/>
    <col min="1027" max="1029" width="8" style="29" customWidth="1"/>
    <col min="1030" max="1035" width="0" style="29" hidden="1" customWidth="1"/>
    <col min="1036" max="1036" width="7.88671875" style="29" customWidth="1"/>
    <col min="1037" max="1275" width="11.44140625" style="29"/>
    <col min="1276" max="1276" width="18.109375" style="29" customWidth="1"/>
    <col min="1277" max="1277" width="8.44140625" style="29" bestFit="1" customWidth="1"/>
    <col min="1278" max="1278" width="8" style="29" bestFit="1" customWidth="1"/>
    <col min="1279" max="1280" width="8" style="29" customWidth="1"/>
    <col min="1281" max="1281" width="8.33203125" style="29" bestFit="1" customWidth="1"/>
    <col min="1282" max="1282" width="8" style="29" bestFit="1" customWidth="1"/>
    <col min="1283" max="1285" width="8" style="29" customWidth="1"/>
    <col min="1286" max="1291" width="0" style="29" hidden="1" customWidth="1"/>
    <col min="1292" max="1292" width="7.88671875" style="29" customWidth="1"/>
    <col min="1293" max="1531" width="11.44140625" style="29"/>
    <col min="1532" max="1532" width="18.109375" style="29" customWidth="1"/>
    <col min="1533" max="1533" width="8.44140625" style="29" bestFit="1" customWidth="1"/>
    <col min="1534" max="1534" width="8" style="29" bestFit="1" customWidth="1"/>
    <col min="1535" max="1536" width="8" style="29" customWidth="1"/>
    <col min="1537" max="1537" width="8.33203125" style="29" bestFit="1" customWidth="1"/>
    <col min="1538" max="1538" width="8" style="29" bestFit="1" customWidth="1"/>
    <col min="1539" max="1541" width="8" style="29" customWidth="1"/>
    <col min="1542" max="1547" width="0" style="29" hidden="1" customWidth="1"/>
    <col min="1548" max="1548" width="7.88671875" style="29" customWidth="1"/>
    <col min="1549" max="1787" width="11.44140625" style="29"/>
    <col min="1788" max="1788" width="18.109375" style="29" customWidth="1"/>
    <col min="1789" max="1789" width="8.44140625" style="29" bestFit="1" customWidth="1"/>
    <col min="1790" max="1790" width="8" style="29" bestFit="1" customWidth="1"/>
    <col min="1791" max="1792" width="8" style="29" customWidth="1"/>
    <col min="1793" max="1793" width="8.33203125" style="29" bestFit="1" customWidth="1"/>
    <col min="1794" max="1794" width="8" style="29" bestFit="1" customWidth="1"/>
    <col min="1795" max="1797" width="8" style="29" customWidth="1"/>
    <col min="1798" max="1803" width="0" style="29" hidden="1" customWidth="1"/>
    <col min="1804" max="1804" width="7.88671875" style="29" customWidth="1"/>
    <col min="1805" max="2043" width="11.44140625" style="29"/>
    <col min="2044" max="2044" width="18.109375" style="29" customWidth="1"/>
    <col min="2045" max="2045" width="8.44140625" style="29" bestFit="1" customWidth="1"/>
    <col min="2046" max="2046" width="8" style="29" bestFit="1" customWidth="1"/>
    <col min="2047" max="2048" width="8" style="29" customWidth="1"/>
    <col min="2049" max="2049" width="8.33203125" style="29" bestFit="1" customWidth="1"/>
    <col min="2050" max="2050" width="8" style="29" bestFit="1" customWidth="1"/>
    <col min="2051" max="2053" width="8" style="29" customWidth="1"/>
    <col min="2054" max="2059" width="0" style="29" hidden="1" customWidth="1"/>
    <col min="2060" max="2060" width="7.88671875" style="29" customWidth="1"/>
    <col min="2061" max="2299" width="11.44140625" style="29"/>
    <col min="2300" max="2300" width="18.109375" style="29" customWidth="1"/>
    <col min="2301" max="2301" width="8.44140625" style="29" bestFit="1" customWidth="1"/>
    <col min="2302" max="2302" width="8" style="29" bestFit="1" customWidth="1"/>
    <col min="2303" max="2304" width="8" style="29" customWidth="1"/>
    <col min="2305" max="2305" width="8.33203125" style="29" bestFit="1" customWidth="1"/>
    <col min="2306" max="2306" width="8" style="29" bestFit="1" customWidth="1"/>
    <col min="2307" max="2309" width="8" style="29" customWidth="1"/>
    <col min="2310" max="2315" width="0" style="29" hidden="1" customWidth="1"/>
    <col min="2316" max="2316" width="7.88671875" style="29" customWidth="1"/>
    <col min="2317" max="2555" width="11.44140625" style="29"/>
    <col min="2556" max="2556" width="18.109375" style="29" customWidth="1"/>
    <col min="2557" max="2557" width="8.44140625" style="29" bestFit="1" customWidth="1"/>
    <col min="2558" max="2558" width="8" style="29" bestFit="1" customWidth="1"/>
    <col min="2559" max="2560" width="8" style="29" customWidth="1"/>
    <col min="2561" max="2561" width="8.33203125" style="29" bestFit="1" customWidth="1"/>
    <col min="2562" max="2562" width="8" style="29" bestFit="1" customWidth="1"/>
    <col min="2563" max="2565" width="8" style="29" customWidth="1"/>
    <col min="2566" max="2571" width="0" style="29" hidden="1" customWidth="1"/>
    <col min="2572" max="2572" width="7.88671875" style="29" customWidth="1"/>
    <col min="2573" max="2811" width="11.44140625" style="29"/>
    <col min="2812" max="2812" width="18.109375" style="29" customWidth="1"/>
    <col min="2813" max="2813" width="8.44140625" style="29" bestFit="1" customWidth="1"/>
    <col min="2814" max="2814" width="8" style="29" bestFit="1" customWidth="1"/>
    <col min="2815" max="2816" width="8" style="29" customWidth="1"/>
    <col min="2817" max="2817" width="8.33203125" style="29" bestFit="1" customWidth="1"/>
    <col min="2818" max="2818" width="8" style="29" bestFit="1" customWidth="1"/>
    <col min="2819" max="2821" width="8" style="29" customWidth="1"/>
    <col min="2822" max="2827" width="0" style="29" hidden="1" customWidth="1"/>
    <col min="2828" max="2828" width="7.88671875" style="29" customWidth="1"/>
    <col min="2829" max="3067" width="11.44140625" style="29"/>
    <col min="3068" max="3068" width="18.109375" style="29" customWidth="1"/>
    <col min="3069" max="3069" width="8.44140625" style="29" bestFit="1" customWidth="1"/>
    <col min="3070" max="3070" width="8" style="29" bestFit="1" customWidth="1"/>
    <col min="3071" max="3072" width="8" style="29" customWidth="1"/>
    <col min="3073" max="3073" width="8.33203125" style="29" bestFit="1" customWidth="1"/>
    <col min="3074" max="3074" width="8" style="29" bestFit="1" customWidth="1"/>
    <col min="3075" max="3077" width="8" style="29" customWidth="1"/>
    <col min="3078" max="3083" width="0" style="29" hidden="1" customWidth="1"/>
    <col min="3084" max="3084" width="7.88671875" style="29" customWidth="1"/>
    <col min="3085" max="3323" width="11.44140625" style="29"/>
    <col min="3324" max="3324" width="18.109375" style="29" customWidth="1"/>
    <col min="3325" max="3325" width="8.44140625" style="29" bestFit="1" customWidth="1"/>
    <col min="3326" max="3326" width="8" style="29" bestFit="1" customWidth="1"/>
    <col min="3327" max="3328" width="8" style="29" customWidth="1"/>
    <col min="3329" max="3329" width="8.33203125" style="29" bestFit="1" customWidth="1"/>
    <col min="3330" max="3330" width="8" style="29" bestFit="1" customWidth="1"/>
    <col min="3331" max="3333" width="8" style="29" customWidth="1"/>
    <col min="3334" max="3339" width="0" style="29" hidden="1" customWidth="1"/>
    <col min="3340" max="3340" width="7.88671875" style="29" customWidth="1"/>
    <col min="3341" max="3579" width="11.44140625" style="29"/>
    <col min="3580" max="3580" width="18.109375" style="29" customWidth="1"/>
    <col min="3581" max="3581" width="8.44140625" style="29" bestFit="1" customWidth="1"/>
    <col min="3582" max="3582" width="8" style="29" bestFit="1" customWidth="1"/>
    <col min="3583" max="3584" width="8" style="29" customWidth="1"/>
    <col min="3585" max="3585" width="8.33203125" style="29" bestFit="1" customWidth="1"/>
    <col min="3586" max="3586" width="8" style="29" bestFit="1" customWidth="1"/>
    <col min="3587" max="3589" width="8" style="29" customWidth="1"/>
    <col min="3590" max="3595" width="0" style="29" hidden="1" customWidth="1"/>
    <col min="3596" max="3596" width="7.88671875" style="29" customWidth="1"/>
    <col min="3597" max="3835" width="11.44140625" style="29"/>
    <col min="3836" max="3836" width="18.109375" style="29" customWidth="1"/>
    <col min="3837" max="3837" width="8.44140625" style="29" bestFit="1" customWidth="1"/>
    <col min="3838" max="3838" width="8" style="29" bestFit="1" customWidth="1"/>
    <col min="3839" max="3840" width="8" style="29" customWidth="1"/>
    <col min="3841" max="3841" width="8.33203125" style="29" bestFit="1" customWidth="1"/>
    <col min="3842" max="3842" width="8" style="29" bestFit="1" customWidth="1"/>
    <col min="3843" max="3845" width="8" style="29" customWidth="1"/>
    <col min="3846" max="3851" width="0" style="29" hidden="1" customWidth="1"/>
    <col min="3852" max="3852" width="7.88671875" style="29" customWidth="1"/>
    <col min="3853" max="4091" width="11.44140625" style="29"/>
    <col min="4092" max="4092" width="18.109375" style="29" customWidth="1"/>
    <col min="4093" max="4093" width="8.44140625" style="29" bestFit="1" customWidth="1"/>
    <col min="4094" max="4094" width="8" style="29" bestFit="1" customWidth="1"/>
    <col min="4095" max="4096" width="8" style="29" customWidth="1"/>
    <col min="4097" max="4097" width="8.33203125" style="29" bestFit="1" customWidth="1"/>
    <col min="4098" max="4098" width="8" style="29" bestFit="1" customWidth="1"/>
    <col min="4099" max="4101" width="8" style="29" customWidth="1"/>
    <col min="4102" max="4107" width="0" style="29" hidden="1" customWidth="1"/>
    <col min="4108" max="4108" width="7.88671875" style="29" customWidth="1"/>
    <col min="4109" max="4347" width="11.44140625" style="29"/>
    <col min="4348" max="4348" width="18.109375" style="29" customWidth="1"/>
    <col min="4349" max="4349" width="8.44140625" style="29" bestFit="1" customWidth="1"/>
    <col min="4350" max="4350" width="8" style="29" bestFit="1" customWidth="1"/>
    <col min="4351" max="4352" width="8" style="29" customWidth="1"/>
    <col min="4353" max="4353" width="8.33203125" style="29" bestFit="1" customWidth="1"/>
    <col min="4354" max="4354" width="8" style="29" bestFit="1" customWidth="1"/>
    <col min="4355" max="4357" width="8" style="29" customWidth="1"/>
    <col min="4358" max="4363" width="0" style="29" hidden="1" customWidth="1"/>
    <col min="4364" max="4364" width="7.88671875" style="29" customWidth="1"/>
    <col min="4365" max="4603" width="11.44140625" style="29"/>
    <col min="4604" max="4604" width="18.109375" style="29" customWidth="1"/>
    <col min="4605" max="4605" width="8.44140625" style="29" bestFit="1" customWidth="1"/>
    <col min="4606" max="4606" width="8" style="29" bestFit="1" customWidth="1"/>
    <col min="4607" max="4608" width="8" style="29" customWidth="1"/>
    <col min="4609" max="4609" width="8.33203125" style="29" bestFit="1" customWidth="1"/>
    <col min="4610" max="4610" width="8" style="29" bestFit="1" customWidth="1"/>
    <col min="4611" max="4613" width="8" style="29" customWidth="1"/>
    <col min="4614" max="4619" width="0" style="29" hidden="1" customWidth="1"/>
    <col min="4620" max="4620" width="7.88671875" style="29" customWidth="1"/>
    <col min="4621" max="4859" width="11.44140625" style="29"/>
    <col min="4860" max="4860" width="18.109375" style="29" customWidth="1"/>
    <col min="4861" max="4861" width="8.44140625" style="29" bestFit="1" customWidth="1"/>
    <col min="4862" max="4862" width="8" style="29" bestFit="1" customWidth="1"/>
    <col min="4863" max="4864" width="8" style="29" customWidth="1"/>
    <col min="4865" max="4865" width="8.33203125" style="29" bestFit="1" customWidth="1"/>
    <col min="4866" max="4866" width="8" style="29" bestFit="1" customWidth="1"/>
    <col min="4867" max="4869" width="8" style="29" customWidth="1"/>
    <col min="4870" max="4875" width="0" style="29" hidden="1" customWidth="1"/>
    <col min="4876" max="4876" width="7.88671875" style="29" customWidth="1"/>
    <col min="4877" max="5115" width="11.44140625" style="29"/>
    <col min="5116" max="5116" width="18.109375" style="29" customWidth="1"/>
    <col min="5117" max="5117" width="8.44140625" style="29" bestFit="1" customWidth="1"/>
    <col min="5118" max="5118" width="8" style="29" bestFit="1" customWidth="1"/>
    <col min="5119" max="5120" width="8" style="29" customWidth="1"/>
    <col min="5121" max="5121" width="8.33203125" style="29" bestFit="1" customWidth="1"/>
    <col min="5122" max="5122" width="8" style="29" bestFit="1" customWidth="1"/>
    <col min="5123" max="5125" width="8" style="29" customWidth="1"/>
    <col min="5126" max="5131" width="0" style="29" hidden="1" customWidth="1"/>
    <col min="5132" max="5132" width="7.88671875" style="29" customWidth="1"/>
    <col min="5133" max="5371" width="11.44140625" style="29"/>
    <col min="5372" max="5372" width="18.109375" style="29" customWidth="1"/>
    <col min="5373" max="5373" width="8.44140625" style="29" bestFit="1" customWidth="1"/>
    <col min="5374" max="5374" width="8" style="29" bestFit="1" customWidth="1"/>
    <col min="5375" max="5376" width="8" style="29" customWidth="1"/>
    <col min="5377" max="5377" width="8.33203125" style="29" bestFit="1" customWidth="1"/>
    <col min="5378" max="5378" width="8" style="29" bestFit="1" customWidth="1"/>
    <col min="5379" max="5381" width="8" style="29" customWidth="1"/>
    <col min="5382" max="5387" width="0" style="29" hidden="1" customWidth="1"/>
    <col min="5388" max="5388" width="7.88671875" style="29" customWidth="1"/>
    <col min="5389" max="5627" width="11.44140625" style="29"/>
    <col min="5628" max="5628" width="18.109375" style="29" customWidth="1"/>
    <col min="5629" max="5629" width="8.44140625" style="29" bestFit="1" customWidth="1"/>
    <col min="5630" max="5630" width="8" style="29" bestFit="1" customWidth="1"/>
    <col min="5631" max="5632" width="8" style="29" customWidth="1"/>
    <col min="5633" max="5633" width="8.33203125" style="29" bestFit="1" customWidth="1"/>
    <col min="5634" max="5634" width="8" style="29" bestFit="1" customWidth="1"/>
    <col min="5635" max="5637" width="8" style="29" customWidth="1"/>
    <col min="5638" max="5643" width="0" style="29" hidden="1" customWidth="1"/>
    <col min="5644" max="5644" width="7.88671875" style="29" customWidth="1"/>
    <col min="5645" max="5883" width="11.44140625" style="29"/>
    <col min="5884" max="5884" width="18.109375" style="29" customWidth="1"/>
    <col min="5885" max="5885" width="8.44140625" style="29" bestFit="1" customWidth="1"/>
    <col min="5886" max="5886" width="8" style="29" bestFit="1" customWidth="1"/>
    <col min="5887" max="5888" width="8" style="29" customWidth="1"/>
    <col min="5889" max="5889" width="8.33203125" style="29" bestFit="1" customWidth="1"/>
    <col min="5890" max="5890" width="8" style="29" bestFit="1" customWidth="1"/>
    <col min="5891" max="5893" width="8" style="29" customWidth="1"/>
    <col min="5894" max="5899" width="0" style="29" hidden="1" customWidth="1"/>
    <col min="5900" max="5900" width="7.88671875" style="29" customWidth="1"/>
    <col min="5901" max="6139" width="11.44140625" style="29"/>
    <col min="6140" max="6140" width="18.109375" style="29" customWidth="1"/>
    <col min="6141" max="6141" width="8.44140625" style="29" bestFit="1" customWidth="1"/>
    <col min="6142" max="6142" width="8" style="29" bestFit="1" customWidth="1"/>
    <col min="6143" max="6144" width="8" style="29" customWidth="1"/>
    <col min="6145" max="6145" width="8.33203125" style="29" bestFit="1" customWidth="1"/>
    <col min="6146" max="6146" width="8" style="29" bestFit="1" customWidth="1"/>
    <col min="6147" max="6149" width="8" style="29" customWidth="1"/>
    <col min="6150" max="6155" width="0" style="29" hidden="1" customWidth="1"/>
    <col min="6156" max="6156" width="7.88671875" style="29" customWidth="1"/>
    <col min="6157" max="6395" width="11.44140625" style="29"/>
    <col min="6396" max="6396" width="18.109375" style="29" customWidth="1"/>
    <col min="6397" max="6397" width="8.44140625" style="29" bestFit="1" customWidth="1"/>
    <col min="6398" max="6398" width="8" style="29" bestFit="1" customWidth="1"/>
    <col min="6399" max="6400" width="8" style="29" customWidth="1"/>
    <col min="6401" max="6401" width="8.33203125" style="29" bestFit="1" customWidth="1"/>
    <col min="6402" max="6402" width="8" style="29" bestFit="1" customWidth="1"/>
    <col min="6403" max="6405" width="8" style="29" customWidth="1"/>
    <col min="6406" max="6411" width="0" style="29" hidden="1" customWidth="1"/>
    <col min="6412" max="6412" width="7.88671875" style="29" customWidth="1"/>
    <col min="6413" max="6651" width="11.44140625" style="29"/>
    <col min="6652" max="6652" width="18.109375" style="29" customWidth="1"/>
    <col min="6653" max="6653" width="8.44140625" style="29" bestFit="1" customWidth="1"/>
    <col min="6654" max="6654" width="8" style="29" bestFit="1" customWidth="1"/>
    <col min="6655" max="6656" width="8" style="29" customWidth="1"/>
    <col min="6657" max="6657" width="8.33203125" style="29" bestFit="1" customWidth="1"/>
    <col min="6658" max="6658" width="8" style="29" bestFit="1" customWidth="1"/>
    <col min="6659" max="6661" width="8" style="29" customWidth="1"/>
    <col min="6662" max="6667" width="0" style="29" hidden="1" customWidth="1"/>
    <col min="6668" max="6668" width="7.88671875" style="29" customWidth="1"/>
    <col min="6669" max="6907" width="11.44140625" style="29"/>
    <col min="6908" max="6908" width="18.109375" style="29" customWidth="1"/>
    <col min="6909" max="6909" width="8.44140625" style="29" bestFit="1" customWidth="1"/>
    <col min="6910" max="6910" width="8" style="29" bestFit="1" customWidth="1"/>
    <col min="6911" max="6912" width="8" style="29" customWidth="1"/>
    <col min="6913" max="6913" width="8.33203125" style="29" bestFit="1" customWidth="1"/>
    <col min="6914" max="6914" width="8" style="29" bestFit="1" customWidth="1"/>
    <col min="6915" max="6917" width="8" style="29" customWidth="1"/>
    <col min="6918" max="6923" width="0" style="29" hidden="1" customWidth="1"/>
    <col min="6924" max="6924" width="7.88671875" style="29" customWidth="1"/>
    <col min="6925" max="7163" width="11.44140625" style="29"/>
    <col min="7164" max="7164" width="18.109375" style="29" customWidth="1"/>
    <col min="7165" max="7165" width="8.44140625" style="29" bestFit="1" customWidth="1"/>
    <col min="7166" max="7166" width="8" style="29" bestFit="1" customWidth="1"/>
    <col min="7167" max="7168" width="8" style="29" customWidth="1"/>
    <col min="7169" max="7169" width="8.33203125" style="29" bestFit="1" customWidth="1"/>
    <col min="7170" max="7170" width="8" style="29" bestFit="1" customWidth="1"/>
    <col min="7171" max="7173" width="8" style="29" customWidth="1"/>
    <col min="7174" max="7179" width="0" style="29" hidden="1" customWidth="1"/>
    <col min="7180" max="7180" width="7.88671875" style="29" customWidth="1"/>
    <col min="7181" max="7419" width="11.44140625" style="29"/>
    <col min="7420" max="7420" width="18.109375" style="29" customWidth="1"/>
    <col min="7421" max="7421" width="8.44140625" style="29" bestFit="1" customWidth="1"/>
    <col min="7422" max="7422" width="8" style="29" bestFit="1" customWidth="1"/>
    <col min="7423" max="7424" width="8" style="29" customWidth="1"/>
    <col min="7425" max="7425" width="8.33203125" style="29" bestFit="1" customWidth="1"/>
    <col min="7426" max="7426" width="8" style="29" bestFit="1" customWidth="1"/>
    <col min="7427" max="7429" width="8" style="29" customWidth="1"/>
    <col min="7430" max="7435" width="0" style="29" hidden="1" customWidth="1"/>
    <col min="7436" max="7436" width="7.88671875" style="29" customWidth="1"/>
    <col min="7437" max="7675" width="11.44140625" style="29"/>
    <col min="7676" max="7676" width="18.109375" style="29" customWidth="1"/>
    <col min="7677" max="7677" width="8.44140625" style="29" bestFit="1" customWidth="1"/>
    <col min="7678" max="7678" width="8" style="29" bestFit="1" customWidth="1"/>
    <col min="7679" max="7680" width="8" style="29" customWidth="1"/>
    <col min="7681" max="7681" width="8.33203125" style="29" bestFit="1" customWidth="1"/>
    <col min="7682" max="7682" width="8" style="29" bestFit="1" customWidth="1"/>
    <col min="7683" max="7685" width="8" style="29" customWidth="1"/>
    <col min="7686" max="7691" width="0" style="29" hidden="1" customWidth="1"/>
    <col min="7692" max="7692" width="7.88671875" style="29" customWidth="1"/>
    <col min="7693" max="7931" width="11.44140625" style="29"/>
    <col min="7932" max="7932" width="18.109375" style="29" customWidth="1"/>
    <col min="7933" max="7933" width="8.44140625" style="29" bestFit="1" customWidth="1"/>
    <col min="7934" max="7934" width="8" style="29" bestFit="1" customWidth="1"/>
    <col min="7935" max="7936" width="8" style="29" customWidth="1"/>
    <col min="7937" max="7937" width="8.33203125" style="29" bestFit="1" customWidth="1"/>
    <col min="7938" max="7938" width="8" style="29" bestFit="1" customWidth="1"/>
    <col min="7939" max="7941" width="8" style="29" customWidth="1"/>
    <col min="7942" max="7947" width="0" style="29" hidden="1" customWidth="1"/>
    <col min="7948" max="7948" width="7.88671875" style="29" customWidth="1"/>
    <col min="7949" max="8187" width="11.44140625" style="29"/>
    <col min="8188" max="8188" width="18.109375" style="29" customWidth="1"/>
    <col min="8189" max="8189" width="8.44140625" style="29" bestFit="1" customWidth="1"/>
    <col min="8190" max="8190" width="8" style="29" bestFit="1" customWidth="1"/>
    <col min="8191" max="8192" width="8" style="29" customWidth="1"/>
    <col min="8193" max="8193" width="8.33203125" style="29" bestFit="1" customWidth="1"/>
    <col min="8194" max="8194" width="8" style="29" bestFit="1" customWidth="1"/>
    <col min="8195" max="8197" width="8" style="29" customWidth="1"/>
    <col min="8198" max="8203" width="0" style="29" hidden="1" customWidth="1"/>
    <col min="8204" max="8204" width="7.88671875" style="29" customWidth="1"/>
    <col min="8205" max="8443" width="11.44140625" style="29"/>
    <col min="8444" max="8444" width="18.109375" style="29" customWidth="1"/>
    <col min="8445" max="8445" width="8.44140625" style="29" bestFit="1" customWidth="1"/>
    <col min="8446" max="8446" width="8" style="29" bestFit="1" customWidth="1"/>
    <col min="8447" max="8448" width="8" style="29" customWidth="1"/>
    <col min="8449" max="8449" width="8.33203125" style="29" bestFit="1" customWidth="1"/>
    <col min="8450" max="8450" width="8" style="29" bestFit="1" customWidth="1"/>
    <col min="8451" max="8453" width="8" style="29" customWidth="1"/>
    <col min="8454" max="8459" width="0" style="29" hidden="1" customWidth="1"/>
    <col min="8460" max="8460" width="7.88671875" style="29" customWidth="1"/>
    <col min="8461" max="8699" width="11.44140625" style="29"/>
    <col min="8700" max="8700" width="18.109375" style="29" customWidth="1"/>
    <col min="8701" max="8701" width="8.44140625" style="29" bestFit="1" customWidth="1"/>
    <col min="8702" max="8702" width="8" style="29" bestFit="1" customWidth="1"/>
    <col min="8703" max="8704" width="8" style="29" customWidth="1"/>
    <col min="8705" max="8705" width="8.33203125" style="29" bestFit="1" customWidth="1"/>
    <col min="8706" max="8706" width="8" style="29" bestFit="1" customWidth="1"/>
    <col min="8707" max="8709" width="8" style="29" customWidth="1"/>
    <col min="8710" max="8715" width="0" style="29" hidden="1" customWidth="1"/>
    <col min="8716" max="8716" width="7.88671875" style="29" customWidth="1"/>
    <col min="8717" max="8955" width="11.44140625" style="29"/>
    <col min="8956" max="8956" width="18.109375" style="29" customWidth="1"/>
    <col min="8957" max="8957" width="8.44140625" style="29" bestFit="1" customWidth="1"/>
    <col min="8958" max="8958" width="8" style="29" bestFit="1" customWidth="1"/>
    <col min="8959" max="8960" width="8" style="29" customWidth="1"/>
    <col min="8961" max="8961" width="8.33203125" style="29" bestFit="1" customWidth="1"/>
    <col min="8962" max="8962" width="8" style="29" bestFit="1" customWidth="1"/>
    <col min="8963" max="8965" width="8" style="29" customWidth="1"/>
    <col min="8966" max="8971" width="0" style="29" hidden="1" customWidth="1"/>
    <col min="8972" max="8972" width="7.88671875" style="29" customWidth="1"/>
    <col min="8973" max="9211" width="11.44140625" style="29"/>
    <col min="9212" max="9212" width="18.109375" style="29" customWidth="1"/>
    <col min="9213" max="9213" width="8.44140625" style="29" bestFit="1" customWidth="1"/>
    <col min="9214" max="9214" width="8" style="29" bestFit="1" customWidth="1"/>
    <col min="9215" max="9216" width="8" style="29" customWidth="1"/>
    <col min="9217" max="9217" width="8.33203125" style="29" bestFit="1" customWidth="1"/>
    <col min="9218" max="9218" width="8" style="29" bestFit="1" customWidth="1"/>
    <col min="9219" max="9221" width="8" style="29" customWidth="1"/>
    <col min="9222" max="9227" width="0" style="29" hidden="1" customWidth="1"/>
    <col min="9228" max="9228" width="7.88671875" style="29" customWidth="1"/>
    <col min="9229" max="9467" width="11.44140625" style="29"/>
    <col min="9468" max="9468" width="18.109375" style="29" customWidth="1"/>
    <col min="9469" max="9469" width="8.44140625" style="29" bestFit="1" customWidth="1"/>
    <col min="9470" max="9470" width="8" style="29" bestFit="1" customWidth="1"/>
    <col min="9471" max="9472" width="8" style="29" customWidth="1"/>
    <col min="9473" max="9473" width="8.33203125" style="29" bestFit="1" customWidth="1"/>
    <col min="9474" max="9474" width="8" style="29" bestFit="1" customWidth="1"/>
    <col min="9475" max="9477" width="8" style="29" customWidth="1"/>
    <col min="9478" max="9483" width="0" style="29" hidden="1" customWidth="1"/>
    <col min="9484" max="9484" width="7.88671875" style="29" customWidth="1"/>
    <col min="9485" max="9723" width="11.44140625" style="29"/>
    <col min="9724" max="9724" width="18.109375" style="29" customWidth="1"/>
    <col min="9725" max="9725" width="8.44140625" style="29" bestFit="1" customWidth="1"/>
    <col min="9726" max="9726" width="8" style="29" bestFit="1" customWidth="1"/>
    <col min="9727" max="9728" width="8" style="29" customWidth="1"/>
    <col min="9729" max="9729" width="8.33203125" style="29" bestFit="1" customWidth="1"/>
    <col min="9730" max="9730" width="8" style="29" bestFit="1" customWidth="1"/>
    <col min="9731" max="9733" width="8" style="29" customWidth="1"/>
    <col min="9734" max="9739" width="0" style="29" hidden="1" customWidth="1"/>
    <col min="9740" max="9740" width="7.88671875" style="29" customWidth="1"/>
    <col min="9741" max="9979" width="11.44140625" style="29"/>
    <col min="9980" max="9980" width="18.109375" style="29" customWidth="1"/>
    <col min="9981" max="9981" width="8.44140625" style="29" bestFit="1" customWidth="1"/>
    <col min="9982" max="9982" width="8" style="29" bestFit="1" customWidth="1"/>
    <col min="9983" max="9984" width="8" style="29" customWidth="1"/>
    <col min="9985" max="9985" width="8.33203125" style="29" bestFit="1" customWidth="1"/>
    <col min="9986" max="9986" width="8" style="29" bestFit="1" customWidth="1"/>
    <col min="9987" max="9989" width="8" style="29" customWidth="1"/>
    <col min="9990" max="9995" width="0" style="29" hidden="1" customWidth="1"/>
    <col min="9996" max="9996" width="7.88671875" style="29" customWidth="1"/>
    <col min="9997" max="10235" width="11.44140625" style="29"/>
    <col min="10236" max="10236" width="18.109375" style="29" customWidth="1"/>
    <col min="10237" max="10237" width="8.44140625" style="29" bestFit="1" customWidth="1"/>
    <col min="10238" max="10238" width="8" style="29" bestFit="1" customWidth="1"/>
    <col min="10239" max="10240" width="8" style="29" customWidth="1"/>
    <col min="10241" max="10241" width="8.33203125" style="29" bestFit="1" customWidth="1"/>
    <col min="10242" max="10242" width="8" style="29" bestFit="1" customWidth="1"/>
    <col min="10243" max="10245" width="8" style="29" customWidth="1"/>
    <col min="10246" max="10251" width="0" style="29" hidden="1" customWidth="1"/>
    <col min="10252" max="10252" width="7.88671875" style="29" customWidth="1"/>
    <col min="10253" max="10491" width="11.44140625" style="29"/>
    <col min="10492" max="10492" width="18.109375" style="29" customWidth="1"/>
    <col min="10493" max="10493" width="8.44140625" style="29" bestFit="1" customWidth="1"/>
    <col min="10494" max="10494" width="8" style="29" bestFit="1" customWidth="1"/>
    <col min="10495" max="10496" width="8" style="29" customWidth="1"/>
    <col min="10497" max="10497" width="8.33203125" style="29" bestFit="1" customWidth="1"/>
    <col min="10498" max="10498" width="8" style="29" bestFit="1" customWidth="1"/>
    <col min="10499" max="10501" width="8" style="29" customWidth="1"/>
    <col min="10502" max="10507" width="0" style="29" hidden="1" customWidth="1"/>
    <col min="10508" max="10508" width="7.88671875" style="29" customWidth="1"/>
    <col min="10509" max="10747" width="11.44140625" style="29"/>
    <col min="10748" max="10748" width="18.109375" style="29" customWidth="1"/>
    <col min="10749" max="10749" width="8.44140625" style="29" bestFit="1" customWidth="1"/>
    <col min="10750" max="10750" width="8" style="29" bestFit="1" customWidth="1"/>
    <col min="10751" max="10752" width="8" style="29" customWidth="1"/>
    <col min="10753" max="10753" width="8.33203125" style="29" bestFit="1" customWidth="1"/>
    <col min="10754" max="10754" width="8" style="29" bestFit="1" customWidth="1"/>
    <col min="10755" max="10757" width="8" style="29" customWidth="1"/>
    <col min="10758" max="10763" width="0" style="29" hidden="1" customWidth="1"/>
    <col min="10764" max="10764" width="7.88671875" style="29" customWidth="1"/>
    <col min="10765" max="11003" width="11.44140625" style="29"/>
    <col min="11004" max="11004" width="18.109375" style="29" customWidth="1"/>
    <col min="11005" max="11005" width="8.44140625" style="29" bestFit="1" customWidth="1"/>
    <col min="11006" max="11006" width="8" style="29" bestFit="1" customWidth="1"/>
    <col min="11007" max="11008" width="8" style="29" customWidth="1"/>
    <col min="11009" max="11009" width="8.33203125" style="29" bestFit="1" customWidth="1"/>
    <col min="11010" max="11010" width="8" style="29" bestFit="1" customWidth="1"/>
    <col min="11011" max="11013" width="8" style="29" customWidth="1"/>
    <col min="11014" max="11019" width="0" style="29" hidden="1" customWidth="1"/>
    <col min="11020" max="11020" width="7.88671875" style="29" customWidth="1"/>
    <col min="11021" max="11259" width="11.44140625" style="29"/>
    <col min="11260" max="11260" width="18.109375" style="29" customWidth="1"/>
    <col min="11261" max="11261" width="8.44140625" style="29" bestFit="1" customWidth="1"/>
    <col min="11262" max="11262" width="8" style="29" bestFit="1" customWidth="1"/>
    <col min="11263" max="11264" width="8" style="29" customWidth="1"/>
    <col min="11265" max="11265" width="8.33203125" style="29" bestFit="1" customWidth="1"/>
    <col min="11266" max="11266" width="8" style="29" bestFit="1" customWidth="1"/>
    <col min="11267" max="11269" width="8" style="29" customWidth="1"/>
    <col min="11270" max="11275" width="0" style="29" hidden="1" customWidth="1"/>
    <col min="11276" max="11276" width="7.88671875" style="29" customWidth="1"/>
    <col min="11277" max="11515" width="11.44140625" style="29"/>
    <col min="11516" max="11516" width="18.109375" style="29" customWidth="1"/>
    <col min="11517" max="11517" width="8.44140625" style="29" bestFit="1" customWidth="1"/>
    <col min="11518" max="11518" width="8" style="29" bestFit="1" customWidth="1"/>
    <col min="11519" max="11520" width="8" style="29" customWidth="1"/>
    <col min="11521" max="11521" width="8.33203125" style="29" bestFit="1" customWidth="1"/>
    <col min="11522" max="11522" width="8" style="29" bestFit="1" customWidth="1"/>
    <col min="11523" max="11525" width="8" style="29" customWidth="1"/>
    <col min="11526" max="11531" width="0" style="29" hidden="1" customWidth="1"/>
    <col min="11532" max="11532" width="7.88671875" style="29" customWidth="1"/>
    <col min="11533" max="11771" width="11.44140625" style="29"/>
    <col min="11772" max="11772" width="18.109375" style="29" customWidth="1"/>
    <col min="11773" max="11773" width="8.44140625" style="29" bestFit="1" customWidth="1"/>
    <col min="11774" max="11774" width="8" style="29" bestFit="1" customWidth="1"/>
    <col min="11775" max="11776" width="8" style="29" customWidth="1"/>
    <col min="11777" max="11777" width="8.33203125" style="29" bestFit="1" customWidth="1"/>
    <col min="11778" max="11778" width="8" style="29" bestFit="1" customWidth="1"/>
    <col min="11779" max="11781" width="8" style="29" customWidth="1"/>
    <col min="11782" max="11787" width="0" style="29" hidden="1" customWidth="1"/>
    <col min="11788" max="11788" width="7.88671875" style="29" customWidth="1"/>
    <col min="11789" max="12027" width="11.44140625" style="29"/>
    <col min="12028" max="12028" width="18.109375" style="29" customWidth="1"/>
    <col min="12029" max="12029" width="8.44140625" style="29" bestFit="1" customWidth="1"/>
    <col min="12030" max="12030" width="8" style="29" bestFit="1" customWidth="1"/>
    <col min="12031" max="12032" width="8" style="29" customWidth="1"/>
    <col min="12033" max="12033" width="8.33203125" style="29" bestFit="1" customWidth="1"/>
    <col min="12034" max="12034" width="8" style="29" bestFit="1" customWidth="1"/>
    <col min="12035" max="12037" width="8" style="29" customWidth="1"/>
    <col min="12038" max="12043" width="0" style="29" hidden="1" customWidth="1"/>
    <col min="12044" max="12044" width="7.88671875" style="29" customWidth="1"/>
    <col min="12045" max="12283" width="11.44140625" style="29"/>
    <col min="12284" max="12284" width="18.109375" style="29" customWidth="1"/>
    <col min="12285" max="12285" width="8.44140625" style="29" bestFit="1" customWidth="1"/>
    <col min="12286" max="12286" width="8" style="29" bestFit="1" customWidth="1"/>
    <col min="12287" max="12288" width="8" style="29" customWidth="1"/>
    <col min="12289" max="12289" width="8.33203125" style="29" bestFit="1" customWidth="1"/>
    <col min="12290" max="12290" width="8" style="29" bestFit="1" customWidth="1"/>
    <col min="12291" max="12293" width="8" style="29" customWidth="1"/>
    <col min="12294" max="12299" width="0" style="29" hidden="1" customWidth="1"/>
    <col min="12300" max="12300" width="7.88671875" style="29" customWidth="1"/>
    <col min="12301" max="12539" width="11.44140625" style="29"/>
    <col min="12540" max="12540" width="18.109375" style="29" customWidth="1"/>
    <col min="12541" max="12541" width="8.44140625" style="29" bestFit="1" customWidth="1"/>
    <col min="12542" max="12542" width="8" style="29" bestFit="1" customWidth="1"/>
    <col min="12543" max="12544" width="8" style="29" customWidth="1"/>
    <col min="12545" max="12545" width="8.33203125" style="29" bestFit="1" customWidth="1"/>
    <col min="12546" max="12546" width="8" style="29" bestFit="1" customWidth="1"/>
    <col min="12547" max="12549" width="8" style="29" customWidth="1"/>
    <col min="12550" max="12555" width="0" style="29" hidden="1" customWidth="1"/>
    <col min="12556" max="12556" width="7.88671875" style="29" customWidth="1"/>
    <col min="12557" max="12795" width="11.44140625" style="29"/>
    <col min="12796" max="12796" width="18.109375" style="29" customWidth="1"/>
    <col min="12797" max="12797" width="8.44140625" style="29" bestFit="1" customWidth="1"/>
    <col min="12798" max="12798" width="8" style="29" bestFit="1" customWidth="1"/>
    <col min="12799" max="12800" width="8" style="29" customWidth="1"/>
    <col min="12801" max="12801" width="8.33203125" style="29" bestFit="1" customWidth="1"/>
    <col min="12802" max="12802" width="8" style="29" bestFit="1" customWidth="1"/>
    <col min="12803" max="12805" width="8" style="29" customWidth="1"/>
    <col min="12806" max="12811" width="0" style="29" hidden="1" customWidth="1"/>
    <col min="12812" max="12812" width="7.88671875" style="29" customWidth="1"/>
    <col min="12813" max="13051" width="11.44140625" style="29"/>
    <col min="13052" max="13052" width="18.109375" style="29" customWidth="1"/>
    <col min="13053" max="13053" width="8.44140625" style="29" bestFit="1" customWidth="1"/>
    <col min="13054" max="13054" width="8" style="29" bestFit="1" customWidth="1"/>
    <col min="13055" max="13056" width="8" style="29" customWidth="1"/>
    <col min="13057" max="13057" width="8.33203125" style="29" bestFit="1" customWidth="1"/>
    <col min="13058" max="13058" width="8" style="29" bestFit="1" customWidth="1"/>
    <col min="13059" max="13061" width="8" style="29" customWidth="1"/>
    <col min="13062" max="13067" width="0" style="29" hidden="1" customWidth="1"/>
    <col min="13068" max="13068" width="7.88671875" style="29" customWidth="1"/>
    <col min="13069" max="13307" width="11.44140625" style="29"/>
    <col min="13308" max="13308" width="18.109375" style="29" customWidth="1"/>
    <col min="13309" max="13309" width="8.44140625" style="29" bestFit="1" customWidth="1"/>
    <col min="13310" max="13310" width="8" style="29" bestFit="1" customWidth="1"/>
    <col min="13311" max="13312" width="8" style="29" customWidth="1"/>
    <col min="13313" max="13313" width="8.33203125" style="29" bestFit="1" customWidth="1"/>
    <col min="13314" max="13314" width="8" style="29" bestFit="1" customWidth="1"/>
    <col min="13315" max="13317" width="8" style="29" customWidth="1"/>
    <col min="13318" max="13323" width="0" style="29" hidden="1" customWidth="1"/>
    <col min="13324" max="13324" width="7.88671875" style="29" customWidth="1"/>
    <col min="13325" max="13563" width="11.44140625" style="29"/>
    <col min="13564" max="13564" width="18.109375" style="29" customWidth="1"/>
    <col min="13565" max="13565" width="8.44140625" style="29" bestFit="1" customWidth="1"/>
    <col min="13566" max="13566" width="8" style="29" bestFit="1" customWidth="1"/>
    <col min="13567" max="13568" width="8" style="29" customWidth="1"/>
    <col min="13569" max="13569" width="8.33203125" style="29" bestFit="1" customWidth="1"/>
    <col min="13570" max="13570" width="8" style="29" bestFit="1" customWidth="1"/>
    <col min="13571" max="13573" width="8" style="29" customWidth="1"/>
    <col min="13574" max="13579" width="0" style="29" hidden="1" customWidth="1"/>
    <col min="13580" max="13580" width="7.88671875" style="29" customWidth="1"/>
    <col min="13581" max="13819" width="11.44140625" style="29"/>
    <col min="13820" max="13820" width="18.109375" style="29" customWidth="1"/>
    <col min="13821" max="13821" width="8.44140625" style="29" bestFit="1" customWidth="1"/>
    <col min="13822" max="13822" width="8" style="29" bestFit="1" customWidth="1"/>
    <col min="13823" max="13824" width="8" style="29" customWidth="1"/>
    <col min="13825" max="13825" width="8.33203125" style="29" bestFit="1" customWidth="1"/>
    <col min="13826" max="13826" width="8" style="29" bestFit="1" customWidth="1"/>
    <col min="13827" max="13829" width="8" style="29" customWidth="1"/>
    <col min="13830" max="13835" width="0" style="29" hidden="1" customWidth="1"/>
    <col min="13836" max="13836" width="7.88671875" style="29" customWidth="1"/>
    <col min="13837" max="14075" width="11.44140625" style="29"/>
    <col min="14076" max="14076" width="18.109375" style="29" customWidth="1"/>
    <col min="14077" max="14077" width="8.44140625" style="29" bestFit="1" customWidth="1"/>
    <col min="14078" max="14078" width="8" style="29" bestFit="1" customWidth="1"/>
    <col min="14079" max="14080" width="8" style="29" customWidth="1"/>
    <col min="14081" max="14081" width="8.33203125" style="29" bestFit="1" customWidth="1"/>
    <col min="14082" max="14082" width="8" style="29" bestFit="1" customWidth="1"/>
    <col min="14083" max="14085" width="8" style="29" customWidth="1"/>
    <col min="14086" max="14091" width="0" style="29" hidden="1" customWidth="1"/>
    <col min="14092" max="14092" width="7.88671875" style="29" customWidth="1"/>
    <col min="14093" max="14331" width="11.44140625" style="29"/>
    <col min="14332" max="14332" width="18.109375" style="29" customWidth="1"/>
    <col min="14333" max="14333" width="8.44140625" style="29" bestFit="1" customWidth="1"/>
    <col min="14334" max="14334" width="8" style="29" bestFit="1" customWidth="1"/>
    <col min="14335" max="14336" width="8" style="29" customWidth="1"/>
    <col min="14337" max="14337" width="8.33203125" style="29" bestFit="1" customWidth="1"/>
    <col min="14338" max="14338" width="8" style="29" bestFit="1" customWidth="1"/>
    <col min="14339" max="14341" width="8" style="29" customWidth="1"/>
    <col min="14342" max="14347" width="0" style="29" hidden="1" customWidth="1"/>
    <col min="14348" max="14348" width="7.88671875" style="29" customWidth="1"/>
    <col min="14349" max="14587" width="11.44140625" style="29"/>
    <col min="14588" max="14588" width="18.109375" style="29" customWidth="1"/>
    <col min="14589" max="14589" width="8.44140625" style="29" bestFit="1" customWidth="1"/>
    <col min="14590" max="14590" width="8" style="29" bestFit="1" customWidth="1"/>
    <col min="14591" max="14592" width="8" style="29" customWidth="1"/>
    <col min="14593" max="14593" width="8.33203125" style="29" bestFit="1" customWidth="1"/>
    <col min="14594" max="14594" width="8" style="29" bestFit="1" customWidth="1"/>
    <col min="14595" max="14597" width="8" style="29" customWidth="1"/>
    <col min="14598" max="14603" width="0" style="29" hidden="1" customWidth="1"/>
    <col min="14604" max="14604" width="7.88671875" style="29" customWidth="1"/>
    <col min="14605" max="14843" width="11.44140625" style="29"/>
    <col min="14844" max="14844" width="18.109375" style="29" customWidth="1"/>
    <col min="14845" max="14845" width="8.44140625" style="29" bestFit="1" customWidth="1"/>
    <col min="14846" max="14846" width="8" style="29" bestFit="1" customWidth="1"/>
    <col min="14847" max="14848" width="8" style="29" customWidth="1"/>
    <col min="14849" max="14849" width="8.33203125" style="29" bestFit="1" customWidth="1"/>
    <col min="14850" max="14850" width="8" style="29" bestFit="1" customWidth="1"/>
    <col min="14851" max="14853" width="8" style="29" customWidth="1"/>
    <col min="14854" max="14859" width="0" style="29" hidden="1" customWidth="1"/>
    <col min="14860" max="14860" width="7.88671875" style="29" customWidth="1"/>
    <col min="14861" max="15099" width="11.44140625" style="29"/>
    <col min="15100" max="15100" width="18.109375" style="29" customWidth="1"/>
    <col min="15101" max="15101" width="8.44140625" style="29" bestFit="1" customWidth="1"/>
    <col min="15102" max="15102" width="8" style="29" bestFit="1" customWidth="1"/>
    <col min="15103" max="15104" width="8" style="29" customWidth="1"/>
    <col min="15105" max="15105" width="8.33203125" style="29" bestFit="1" customWidth="1"/>
    <col min="15106" max="15106" width="8" style="29" bestFit="1" customWidth="1"/>
    <col min="15107" max="15109" width="8" style="29" customWidth="1"/>
    <col min="15110" max="15115" width="0" style="29" hidden="1" customWidth="1"/>
    <col min="15116" max="15116" width="7.88671875" style="29" customWidth="1"/>
    <col min="15117" max="15355" width="11.44140625" style="29"/>
    <col min="15356" max="15356" width="18.109375" style="29" customWidth="1"/>
    <col min="15357" max="15357" width="8.44140625" style="29" bestFit="1" customWidth="1"/>
    <col min="15358" max="15358" width="8" style="29" bestFit="1" customWidth="1"/>
    <col min="15359" max="15360" width="8" style="29" customWidth="1"/>
    <col min="15361" max="15361" width="8.33203125" style="29" bestFit="1" customWidth="1"/>
    <col min="15362" max="15362" width="8" style="29" bestFit="1" customWidth="1"/>
    <col min="15363" max="15365" width="8" style="29" customWidth="1"/>
    <col min="15366" max="15371" width="0" style="29" hidden="1" customWidth="1"/>
    <col min="15372" max="15372" width="7.88671875" style="29" customWidth="1"/>
    <col min="15373" max="15611" width="11.44140625" style="29"/>
    <col min="15612" max="15612" width="18.109375" style="29" customWidth="1"/>
    <col min="15613" max="15613" width="8.44140625" style="29" bestFit="1" customWidth="1"/>
    <col min="15614" max="15614" width="8" style="29" bestFit="1" customWidth="1"/>
    <col min="15615" max="15616" width="8" style="29" customWidth="1"/>
    <col min="15617" max="15617" width="8.33203125" style="29" bestFit="1" customWidth="1"/>
    <col min="15618" max="15618" width="8" style="29" bestFit="1" customWidth="1"/>
    <col min="15619" max="15621" width="8" style="29" customWidth="1"/>
    <col min="15622" max="15627" width="0" style="29" hidden="1" customWidth="1"/>
    <col min="15628" max="15628" width="7.88671875" style="29" customWidth="1"/>
    <col min="15629" max="15867" width="11.44140625" style="29"/>
    <col min="15868" max="15868" width="18.109375" style="29" customWidth="1"/>
    <col min="15869" max="15869" width="8.44140625" style="29" bestFit="1" customWidth="1"/>
    <col min="15870" max="15870" width="8" style="29" bestFit="1" customWidth="1"/>
    <col min="15871" max="15872" width="8" style="29" customWidth="1"/>
    <col min="15873" max="15873" width="8.33203125" style="29" bestFit="1" customWidth="1"/>
    <col min="15874" max="15874" width="8" style="29" bestFit="1" customWidth="1"/>
    <col min="15875" max="15877" width="8" style="29" customWidth="1"/>
    <col min="15878" max="15883" width="0" style="29" hidden="1" customWidth="1"/>
    <col min="15884" max="15884" width="7.88671875" style="29" customWidth="1"/>
    <col min="15885" max="16123" width="11.44140625" style="29"/>
    <col min="16124" max="16124" width="18.109375" style="29" customWidth="1"/>
    <col min="16125" max="16125" width="8.44140625" style="29" bestFit="1" customWidth="1"/>
    <col min="16126" max="16126" width="8" style="29" bestFit="1" customWidth="1"/>
    <col min="16127" max="16128" width="8" style="29" customWidth="1"/>
    <col min="16129" max="16129" width="8.33203125" style="29" bestFit="1" customWidth="1"/>
    <col min="16130" max="16130" width="8" style="29" bestFit="1" customWidth="1"/>
    <col min="16131" max="16133" width="8" style="29" customWidth="1"/>
    <col min="16134" max="16139" width="0" style="29" hidden="1" customWidth="1"/>
    <col min="16140" max="16140" width="7.88671875" style="29" customWidth="1"/>
    <col min="16141" max="16384" width="11.44140625" style="29"/>
  </cols>
  <sheetData>
    <row r="1" spans="1:16" s="30" customFormat="1" x14ac:dyDescent="0.25">
      <c r="B1" s="42"/>
      <c r="C1" s="42"/>
      <c r="D1" s="42"/>
      <c r="E1" s="42"/>
      <c r="F1" s="42"/>
      <c r="G1" s="42"/>
      <c r="H1" s="42"/>
      <c r="I1" s="42"/>
      <c r="J1" s="42"/>
      <c r="K1" s="42"/>
      <c r="L1" s="42"/>
    </row>
    <row r="2" spans="1:16" s="30" customFormat="1" x14ac:dyDescent="0.25">
      <c r="A2" s="50" t="s">
        <v>101</v>
      </c>
      <c r="B2" s="42"/>
      <c r="C2" s="42"/>
      <c r="D2" s="42"/>
      <c r="E2" s="42"/>
      <c r="F2" s="42"/>
      <c r="G2" s="42"/>
      <c r="H2" s="42"/>
      <c r="I2" s="42"/>
      <c r="K2" s="42"/>
      <c r="L2" s="42"/>
    </row>
    <row r="3" spans="1:16" s="30" customFormat="1" ht="14.4" x14ac:dyDescent="0.3">
      <c r="A3" s="50" t="s">
        <v>102</v>
      </c>
      <c r="B3" s="42"/>
      <c r="C3" s="42"/>
      <c r="D3" s="42"/>
      <c r="E3" s="42"/>
      <c r="F3" s="42"/>
      <c r="G3" s="42"/>
      <c r="H3" s="42"/>
      <c r="I3" s="42"/>
      <c r="J3" s="42"/>
      <c r="K3" s="107"/>
      <c r="L3" s="42"/>
    </row>
    <row r="4" spans="1:16" s="30" customFormat="1" x14ac:dyDescent="0.25">
      <c r="B4" s="42"/>
      <c r="C4" s="42"/>
      <c r="D4" s="42"/>
      <c r="E4" s="42"/>
      <c r="F4" s="42"/>
      <c r="G4" s="42"/>
      <c r="H4" s="42"/>
      <c r="I4" s="42"/>
      <c r="J4" s="42"/>
      <c r="K4" s="42"/>
      <c r="L4" s="42"/>
    </row>
    <row r="5" spans="1:16" s="30" customFormat="1" ht="13.8" x14ac:dyDescent="0.3">
      <c r="B5" s="357" t="s">
        <v>99</v>
      </c>
      <c r="C5" s="357"/>
      <c r="D5" s="357"/>
      <c r="E5" s="357"/>
      <c r="F5" s="357"/>
      <c r="G5" s="357"/>
      <c r="H5" s="357"/>
      <c r="I5" s="357"/>
      <c r="J5" s="357"/>
      <c r="K5" s="357"/>
      <c r="M5" s="134" t="s">
        <v>572</v>
      </c>
      <c r="O5" s="108"/>
    </row>
    <row r="6" spans="1:16" s="30" customFormat="1" ht="13.8" x14ac:dyDescent="0.3">
      <c r="B6" s="373" t="str">
        <f>'Solicitudes Regiones'!$B$6:$R$6</f>
        <v>Acumuladas de julio de 2008 a mayo de 2020</v>
      </c>
      <c r="C6" s="373"/>
      <c r="D6" s="373"/>
      <c r="E6" s="373"/>
      <c r="F6" s="373"/>
      <c r="G6" s="373"/>
      <c r="H6" s="373"/>
      <c r="I6" s="373"/>
      <c r="J6" s="373"/>
      <c r="K6" s="373"/>
      <c r="L6" s="59"/>
    </row>
    <row r="7" spans="1:16" s="33" customFormat="1" x14ac:dyDescent="0.25">
      <c r="B7" s="31"/>
      <c r="C7" s="32"/>
      <c r="D7" s="32"/>
      <c r="E7" s="32"/>
      <c r="F7" s="32"/>
      <c r="G7" s="32"/>
      <c r="H7" s="32"/>
      <c r="I7" s="32"/>
      <c r="J7" s="32"/>
      <c r="K7" s="32"/>
      <c r="L7" s="32"/>
    </row>
    <row r="8" spans="1:16" ht="15" customHeight="1" x14ac:dyDescent="0.25">
      <c r="B8" s="387" t="s">
        <v>55</v>
      </c>
      <c r="C8" s="387"/>
      <c r="D8" s="387"/>
      <c r="E8" s="387"/>
      <c r="F8" s="387"/>
      <c r="G8" s="387"/>
      <c r="H8" s="387"/>
      <c r="I8" s="387"/>
      <c r="J8" s="387"/>
      <c r="K8" s="387"/>
      <c r="L8" s="387"/>
      <c r="M8" s="387"/>
    </row>
    <row r="9" spans="1:16" ht="20.25" customHeight="1" x14ac:dyDescent="0.25">
      <c r="B9" s="387" t="s">
        <v>56</v>
      </c>
      <c r="C9" s="385" t="s">
        <v>2</v>
      </c>
      <c r="D9" s="388"/>
      <c r="E9" s="388"/>
      <c r="F9" s="388"/>
      <c r="G9" s="388"/>
      <c r="H9" s="388"/>
      <c r="I9" s="388"/>
      <c r="J9" s="388"/>
      <c r="K9" s="386"/>
      <c r="L9" s="385"/>
      <c r="M9" s="386"/>
    </row>
    <row r="10" spans="1:16" ht="24" x14ac:dyDescent="0.25">
      <c r="B10" s="387"/>
      <c r="C10" s="26" t="s">
        <v>57</v>
      </c>
      <c r="D10" s="26" t="s">
        <v>58</v>
      </c>
      <c r="E10" s="26" t="s">
        <v>59</v>
      </c>
      <c r="F10" s="26" t="s">
        <v>60</v>
      </c>
      <c r="G10" s="26" t="s">
        <v>8</v>
      </c>
      <c r="H10" s="26" t="s">
        <v>61</v>
      </c>
      <c r="I10" s="26" t="s">
        <v>62</v>
      </c>
      <c r="J10" s="26" t="s">
        <v>63</v>
      </c>
      <c r="K10" s="283" t="s">
        <v>31</v>
      </c>
      <c r="L10" s="283" t="s">
        <v>593</v>
      </c>
      <c r="M10" s="283" t="s">
        <v>596</v>
      </c>
    </row>
    <row r="11" spans="1:16" x14ac:dyDescent="0.25">
      <c r="B11" s="21" t="s">
        <v>399</v>
      </c>
      <c r="C11" s="21">
        <v>2974</v>
      </c>
      <c r="D11" s="21">
        <v>1217</v>
      </c>
      <c r="E11" s="21">
        <f>C11+D11</f>
        <v>4191</v>
      </c>
      <c r="F11" s="22">
        <f>E11/$E$22</f>
        <v>0.7181288553803975</v>
      </c>
      <c r="G11" s="21">
        <v>11490</v>
      </c>
      <c r="H11" s="21">
        <v>529</v>
      </c>
      <c r="I11" s="21">
        <f>G11+H11</f>
        <v>12019</v>
      </c>
      <c r="J11" s="22">
        <f>I11/$I$22</f>
        <v>0.79733315642828717</v>
      </c>
      <c r="K11" s="21">
        <f t="shared" ref="K11:K21" si="0">E11+I11</f>
        <v>16210</v>
      </c>
      <c r="L11" s="21">
        <v>3</v>
      </c>
      <c r="M11" s="21">
        <f>K11+L11</f>
        <v>16213</v>
      </c>
      <c r="P11" s="64"/>
    </row>
    <row r="12" spans="1:16" x14ac:dyDescent="0.25">
      <c r="B12" s="21" t="s">
        <v>400</v>
      </c>
      <c r="C12" s="21">
        <v>2</v>
      </c>
      <c r="D12" s="21">
        <v>0</v>
      </c>
      <c r="E12" s="21">
        <f t="shared" ref="E12:E21" si="1">C12+D12</f>
        <v>2</v>
      </c>
      <c r="F12" s="22"/>
      <c r="G12" s="21">
        <v>7</v>
      </c>
      <c r="H12" s="21">
        <v>0</v>
      </c>
      <c r="I12" s="21">
        <f t="shared" ref="I12:I21" si="2">G12+H12</f>
        <v>7</v>
      </c>
      <c r="J12" s="22"/>
      <c r="K12" s="21">
        <f t="shared" si="0"/>
        <v>9</v>
      </c>
      <c r="L12" s="21">
        <v>0</v>
      </c>
      <c r="M12" s="21">
        <f t="shared" ref="M12:M22" si="3">K12+L12</f>
        <v>9</v>
      </c>
      <c r="P12" s="64"/>
    </row>
    <row r="13" spans="1:16" x14ac:dyDescent="0.25">
      <c r="B13" s="21" t="s">
        <v>401</v>
      </c>
      <c r="C13" s="21">
        <v>1</v>
      </c>
      <c r="D13" s="21">
        <v>0</v>
      </c>
      <c r="E13" s="21">
        <f t="shared" si="1"/>
        <v>1</v>
      </c>
      <c r="F13" s="22">
        <f t="shared" ref="F13:F20" si="4">E13/$E$22</f>
        <v>1.7135023989033586E-4</v>
      </c>
      <c r="G13" s="21">
        <v>5</v>
      </c>
      <c r="H13" s="21">
        <v>0</v>
      </c>
      <c r="I13" s="21">
        <f t="shared" si="2"/>
        <v>5</v>
      </c>
      <c r="J13" s="22">
        <f t="shared" ref="J13:J20" si="5">I13/$I$22</f>
        <v>3.3169696165583122E-4</v>
      </c>
      <c r="K13" s="21">
        <f t="shared" si="0"/>
        <v>6</v>
      </c>
      <c r="L13" s="21">
        <v>0</v>
      </c>
      <c r="M13" s="21">
        <f t="shared" si="3"/>
        <v>6</v>
      </c>
      <c r="P13" s="64"/>
    </row>
    <row r="14" spans="1:16" x14ac:dyDescent="0.25">
      <c r="B14" s="21" t="s">
        <v>402</v>
      </c>
      <c r="C14" s="21">
        <v>6</v>
      </c>
      <c r="D14" s="21">
        <v>0</v>
      </c>
      <c r="E14" s="21">
        <f t="shared" si="1"/>
        <v>6</v>
      </c>
      <c r="F14" s="22">
        <f t="shared" si="4"/>
        <v>1.028101439342015E-3</v>
      </c>
      <c r="G14" s="21">
        <v>13</v>
      </c>
      <c r="H14" s="21">
        <v>0</v>
      </c>
      <c r="I14" s="21">
        <f t="shared" si="2"/>
        <v>13</v>
      </c>
      <c r="J14" s="22">
        <f t="shared" si="5"/>
        <v>8.6241210030516121E-4</v>
      </c>
      <c r="K14" s="21">
        <f t="shared" si="0"/>
        <v>19</v>
      </c>
      <c r="L14" s="21">
        <v>0</v>
      </c>
      <c r="M14" s="21">
        <f t="shared" si="3"/>
        <v>19</v>
      </c>
      <c r="P14" s="64"/>
    </row>
    <row r="15" spans="1:16" x14ac:dyDescent="0.25">
      <c r="B15" s="21" t="s">
        <v>403</v>
      </c>
      <c r="C15" s="21">
        <v>9</v>
      </c>
      <c r="D15" s="21">
        <v>8</v>
      </c>
      <c r="E15" s="21">
        <f t="shared" si="1"/>
        <v>17</v>
      </c>
      <c r="F15" s="22"/>
      <c r="G15" s="21">
        <v>62</v>
      </c>
      <c r="H15" s="21">
        <v>6</v>
      </c>
      <c r="I15" s="21">
        <f t="shared" si="2"/>
        <v>68</v>
      </c>
      <c r="J15" s="22"/>
      <c r="K15" s="21">
        <f t="shared" si="0"/>
        <v>85</v>
      </c>
      <c r="L15" s="21">
        <v>0</v>
      </c>
      <c r="M15" s="21">
        <f t="shared" si="3"/>
        <v>85</v>
      </c>
      <c r="P15" s="64"/>
    </row>
    <row r="16" spans="1:16" x14ac:dyDescent="0.25">
      <c r="B16" s="21" t="s">
        <v>404</v>
      </c>
      <c r="C16" s="21">
        <v>0</v>
      </c>
      <c r="D16" s="21">
        <v>0</v>
      </c>
      <c r="E16" s="21">
        <f t="shared" si="1"/>
        <v>0</v>
      </c>
      <c r="F16" s="22">
        <f t="shared" si="4"/>
        <v>0</v>
      </c>
      <c r="G16" s="21">
        <v>3</v>
      </c>
      <c r="H16" s="21">
        <v>0</v>
      </c>
      <c r="I16" s="21">
        <f t="shared" si="2"/>
        <v>3</v>
      </c>
      <c r="J16" s="22">
        <f t="shared" si="5"/>
        <v>1.9901817699349874E-4</v>
      </c>
      <c r="K16" s="21">
        <f t="shared" si="0"/>
        <v>3</v>
      </c>
      <c r="L16" s="21">
        <v>0</v>
      </c>
      <c r="M16" s="21">
        <f t="shared" si="3"/>
        <v>3</v>
      </c>
      <c r="P16" s="64"/>
    </row>
    <row r="17" spans="2:16" x14ac:dyDescent="0.25">
      <c r="B17" s="21" t="s">
        <v>405</v>
      </c>
      <c r="C17" s="21">
        <v>151</v>
      </c>
      <c r="D17" s="21">
        <v>52</v>
      </c>
      <c r="E17" s="21">
        <f t="shared" si="1"/>
        <v>203</v>
      </c>
      <c r="F17" s="22">
        <f t="shared" si="4"/>
        <v>3.4784098697738179E-2</v>
      </c>
      <c r="G17" s="21">
        <v>526</v>
      </c>
      <c r="H17" s="21">
        <v>30</v>
      </c>
      <c r="I17" s="21">
        <f t="shared" si="2"/>
        <v>556</v>
      </c>
      <c r="J17" s="22">
        <f t="shared" si="5"/>
        <v>3.6884702136128433E-2</v>
      </c>
      <c r="K17" s="21">
        <f t="shared" si="0"/>
        <v>759</v>
      </c>
      <c r="L17" s="21">
        <v>0</v>
      </c>
      <c r="M17" s="21">
        <f t="shared" si="3"/>
        <v>759</v>
      </c>
      <c r="P17" s="64"/>
    </row>
    <row r="18" spans="2:16" x14ac:dyDescent="0.25">
      <c r="B18" s="21" t="s">
        <v>406</v>
      </c>
      <c r="C18" s="21">
        <v>7</v>
      </c>
      <c r="D18" s="21">
        <v>2</v>
      </c>
      <c r="E18" s="21">
        <f t="shared" si="1"/>
        <v>9</v>
      </c>
      <c r="F18" s="22">
        <f t="shared" si="4"/>
        <v>1.5421521590130226E-3</v>
      </c>
      <c r="G18" s="21">
        <v>38</v>
      </c>
      <c r="H18" s="21">
        <v>2</v>
      </c>
      <c r="I18" s="21">
        <f t="shared" si="2"/>
        <v>40</v>
      </c>
      <c r="J18" s="22">
        <f t="shared" si="5"/>
        <v>2.6535756932466498E-3</v>
      </c>
      <c r="K18" s="21">
        <f t="shared" si="0"/>
        <v>49</v>
      </c>
      <c r="L18" s="21">
        <v>0</v>
      </c>
      <c r="M18" s="21">
        <f t="shared" si="3"/>
        <v>49</v>
      </c>
      <c r="P18" s="64"/>
    </row>
    <row r="19" spans="2:16" x14ac:dyDescent="0.25">
      <c r="B19" s="21" t="s">
        <v>407</v>
      </c>
      <c r="C19" s="21">
        <v>1</v>
      </c>
      <c r="D19" s="21">
        <v>0</v>
      </c>
      <c r="E19" s="21">
        <f t="shared" si="1"/>
        <v>1</v>
      </c>
      <c r="F19" s="22">
        <f t="shared" si="4"/>
        <v>1.7135023989033586E-4</v>
      </c>
      <c r="G19" s="21">
        <v>0</v>
      </c>
      <c r="H19" s="21">
        <v>0</v>
      </c>
      <c r="I19" s="21">
        <f t="shared" si="2"/>
        <v>0</v>
      </c>
      <c r="J19" s="22">
        <f t="shared" si="5"/>
        <v>0</v>
      </c>
      <c r="K19" s="21">
        <f t="shared" si="0"/>
        <v>1</v>
      </c>
      <c r="L19" s="21">
        <v>0</v>
      </c>
      <c r="M19" s="21">
        <f t="shared" si="3"/>
        <v>1</v>
      </c>
      <c r="P19" s="64"/>
    </row>
    <row r="20" spans="2:16" x14ac:dyDescent="0.25">
      <c r="B20" s="21" t="s">
        <v>408</v>
      </c>
      <c r="C20" s="21">
        <v>1041</v>
      </c>
      <c r="D20" s="21">
        <v>363</v>
      </c>
      <c r="E20" s="21">
        <f t="shared" si="1"/>
        <v>1404</v>
      </c>
      <c r="F20" s="22">
        <f t="shared" si="4"/>
        <v>0.24057573680603153</v>
      </c>
      <c r="G20" s="21">
        <v>2252</v>
      </c>
      <c r="H20" s="21">
        <v>108</v>
      </c>
      <c r="I20" s="21">
        <f t="shared" si="2"/>
        <v>2360</v>
      </c>
      <c r="J20" s="22">
        <f t="shared" si="5"/>
        <v>0.15656096590155233</v>
      </c>
      <c r="K20" s="21">
        <f t="shared" si="0"/>
        <v>3764</v>
      </c>
      <c r="L20" s="21">
        <v>0</v>
      </c>
      <c r="M20" s="21">
        <f t="shared" si="3"/>
        <v>3764</v>
      </c>
      <c r="P20" s="64"/>
    </row>
    <row r="21" spans="2:16" x14ac:dyDescent="0.25">
      <c r="B21" s="21" t="s">
        <v>409</v>
      </c>
      <c r="C21" s="21">
        <v>2</v>
      </c>
      <c r="D21" s="21">
        <v>0</v>
      </c>
      <c r="E21" s="21">
        <f t="shared" si="1"/>
        <v>2</v>
      </c>
      <c r="F21" s="22"/>
      <c r="G21" s="21">
        <v>3</v>
      </c>
      <c r="H21" s="21">
        <v>0</v>
      </c>
      <c r="I21" s="21">
        <f t="shared" si="2"/>
        <v>3</v>
      </c>
      <c r="J21" s="22"/>
      <c r="K21" s="21">
        <f t="shared" si="0"/>
        <v>5</v>
      </c>
      <c r="L21" s="21">
        <v>0</v>
      </c>
      <c r="M21" s="21">
        <f t="shared" si="3"/>
        <v>5</v>
      </c>
      <c r="P21" s="64"/>
    </row>
    <row r="22" spans="2:16" x14ac:dyDescent="0.25">
      <c r="B22" s="23" t="s">
        <v>49</v>
      </c>
      <c r="C22" s="21">
        <f t="shared" ref="C22:H22" si="6">SUM(C11:C21)</f>
        <v>4194</v>
      </c>
      <c r="D22" s="21">
        <f t="shared" si="6"/>
        <v>1642</v>
      </c>
      <c r="E22" s="23">
        <f t="shared" ref="E22" si="7">C22+D22</f>
        <v>5836</v>
      </c>
      <c r="F22" s="25">
        <f t="shared" ref="F22" si="8">E22/$E$22</f>
        <v>1</v>
      </c>
      <c r="G22" s="21">
        <f t="shared" si="6"/>
        <v>14399</v>
      </c>
      <c r="H22" s="21">
        <f t="shared" si="6"/>
        <v>675</v>
      </c>
      <c r="I22" s="23">
        <f t="shared" ref="I22" si="9">G22+H22</f>
        <v>15074</v>
      </c>
      <c r="J22" s="25">
        <f t="shared" ref="J22" si="10">I22/$I$22</f>
        <v>1</v>
      </c>
      <c r="K22" s="23">
        <f t="shared" ref="K22" si="11">E22+I22</f>
        <v>20910</v>
      </c>
      <c r="L22" s="21">
        <f t="shared" ref="L22" si="12">SUM(L11:L21)</f>
        <v>3</v>
      </c>
      <c r="M22" s="23">
        <f t="shared" si="3"/>
        <v>20913</v>
      </c>
    </row>
    <row r="23" spans="2:16" ht="25.5" customHeight="1" x14ac:dyDescent="0.25">
      <c r="B23" s="35" t="s">
        <v>64</v>
      </c>
      <c r="C23" s="36">
        <f>+C22/M22</f>
        <v>0.20054511547841056</v>
      </c>
      <c r="D23" s="36">
        <f>+D22/M22</f>
        <v>7.8515755750011948E-2</v>
      </c>
      <c r="E23" s="37">
        <f>+E22/M22</f>
        <v>0.27906087122842249</v>
      </c>
      <c r="F23" s="37"/>
      <c r="G23" s="36">
        <f>+G22/M22</f>
        <v>0.68851910295031793</v>
      </c>
      <c r="H23" s="36">
        <f>+H22/M22</f>
        <v>3.2276574379572515E-2</v>
      </c>
      <c r="I23" s="37">
        <f>+I22/M22</f>
        <v>0.72079567732989047</v>
      </c>
      <c r="J23" s="37"/>
      <c r="K23" s="37">
        <f>+K22/M22</f>
        <v>0.99985654855831296</v>
      </c>
      <c r="L23" s="37">
        <f>+L22/M22</f>
        <v>1.4345144168698896E-4</v>
      </c>
      <c r="M23" s="37">
        <f>K23+L23</f>
        <v>1</v>
      </c>
    </row>
    <row r="24" spans="2:16" x14ac:dyDescent="0.25">
      <c r="B24" s="28"/>
      <c r="C24" s="41"/>
      <c r="D24" s="41"/>
      <c r="E24" s="41"/>
      <c r="F24" s="41"/>
      <c r="G24" s="41"/>
      <c r="H24" s="41"/>
      <c r="I24" s="41"/>
      <c r="J24" s="41"/>
      <c r="K24" s="41"/>
    </row>
    <row r="25" spans="2:16" ht="13.8" x14ac:dyDescent="0.3">
      <c r="B25" s="357" t="s">
        <v>100</v>
      </c>
      <c r="C25" s="357"/>
      <c r="D25" s="357"/>
      <c r="E25" s="357"/>
      <c r="F25" s="357"/>
      <c r="G25" s="357"/>
      <c r="H25" s="357"/>
      <c r="I25" s="357"/>
      <c r="J25" s="357"/>
      <c r="K25" s="357"/>
    </row>
    <row r="26" spans="2:16" ht="13.8" x14ac:dyDescent="0.3">
      <c r="B26" s="373" t="str">
        <f>'Solicitudes Regiones'!$B$6:$R$6</f>
        <v>Acumuladas de julio de 2008 a mayo de 2020</v>
      </c>
      <c r="C26" s="373"/>
      <c r="D26" s="373"/>
      <c r="E26" s="373"/>
      <c r="F26" s="373"/>
      <c r="G26" s="373"/>
      <c r="H26" s="373"/>
      <c r="I26" s="373"/>
      <c r="J26" s="373"/>
      <c r="K26" s="373"/>
    </row>
    <row r="28" spans="2:16" ht="15" customHeight="1" x14ac:dyDescent="0.25">
      <c r="B28" s="387" t="s">
        <v>65</v>
      </c>
      <c r="C28" s="387"/>
      <c r="D28" s="387"/>
      <c r="E28" s="387"/>
      <c r="F28" s="387"/>
      <c r="G28" s="387"/>
      <c r="H28" s="387"/>
      <c r="I28" s="387"/>
      <c r="J28" s="387"/>
      <c r="K28" s="387"/>
      <c r="L28" s="387"/>
      <c r="M28" s="387"/>
    </row>
    <row r="29" spans="2:16" ht="15" customHeight="1" x14ac:dyDescent="0.25">
      <c r="B29" s="387" t="s">
        <v>56</v>
      </c>
      <c r="C29" s="387" t="s">
        <v>2</v>
      </c>
      <c r="D29" s="387"/>
      <c r="E29" s="387"/>
      <c r="F29" s="387"/>
      <c r="G29" s="387"/>
      <c r="H29" s="387"/>
      <c r="I29" s="387"/>
      <c r="J29" s="387"/>
      <c r="K29" s="387"/>
      <c r="L29" s="385"/>
      <c r="M29" s="386"/>
    </row>
    <row r="30" spans="2:16" ht="24" x14ac:dyDescent="0.25">
      <c r="B30" s="387"/>
      <c r="C30" s="26" t="s">
        <v>57</v>
      </c>
      <c r="D30" s="26" t="s">
        <v>58</v>
      </c>
      <c r="E30" s="26" t="s">
        <v>59</v>
      </c>
      <c r="F30" s="26" t="s">
        <v>60</v>
      </c>
      <c r="G30" s="26" t="s">
        <v>8</v>
      </c>
      <c r="H30" s="26" t="s">
        <v>61</v>
      </c>
      <c r="I30" s="26" t="s">
        <v>62</v>
      </c>
      <c r="J30" s="26" t="s">
        <v>63</v>
      </c>
      <c r="K30" s="27" t="s">
        <v>31</v>
      </c>
      <c r="L30" s="283" t="s">
        <v>593</v>
      </c>
      <c r="M30" s="283" t="s">
        <v>596</v>
      </c>
    </row>
    <row r="31" spans="2:16" x14ac:dyDescent="0.25">
      <c r="B31" s="21" t="s">
        <v>399</v>
      </c>
      <c r="C31" s="21">
        <v>2630</v>
      </c>
      <c r="D31" s="21">
        <v>852</v>
      </c>
      <c r="E31" s="21">
        <f>C31+D31</f>
        <v>3482</v>
      </c>
      <c r="F31" s="22">
        <f>E31/$E$42</f>
        <v>0.71601891836315035</v>
      </c>
      <c r="G31" s="21">
        <v>9187</v>
      </c>
      <c r="H31" s="21">
        <v>428</v>
      </c>
      <c r="I31" s="21">
        <f>G31+H31</f>
        <v>9615</v>
      </c>
      <c r="J31" s="22">
        <f>I31/$I$42</f>
        <v>0.79214038556599109</v>
      </c>
      <c r="K31" s="21">
        <f t="shared" ref="K31:K41" si="13">E31+I31</f>
        <v>13097</v>
      </c>
      <c r="L31" s="21">
        <v>0</v>
      </c>
      <c r="M31" s="21">
        <f>K31+L31</f>
        <v>13097</v>
      </c>
    </row>
    <row r="32" spans="2:16" x14ac:dyDescent="0.25">
      <c r="B32" s="21" t="s">
        <v>400</v>
      </c>
      <c r="C32" s="21">
        <v>2</v>
      </c>
      <c r="D32" s="21">
        <v>0</v>
      </c>
      <c r="E32" s="21">
        <f t="shared" ref="E32:E41" si="14">C32+D32</f>
        <v>2</v>
      </c>
      <c r="F32" s="22"/>
      <c r="G32" s="21">
        <v>6</v>
      </c>
      <c r="H32" s="21">
        <v>0</v>
      </c>
      <c r="I32" s="21">
        <f t="shared" ref="I32:I41" si="15">G32+H32</f>
        <v>6</v>
      </c>
      <c r="J32" s="22"/>
      <c r="K32" s="21">
        <f t="shared" si="13"/>
        <v>8</v>
      </c>
      <c r="L32" s="21">
        <v>0</v>
      </c>
      <c r="M32" s="21">
        <f t="shared" ref="M32:M42" si="16">K32+L32</f>
        <v>8</v>
      </c>
    </row>
    <row r="33" spans="2:13" x14ac:dyDescent="0.25">
      <c r="B33" s="21" t="s">
        <v>401</v>
      </c>
      <c r="C33" s="21">
        <v>1</v>
      </c>
      <c r="D33" s="21">
        <v>0</v>
      </c>
      <c r="E33" s="21">
        <f t="shared" si="14"/>
        <v>1</v>
      </c>
      <c r="F33" s="22">
        <f t="shared" ref="F33:F40" si="17">E33/$E$42</f>
        <v>2.0563438206868187E-4</v>
      </c>
      <c r="G33" s="21">
        <v>5</v>
      </c>
      <c r="H33" s="21">
        <v>0</v>
      </c>
      <c r="I33" s="21">
        <f t="shared" si="15"/>
        <v>5</v>
      </c>
      <c r="J33" s="22">
        <f t="shared" ref="J33:J40" si="18">I33/$I$42</f>
        <v>4.1192947767342231E-4</v>
      </c>
      <c r="K33" s="21">
        <f t="shared" si="13"/>
        <v>6</v>
      </c>
      <c r="L33" s="21">
        <v>0</v>
      </c>
      <c r="M33" s="21">
        <f t="shared" si="16"/>
        <v>6</v>
      </c>
    </row>
    <row r="34" spans="2:13" x14ac:dyDescent="0.25">
      <c r="B34" s="21" t="s">
        <v>402</v>
      </c>
      <c r="C34" s="21">
        <v>5</v>
      </c>
      <c r="D34" s="21">
        <v>0</v>
      </c>
      <c r="E34" s="21">
        <f t="shared" si="14"/>
        <v>5</v>
      </c>
      <c r="F34" s="22">
        <f t="shared" si="17"/>
        <v>1.0281719103434094E-3</v>
      </c>
      <c r="G34" s="21">
        <v>10</v>
      </c>
      <c r="H34" s="21">
        <v>0</v>
      </c>
      <c r="I34" s="21">
        <f t="shared" si="15"/>
        <v>10</v>
      </c>
      <c r="J34" s="22">
        <f t="shared" si="18"/>
        <v>8.2385895534684461E-4</v>
      </c>
      <c r="K34" s="21">
        <f t="shared" si="13"/>
        <v>15</v>
      </c>
      <c r="L34" s="21">
        <v>0</v>
      </c>
      <c r="M34" s="21">
        <f t="shared" si="16"/>
        <v>15</v>
      </c>
    </row>
    <row r="35" spans="2:13" x14ac:dyDescent="0.25">
      <c r="B35" s="21" t="s">
        <v>403</v>
      </c>
      <c r="C35" s="21">
        <v>9</v>
      </c>
      <c r="D35" s="21">
        <v>7</v>
      </c>
      <c r="E35" s="21">
        <f t="shared" si="14"/>
        <v>16</v>
      </c>
      <c r="F35" s="22"/>
      <c r="G35" s="21">
        <v>47</v>
      </c>
      <c r="H35" s="21">
        <v>3</v>
      </c>
      <c r="I35" s="21">
        <f t="shared" si="15"/>
        <v>50</v>
      </c>
      <c r="J35" s="22"/>
      <c r="K35" s="21">
        <f t="shared" si="13"/>
        <v>66</v>
      </c>
      <c r="L35" s="21">
        <v>0</v>
      </c>
      <c r="M35" s="21">
        <f t="shared" si="16"/>
        <v>66</v>
      </c>
    </row>
    <row r="36" spans="2:13" x14ac:dyDescent="0.25">
      <c r="B36" s="21" t="s">
        <v>404</v>
      </c>
      <c r="C36" s="21">
        <v>0</v>
      </c>
      <c r="D36" s="21">
        <v>0</v>
      </c>
      <c r="E36" s="21">
        <f t="shared" si="14"/>
        <v>0</v>
      </c>
      <c r="F36" s="22">
        <f t="shared" si="17"/>
        <v>0</v>
      </c>
      <c r="G36" s="21">
        <v>3</v>
      </c>
      <c r="H36" s="21">
        <v>0</v>
      </c>
      <c r="I36" s="21">
        <f t="shared" si="15"/>
        <v>3</v>
      </c>
      <c r="J36" s="22">
        <f t="shared" si="18"/>
        <v>2.4715768660405336E-4</v>
      </c>
      <c r="K36" s="21">
        <f t="shared" si="13"/>
        <v>3</v>
      </c>
      <c r="L36" s="21">
        <v>0</v>
      </c>
      <c r="M36" s="21">
        <f t="shared" si="16"/>
        <v>3</v>
      </c>
    </row>
    <row r="37" spans="2:13" x14ac:dyDescent="0.25">
      <c r="B37" s="21" t="s">
        <v>405</v>
      </c>
      <c r="C37" s="21">
        <v>135</v>
      </c>
      <c r="D37" s="21">
        <v>33</v>
      </c>
      <c r="E37" s="21">
        <f t="shared" si="14"/>
        <v>168</v>
      </c>
      <c r="F37" s="22">
        <f t="shared" si="17"/>
        <v>3.4546576187538557E-2</v>
      </c>
      <c r="G37" s="21">
        <v>435</v>
      </c>
      <c r="H37" s="21">
        <v>23</v>
      </c>
      <c r="I37" s="21">
        <f t="shared" si="15"/>
        <v>458</v>
      </c>
      <c r="J37" s="22">
        <f t="shared" si="18"/>
        <v>3.773274015488548E-2</v>
      </c>
      <c r="K37" s="21">
        <f t="shared" si="13"/>
        <v>626</v>
      </c>
      <c r="L37" s="21">
        <v>0</v>
      </c>
      <c r="M37" s="21">
        <f t="shared" si="16"/>
        <v>626</v>
      </c>
    </row>
    <row r="38" spans="2:13" x14ac:dyDescent="0.25">
      <c r="B38" s="21" t="s">
        <v>406</v>
      </c>
      <c r="C38" s="21">
        <v>2</v>
      </c>
      <c r="D38" s="21">
        <v>2</v>
      </c>
      <c r="E38" s="21">
        <f t="shared" si="14"/>
        <v>4</v>
      </c>
      <c r="F38" s="22">
        <f t="shared" si="17"/>
        <v>8.2253752827472749E-4</v>
      </c>
      <c r="G38" s="21">
        <v>31</v>
      </c>
      <c r="H38" s="21">
        <v>1</v>
      </c>
      <c r="I38" s="21">
        <f t="shared" si="15"/>
        <v>32</v>
      </c>
      <c r="J38" s="22">
        <f t="shared" si="18"/>
        <v>2.6363486571099027E-3</v>
      </c>
      <c r="K38" s="21">
        <f t="shared" si="13"/>
        <v>36</v>
      </c>
      <c r="L38" s="21">
        <v>0</v>
      </c>
      <c r="M38" s="21">
        <f t="shared" si="16"/>
        <v>36</v>
      </c>
    </row>
    <row r="39" spans="2:13" x14ac:dyDescent="0.25">
      <c r="B39" s="21" t="s">
        <v>407</v>
      </c>
      <c r="C39" s="21">
        <v>1</v>
      </c>
      <c r="D39" s="21">
        <v>0</v>
      </c>
      <c r="E39" s="21">
        <f t="shared" si="14"/>
        <v>1</v>
      </c>
      <c r="F39" s="22">
        <f t="shared" si="17"/>
        <v>2.0563438206868187E-4</v>
      </c>
      <c r="G39" s="21">
        <v>0</v>
      </c>
      <c r="H39" s="21">
        <v>0</v>
      </c>
      <c r="I39" s="21">
        <f t="shared" si="15"/>
        <v>0</v>
      </c>
      <c r="J39" s="22">
        <f t="shared" si="18"/>
        <v>0</v>
      </c>
      <c r="K39" s="21">
        <f t="shared" si="13"/>
        <v>1</v>
      </c>
      <c r="L39" s="21">
        <v>0</v>
      </c>
      <c r="M39" s="21">
        <f t="shared" si="16"/>
        <v>1</v>
      </c>
    </row>
    <row r="40" spans="2:13" x14ac:dyDescent="0.25">
      <c r="B40" s="21" t="s">
        <v>408</v>
      </c>
      <c r="C40" s="21">
        <v>950</v>
      </c>
      <c r="D40" s="21">
        <v>233</v>
      </c>
      <c r="E40" s="21">
        <f t="shared" si="14"/>
        <v>1183</v>
      </c>
      <c r="F40" s="22">
        <f t="shared" si="17"/>
        <v>0.24326547398725068</v>
      </c>
      <c r="G40" s="21">
        <v>1874</v>
      </c>
      <c r="H40" s="21">
        <v>83</v>
      </c>
      <c r="I40" s="21">
        <f t="shared" si="15"/>
        <v>1957</v>
      </c>
      <c r="J40" s="22">
        <f t="shared" si="18"/>
        <v>0.16122919756137749</v>
      </c>
      <c r="K40" s="21">
        <f t="shared" si="13"/>
        <v>3140</v>
      </c>
      <c r="L40" s="21">
        <v>0</v>
      </c>
      <c r="M40" s="21">
        <f t="shared" si="16"/>
        <v>3140</v>
      </c>
    </row>
    <row r="41" spans="2:13" x14ac:dyDescent="0.25">
      <c r="B41" s="21" t="s">
        <v>409</v>
      </c>
      <c r="C41" s="21">
        <v>1</v>
      </c>
      <c r="D41" s="21">
        <v>0</v>
      </c>
      <c r="E41" s="21">
        <f t="shared" si="14"/>
        <v>1</v>
      </c>
      <c r="F41" s="22"/>
      <c r="G41" s="21">
        <v>2</v>
      </c>
      <c r="H41" s="21">
        <v>0</v>
      </c>
      <c r="I41" s="21">
        <f t="shared" si="15"/>
        <v>2</v>
      </c>
      <c r="J41" s="22"/>
      <c r="K41" s="21">
        <f t="shared" si="13"/>
        <v>3</v>
      </c>
      <c r="L41" s="21">
        <v>0</v>
      </c>
      <c r="M41" s="21">
        <f t="shared" si="16"/>
        <v>3</v>
      </c>
    </row>
    <row r="42" spans="2:13" x14ac:dyDescent="0.25">
      <c r="B42" s="23" t="s">
        <v>49</v>
      </c>
      <c r="C42" s="21">
        <f t="shared" ref="C42:H42" si="19">SUM(C31:C41)</f>
        <v>3736</v>
      </c>
      <c r="D42" s="21">
        <f t="shared" si="19"/>
        <v>1127</v>
      </c>
      <c r="E42" s="23">
        <f t="shared" ref="E42" si="20">C42+D42</f>
        <v>4863</v>
      </c>
      <c r="F42" s="25">
        <f t="shared" ref="F42" si="21">E42/$E$42</f>
        <v>1</v>
      </c>
      <c r="G42" s="21">
        <f t="shared" si="19"/>
        <v>11600</v>
      </c>
      <c r="H42" s="21">
        <f t="shared" si="19"/>
        <v>538</v>
      </c>
      <c r="I42" s="23">
        <f t="shared" ref="I42" si="22">G42+H42</f>
        <v>12138</v>
      </c>
      <c r="J42" s="25">
        <f t="shared" ref="J42" si="23">I42/$I$42</f>
        <v>1</v>
      </c>
      <c r="K42" s="23">
        <f t="shared" ref="K42" si="24">E42+I42</f>
        <v>17001</v>
      </c>
      <c r="L42" s="21">
        <f t="shared" ref="L42" si="25">SUM(L31:L41)</f>
        <v>0</v>
      </c>
      <c r="M42" s="23">
        <f t="shared" si="16"/>
        <v>17001</v>
      </c>
    </row>
    <row r="43" spans="2:13" ht="24" x14ac:dyDescent="0.25">
      <c r="B43" s="35" t="s">
        <v>66</v>
      </c>
      <c r="C43" s="36">
        <f>+C42/M42</f>
        <v>0.21975177930709958</v>
      </c>
      <c r="D43" s="36">
        <f>+D42/M42</f>
        <v>6.6290218222457509E-2</v>
      </c>
      <c r="E43" s="37">
        <f>+E42/M42</f>
        <v>0.28604199752955706</v>
      </c>
      <c r="F43" s="37"/>
      <c r="G43" s="36">
        <f>+G42/M42</f>
        <v>0.68231280512911008</v>
      </c>
      <c r="H43" s="36">
        <f>+H42/M42</f>
        <v>3.1645197341332865E-2</v>
      </c>
      <c r="I43" s="37">
        <f>+I42/M42</f>
        <v>0.71395800247044294</v>
      </c>
      <c r="J43" s="37"/>
      <c r="K43" s="37">
        <f>+K42/M42</f>
        <v>1</v>
      </c>
      <c r="L43" s="37">
        <f>+L42/M42</f>
        <v>0</v>
      </c>
      <c r="M43" s="37">
        <f>K43+L43</f>
        <v>1</v>
      </c>
    </row>
    <row r="44" spans="2:13" x14ac:dyDescent="0.25">
      <c r="B44" s="28" t="s">
        <v>129</v>
      </c>
    </row>
    <row r="45" spans="2:13" x14ac:dyDescent="0.25">
      <c r="B45" s="28" t="s">
        <v>130</v>
      </c>
    </row>
  </sheetData>
  <mergeCells count="12">
    <mergeCell ref="L29:M29"/>
    <mergeCell ref="B28:M28"/>
    <mergeCell ref="B6:K6"/>
    <mergeCell ref="B5:K5"/>
    <mergeCell ref="B25:K25"/>
    <mergeCell ref="B26:K26"/>
    <mergeCell ref="B8:M8"/>
    <mergeCell ref="L9:M9"/>
    <mergeCell ref="B29:B30"/>
    <mergeCell ref="C29:K29"/>
    <mergeCell ref="B9:B10"/>
    <mergeCell ref="C9:K9"/>
  </mergeCells>
  <hyperlinks>
    <hyperlink ref="M5" location="'Índice Pensiones Solidarias'!A1" display="Volver Sistema de Pensiones Solidadias" xr:uid="{00000000-0004-0000-1500-000000000000}"/>
  </hyperlinks>
  <pageMargins left="0.74803149606299213" right="0.74803149606299213" top="0.98425196850393704" bottom="0.98425196850393704" header="0" footer="0"/>
  <pageSetup scale="9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32"/>
  <dimension ref="A1:P127"/>
  <sheetViews>
    <sheetView showGridLines="0" topLeftCell="A121" zoomScaleNormal="100" workbookViewId="0"/>
  </sheetViews>
  <sheetFormatPr baseColWidth="10" defaultRowHeight="12" x14ac:dyDescent="0.25"/>
  <cols>
    <col min="1" max="1" width="6" style="29" customWidth="1"/>
    <col min="2" max="2" width="18.109375" style="29" customWidth="1"/>
    <col min="3" max="3" width="8.44140625" style="29" customWidth="1"/>
    <col min="4" max="4" width="7.44140625" style="29" bestFit="1" customWidth="1"/>
    <col min="5" max="6" width="7.44140625" style="29" customWidth="1"/>
    <col min="7" max="7" width="8" style="29" bestFit="1" customWidth="1"/>
    <col min="8" max="8" width="7.44140625" style="29" bestFit="1" customWidth="1"/>
    <col min="9" max="11" width="7.44140625" style="29" customWidth="1"/>
    <col min="12" max="12" width="7.88671875" style="29" customWidth="1"/>
    <col min="13" max="251" width="11.44140625" style="29"/>
    <col min="252" max="252" width="18.109375" style="29" customWidth="1"/>
    <col min="253" max="253" width="8" style="29" bestFit="1" customWidth="1"/>
    <col min="254" max="254" width="7.44140625" style="29" bestFit="1" customWidth="1"/>
    <col min="255" max="256" width="7.44140625" style="29" customWidth="1"/>
    <col min="257" max="257" width="8" style="29" bestFit="1" customWidth="1"/>
    <col min="258" max="258" width="7.44140625" style="29" bestFit="1" customWidth="1"/>
    <col min="259" max="261" width="7.44140625" style="29" customWidth="1"/>
    <col min="262" max="267" width="0" style="29" hidden="1" customWidth="1"/>
    <col min="268" max="268" width="7.88671875" style="29" customWidth="1"/>
    <col min="269" max="507" width="11.44140625" style="29"/>
    <col min="508" max="508" width="18.109375" style="29" customWidth="1"/>
    <col min="509" max="509" width="8" style="29" bestFit="1" customWidth="1"/>
    <col min="510" max="510" width="7.44140625" style="29" bestFit="1" customWidth="1"/>
    <col min="511" max="512" width="7.44140625" style="29" customWidth="1"/>
    <col min="513" max="513" width="8" style="29" bestFit="1" customWidth="1"/>
    <col min="514" max="514" width="7.44140625" style="29" bestFit="1" customWidth="1"/>
    <col min="515" max="517" width="7.44140625" style="29" customWidth="1"/>
    <col min="518" max="523" width="0" style="29" hidden="1" customWidth="1"/>
    <col min="524" max="524" width="7.88671875" style="29" customWidth="1"/>
    <col min="525" max="763" width="11.44140625" style="29"/>
    <col min="764" max="764" width="18.109375" style="29" customWidth="1"/>
    <col min="765" max="765" width="8" style="29" bestFit="1" customWidth="1"/>
    <col min="766" max="766" width="7.44140625" style="29" bestFit="1" customWidth="1"/>
    <col min="767" max="768" width="7.44140625" style="29" customWidth="1"/>
    <col min="769" max="769" width="8" style="29" bestFit="1" customWidth="1"/>
    <col min="770" max="770" width="7.44140625" style="29" bestFit="1" customWidth="1"/>
    <col min="771" max="773" width="7.44140625" style="29" customWidth="1"/>
    <col min="774" max="779" width="0" style="29" hidden="1" customWidth="1"/>
    <col min="780" max="780" width="7.88671875" style="29" customWidth="1"/>
    <col min="781" max="1019" width="11.44140625" style="29"/>
    <col min="1020" max="1020" width="18.109375" style="29" customWidth="1"/>
    <col min="1021" max="1021" width="8" style="29" bestFit="1" customWidth="1"/>
    <col min="1022" max="1022" width="7.44140625" style="29" bestFit="1" customWidth="1"/>
    <col min="1023" max="1024" width="7.44140625" style="29" customWidth="1"/>
    <col min="1025" max="1025" width="8" style="29" bestFit="1" customWidth="1"/>
    <col min="1026" max="1026" width="7.44140625" style="29" bestFit="1" customWidth="1"/>
    <col min="1027" max="1029" width="7.44140625" style="29" customWidth="1"/>
    <col min="1030" max="1035" width="0" style="29" hidden="1" customWidth="1"/>
    <col min="1036" max="1036" width="7.88671875" style="29" customWidth="1"/>
    <col min="1037" max="1275" width="11.44140625" style="29"/>
    <col min="1276" max="1276" width="18.109375" style="29" customWidth="1"/>
    <col min="1277" max="1277" width="8" style="29" bestFit="1" customWidth="1"/>
    <col min="1278" max="1278" width="7.44140625" style="29" bestFit="1" customWidth="1"/>
    <col min="1279" max="1280" width="7.44140625" style="29" customWidth="1"/>
    <col min="1281" max="1281" width="8" style="29" bestFit="1" customWidth="1"/>
    <col min="1282" max="1282" width="7.44140625" style="29" bestFit="1" customWidth="1"/>
    <col min="1283" max="1285" width="7.44140625" style="29" customWidth="1"/>
    <col min="1286" max="1291" width="0" style="29" hidden="1" customWidth="1"/>
    <col min="1292" max="1292" width="7.88671875" style="29" customWidth="1"/>
    <col min="1293" max="1531" width="11.44140625" style="29"/>
    <col min="1532" max="1532" width="18.109375" style="29" customWidth="1"/>
    <col min="1533" max="1533" width="8" style="29" bestFit="1" customWidth="1"/>
    <col min="1534" max="1534" width="7.44140625" style="29" bestFit="1" customWidth="1"/>
    <col min="1535" max="1536" width="7.44140625" style="29" customWidth="1"/>
    <col min="1537" max="1537" width="8" style="29" bestFit="1" customWidth="1"/>
    <col min="1538" max="1538" width="7.44140625" style="29" bestFit="1" customWidth="1"/>
    <col min="1539" max="1541" width="7.44140625" style="29" customWidth="1"/>
    <col min="1542" max="1547" width="0" style="29" hidden="1" customWidth="1"/>
    <col min="1548" max="1548" width="7.88671875" style="29" customWidth="1"/>
    <col min="1549" max="1787" width="11.44140625" style="29"/>
    <col min="1788" max="1788" width="18.109375" style="29" customWidth="1"/>
    <col min="1789" max="1789" width="8" style="29" bestFit="1" customWidth="1"/>
    <col min="1790" max="1790" width="7.44140625" style="29" bestFit="1" customWidth="1"/>
    <col min="1791" max="1792" width="7.44140625" style="29" customWidth="1"/>
    <col min="1793" max="1793" width="8" style="29" bestFit="1" customWidth="1"/>
    <col min="1794" max="1794" width="7.44140625" style="29" bestFit="1" customWidth="1"/>
    <col min="1795" max="1797" width="7.44140625" style="29" customWidth="1"/>
    <col min="1798" max="1803" width="0" style="29" hidden="1" customWidth="1"/>
    <col min="1804" max="1804" width="7.88671875" style="29" customWidth="1"/>
    <col min="1805" max="2043" width="11.44140625" style="29"/>
    <col min="2044" max="2044" width="18.109375" style="29" customWidth="1"/>
    <col min="2045" max="2045" width="8" style="29" bestFit="1" customWidth="1"/>
    <col min="2046" max="2046" width="7.44140625" style="29" bestFit="1" customWidth="1"/>
    <col min="2047" max="2048" width="7.44140625" style="29" customWidth="1"/>
    <col min="2049" max="2049" width="8" style="29" bestFit="1" customWidth="1"/>
    <col min="2050" max="2050" width="7.44140625" style="29" bestFit="1" customWidth="1"/>
    <col min="2051" max="2053" width="7.44140625" style="29" customWidth="1"/>
    <col min="2054" max="2059" width="0" style="29" hidden="1" customWidth="1"/>
    <col min="2060" max="2060" width="7.88671875" style="29" customWidth="1"/>
    <col min="2061" max="2299" width="11.44140625" style="29"/>
    <col min="2300" max="2300" width="18.109375" style="29" customWidth="1"/>
    <col min="2301" max="2301" width="8" style="29" bestFit="1" customWidth="1"/>
    <col min="2302" max="2302" width="7.44140625" style="29" bestFit="1" customWidth="1"/>
    <col min="2303" max="2304" width="7.44140625" style="29" customWidth="1"/>
    <col min="2305" max="2305" width="8" style="29" bestFit="1" customWidth="1"/>
    <col min="2306" max="2306" width="7.44140625" style="29" bestFit="1" customWidth="1"/>
    <col min="2307" max="2309" width="7.44140625" style="29" customWidth="1"/>
    <col min="2310" max="2315" width="0" style="29" hidden="1" customWidth="1"/>
    <col min="2316" max="2316" width="7.88671875" style="29" customWidth="1"/>
    <col min="2317" max="2555" width="11.44140625" style="29"/>
    <col min="2556" max="2556" width="18.109375" style="29" customWidth="1"/>
    <col min="2557" max="2557" width="8" style="29" bestFit="1" customWidth="1"/>
    <col min="2558" max="2558" width="7.44140625" style="29" bestFit="1" customWidth="1"/>
    <col min="2559" max="2560" width="7.44140625" style="29" customWidth="1"/>
    <col min="2561" max="2561" width="8" style="29" bestFit="1" customWidth="1"/>
    <col min="2562" max="2562" width="7.44140625" style="29" bestFit="1" customWidth="1"/>
    <col min="2563" max="2565" width="7.44140625" style="29" customWidth="1"/>
    <col min="2566" max="2571" width="0" style="29" hidden="1" customWidth="1"/>
    <col min="2572" max="2572" width="7.88671875" style="29" customWidth="1"/>
    <col min="2573" max="2811" width="11.44140625" style="29"/>
    <col min="2812" max="2812" width="18.109375" style="29" customWidth="1"/>
    <col min="2813" max="2813" width="8" style="29" bestFit="1" customWidth="1"/>
    <col min="2814" max="2814" width="7.44140625" style="29" bestFit="1" customWidth="1"/>
    <col min="2815" max="2816" width="7.44140625" style="29" customWidth="1"/>
    <col min="2817" max="2817" width="8" style="29" bestFit="1" customWidth="1"/>
    <col min="2818" max="2818" width="7.44140625" style="29" bestFit="1" customWidth="1"/>
    <col min="2819" max="2821" width="7.44140625" style="29" customWidth="1"/>
    <col min="2822" max="2827" width="0" style="29" hidden="1" customWidth="1"/>
    <col min="2828" max="2828" width="7.88671875" style="29" customWidth="1"/>
    <col min="2829" max="3067" width="11.44140625" style="29"/>
    <col min="3068" max="3068" width="18.109375" style="29" customWidth="1"/>
    <col min="3069" max="3069" width="8" style="29" bestFit="1" customWidth="1"/>
    <col min="3070" max="3070" width="7.44140625" style="29" bestFit="1" customWidth="1"/>
    <col min="3071" max="3072" width="7.44140625" style="29" customWidth="1"/>
    <col min="3073" max="3073" width="8" style="29" bestFit="1" customWidth="1"/>
    <col min="3074" max="3074" width="7.44140625" style="29" bestFit="1" customWidth="1"/>
    <col min="3075" max="3077" width="7.44140625" style="29" customWidth="1"/>
    <col min="3078" max="3083" width="0" style="29" hidden="1" customWidth="1"/>
    <col min="3084" max="3084" width="7.88671875" style="29" customWidth="1"/>
    <col min="3085" max="3323" width="11.44140625" style="29"/>
    <col min="3324" max="3324" width="18.109375" style="29" customWidth="1"/>
    <col min="3325" max="3325" width="8" style="29" bestFit="1" customWidth="1"/>
    <col min="3326" max="3326" width="7.44140625" style="29" bestFit="1" customWidth="1"/>
    <col min="3327" max="3328" width="7.44140625" style="29" customWidth="1"/>
    <col min="3329" max="3329" width="8" style="29" bestFit="1" customWidth="1"/>
    <col min="3330" max="3330" width="7.44140625" style="29" bestFit="1" customWidth="1"/>
    <col min="3331" max="3333" width="7.44140625" style="29" customWidth="1"/>
    <col min="3334" max="3339" width="0" style="29" hidden="1" customWidth="1"/>
    <col min="3340" max="3340" width="7.88671875" style="29" customWidth="1"/>
    <col min="3341" max="3579" width="11.44140625" style="29"/>
    <col min="3580" max="3580" width="18.109375" style="29" customWidth="1"/>
    <col min="3581" max="3581" width="8" style="29" bestFit="1" customWidth="1"/>
    <col min="3582" max="3582" width="7.44140625" style="29" bestFit="1" customWidth="1"/>
    <col min="3583" max="3584" width="7.44140625" style="29" customWidth="1"/>
    <col min="3585" max="3585" width="8" style="29" bestFit="1" customWidth="1"/>
    <col min="3586" max="3586" width="7.44140625" style="29" bestFit="1" customWidth="1"/>
    <col min="3587" max="3589" width="7.44140625" style="29" customWidth="1"/>
    <col min="3590" max="3595" width="0" style="29" hidden="1" customWidth="1"/>
    <col min="3596" max="3596" width="7.88671875" style="29" customWidth="1"/>
    <col min="3597" max="3835" width="11.44140625" style="29"/>
    <col min="3836" max="3836" width="18.109375" style="29" customWidth="1"/>
    <col min="3837" max="3837" width="8" style="29" bestFit="1" customWidth="1"/>
    <col min="3838" max="3838" width="7.44140625" style="29" bestFit="1" customWidth="1"/>
    <col min="3839" max="3840" width="7.44140625" style="29" customWidth="1"/>
    <col min="3841" max="3841" width="8" style="29" bestFit="1" customWidth="1"/>
    <col min="3842" max="3842" width="7.44140625" style="29" bestFit="1" customWidth="1"/>
    <col min="3843" max="3845" width="7.44140625" style="29" customWidth="1"/>
    <col min="3846" max="3851" width="0" style="29" hidden="1" customWidth="1"/>
    <col min="3852" max="3852" width="7.88671875" style="29" customWidth="1"/>
    <col min="3853" max="4091" width="11.44140625" style="29"/>
    <col min="4092" max="4092" width="18.109375" style="29" customWidth="1"/>
    <col min="4093" max="4093" width="8" style="29" bestFit="1" customWidth="1"/>
    <col min="4094" max="4094" width="7.44140625" style="29" bestFit="1" customWidth="1"/>
    <col min="4095" max="4096" width="7.44140625" style="29" customWidth="1"/>
    <col min="4097" max="4097" width="8" style="29" bestFit="1" customWidth="1"/>
    <col min="4098" max="4098" width="7.44140625" style="29" bestFit="1" customWidth="1"/>
    <col min="4099" max="4101" width="7.44140625" style="29" customWidth="1"/>
    <col min="4102" max="4107" width="0" style="29" hidden="1" customWidth="1"/>
    <col min="4108" max="4108" width="7.88671875" style="29" customWidth="1"/>
    <col min="4109" max="4347" width="11.44140625" style="29"/>
    <col min="4348" max="4348" width="18.109375" style="29" customWidth="1"/>
    <col min="4349" max="4349" width="8" style="29" bestFit="1" customWidth="1"/>
    <col min="4350" max="4350" width="7.44140625" style="29" bestFit="1" customWidth="1"/>
    <col min="4351" max="4352" width="7.44140625" style="29" customWidth="1"/>
    <col min="4353" max="4353" width="8" style="29" bestFit="1" customWidth="1"/>
    <col min="4354" max="4354" width="7.44140625" style="29" bestFit="1" customWidth="1"/>
    <col min="4355" max="4357" width="7.44140625" style="29" customWidth="1"/>
    <col min="4358" max="4363" width="0" style="29" hidden="1" customWidth="1"/>
    <col min="4364" max="4364" width="7.88671875" style="29" customWidth="1"/>
    <col min="4365" max="4603" width="11.44140625" style="29"/>
    <col min="4604" max="4604" width="18.109375" style="29" customWidth="1"/>
    <col min="4605" max="4605" width="8" style="29" bestFit="1" customWidth="1"/>
    <col min="4606" max="4606" width="7.44140625" style="29" bestFit="1" customWidth="1"/>
    <col min="4607" max="4608" width="7.44140625" style="29" customWidth="1"/>
    <col min="4609" max="4609" width="8" style="29" bestFit="1" customWidth="1"/>
    <col min="4610" max="4610" width="7.44140625" style="29" bestFit="1" customWidth="1"/>
    <col min="4611" max="4613" width="7.44140625" style="29" customWidth="1"/>
    <col min="4614" max="4619" width="0" style="29" hidden="1" customWidth="1"/>
    <col min="4620" max="4620" width="7.88671875" style="29" customWidth="1"/>
    <col min="4621" max="4859" width="11.44140625" style="29"/>
    <col min="4860" max="4860" width="18.109375" style="29" customWidth="1"/>
    <col min="4861" max="4861" width="8" style="29" bestFit="1" customWidth="1"/>
    <col min="4862" max="4862" width="7.44140625" style="29" bestFit="1" customWidth="1"/>
    <col min="4863" max="4864" width="7.44140625" style="29" customWidth="1"/>
    <col min="4865" max="4865" width="8" style="29" bestFit="1" customWidth="1"/>
    <col min="4866" max="4866" width="7.44140625" style="29" bestFit="1" customWidth="1"/>
    <col min="4867" max="4869" width="7.44140625" style="29" customWidth="1"/>
    <col min="4870" max="4875" width="0" style="29" hidden="1" customWidth="1"/>
    <col min="4876" max="4876" width="7.88671875" style="29" customWidth="1"/>
    <col min="4877" max="5115" width="11.44140625" style="29"/>
    <col min="5116" max="5116" width="18.109375" style="29" customWidth="1"/>
    <col min="5117" max="5117" width="8" style="29" bestFit="1" customWidth="1"/>
    <col min="5118" max="5118" width="7.44140625" style="29" bestFit="1" customWidth="1"/>
    <col min="5119" max="5120" width="7.44140625" style="29" customWidth="1"/>
    <col min="5121" max="5121" width="8" style="29" bestFit="1" customWidth="1"/>
    <col min="5122" max="5122" width="7.44140625" style="29" bestFit="1" customWidth="1"/>
    <col min="5123" max="5125" width="7.44140625" style="29" customWidth="1"/>
    <col min="5126" max="5131" width="0" style="29" hidden="1" customWidth="1"/>
    <col min="5132" max="5132" width="7.88671875" style="29" customWidth="1"/>
    <col min="5133" max="5371" width="11.44140625" style="29"/>
    <col min="5372" max="5372" width="18.109375" style="29" customWidth="1"/>
    <col min="5373" max="5373" width="8" style="29" bestFit="1" customWidth="1"/>
    <col min="5374" max="5374" width="7.44140625" style="29" bestFit="1" customWidth="1"/>
    <col min="5375" max="5376" width="7.44140625" style="29" customWidth="1"/>
    <col min="5377" max="5377" width="8" style="29" bestFit="1" customWidth="1"/>
    <col min="5378" max="5378" width="7.44140625" style="29" bestFit="1" customWidth="1"/>
    <col min="5379" max="5381" width="7.44140625" style="29" customWidth="1"/>
    <col min="5382" max="5387" width="0" style="29" hidden="1" customWidth="1"/>
    <col min="5388" max="5388" width="7.88671875" style="29" customWidth="1"/>
    <col min="5389" max="5627" width="11.44140625" style="29"/>
    <col min="5628" max="5628" width="18.109375" style="29" customWidth="1"/>
    <col min="5629" max="5629" width="8" style="29" bestFit="1" customWidth="1"/>
    <col min="5630" max="5630" width="7.44140625" style="29" bestFit="1" customWidth="1"/>
    <col min="5631" max="5632" width="7.44140625" style="29" customWidth="1"/>
    <col min="5633" max="5633" width="8" style="29" bestFit="1" customWidth="1"/>
    <col min="5634" max="5634" width="7.44140625" style="29" bestFit="1" customWidth="1"/>
    <col min="5635" max="5637" width="7.44140625" style="29" customWidth="1"/>
    <col min="5638" max="5643" width="0" style="29" hidden="1" customWidth="1"/>
    <col min="5644" max="5644" width="7.88671875" style="29" customWidth="1"/>
    <col min="5645" max="5883" width="11.44140625" style="29"/>
    <col min="5884" max="5884" width="18.109375" style="29" customWidth="1"/>
    <col min="5885" max="5885" width="8" style="29" bestFit="1" customWidth="1"/>
    <col min="5886" max="5886" width="7.44140625" style="29" bestFit="1" customWidth="1"/>
    <col min="5887" max="5888" width="7.44140625" style="29" customWidth="1"/>
    <col min="5889" max="5889" width="8" style="29" bestFit="1" customWidth="1"/>
    <col min="5890" max="5890" width="7.44140625" style="29" bestFit="1" customWidth="1"/>
    <col min="5891" max="5893" width="7.44140625" style="29" customWidth="1"/>
    <col min="5894" max="5899" width="0" style="29" hidden="1" customWidth="1"/>
    <col min="5900" max="5900" width="7.88671875" style="29" customWidth="1"/>
    <col min="5901" max="6139" width="11.44140625" style="29"/>
    <col min="6140" max="6140" width="18.109375" style="29" customWidth="1"/>
    <col min="6141" max="6141" width="8" style="29" bestFit="1" customWidth="1"/>
    <col min="6142" max="6142" width="7.44140625" style="29" bestFit="1" customWidth="1"/>
    <col min="6143" max="6144" width="7.44140625" style="29" customWidth="1"/>
    <col min="6145" max="6145" width="8" style="29" bestFit="1" customWidth="1"/>
    <col min="6146" max="6146" width="7.44140625" style="29" bestFit="1" customWidth="1"/>
    <col min="6147" max="6149" width="7.44140625" style="29" customWidth="1"/>
    <col min="6150" max="6155" width="0" style="29" hidden="1" customWidth="1"/>
    <col min="6156" max="6156" width="7.88671875" style="29" customWidth="1"/>
    <col min="6157" max="6395" width="11.44140625" style="29"/>
    <col min="6396" max="6396" width="18.109375" style="29" customWidth="1"/>
    <col min="6397" max="6397" width="8" style="29" bestFit="1" customWidth="1"/>
    <col min="6398" max="6398" width="7.44140625" style="29" bestFit="1" customWidth="1"/>
    <col min="6399" max="6400" width="7.44140625" style="29" customWidth="1"/>
    <col min="6401" max="6401" width="8" style="29" bestFit="1" customWidth="1"/>
    <col min="6402" max="6402" width="7.44140625" style="29" bestFit="1" customWidth="1"/>
    <col min="6403" max="6405" width="7.44140625" style="29" customWidth="1"/>
    <col min="6406" max="6411" width="0" style="29" hidden="1" customWidth="1"/>
    <col min="6412" max="6412" width="7.88671875" style="29" customWidth="1"/>
    <col min="6413" max="6651" width="11.44140625" style="29"/>
    <col min="6652" max="6652" width="18.109375" style="29" customWidth="1"/>
    <col min="6653" max="6653" width="8" style="29" bestFit="1" customWidth="1"/>
    <col min="6654" max="6654" width="7.44140625" style="29" bestFit="1" customWidth="1"/>
    <col min="6655" max="6656" width="7.44140625" style="29" customWidth="1"/>
    <col min="6657" max="6657" width="8" style="29" bestFit="1" customWidth="1"/>
    <col min="6658" max="6658" width="7.44140625" style="29" bestFit="1" customWidth="1"/>
    <col min="6659" max="6661" width="7.44140625" style="29" customWidth="1"/>
    <col min="6662" max="6667" width="0" style="29" hidden="1" customWidth="1"/>
    <col min="6668" max="6668" width="7.88671875" style="29" customWidth="1"/>
    <col min="6669" max="6907" width="11.44140625" style="29"/>
    <col min="6908" max="6908" width="18.109375" style="29" customWidth="1"/>
    <col min="6909" max="6909" width="8" style="29" bestFit="1" customWidth="1"/>
    <col min="6910" max="6910" width="7.44140625" style="29" bestFit="1" customWidth="1"/>
    <col min="6911" max="6912" width="7.44140625" style="29" customWidth="1"/>
    <col min="6913" max="6913" width="8" style="29" bestFit="1" customWidth="1"/>
    <col min="6914" max="6914" width="7.44140625" style="29" bestFit="1" customWidth="1"/>
    <col min="6915" max="6917" width="7.44140625" style="29" customWidth="1"/>
    <col min="6918" max="6923" width="0" style="29" hidden="1" customWidth="1"/>
    <col min="6924" max="6924" width="7.88671875" style="29" customWidth="1"/>
    <col min="6925" max="7163" width="11.44140625" style="29"/>
    <col min="7164" max="7164" width="18.109375" style="29" customWidth="1"/>
    <col min="7165" max="7165" width="8" style="29" bestFit="1" customWidth="1"/>
    <col min="7166" max="7166" width="7.44140625" style="29" bestFit="1" customWidth="1"/>
    <col min="7167" max="7168" width="7.44140625" style="29" customWidth="1"/>
    <col min="7169" max="7169" width="8" style="29" bestFit="1" customWidth="1"/>
    <col min="7170" max="7170" width="7.44140625" style="29" bestFit="1" customWidth="1"/>
    <col min="7171" max="7173" width="7.44140625" style="29" customWidth="1"/>
    <col min="7174" max="7179" width="0" style="29" hidden="1" customWidth="1"/>
    <col min="7180" max="7180" width="7.88671875" style="29" customWidth="1"/>
    <col min="7181" max="7419" width="11.44140625" style="29"/>
    <col min="7420" max="7420" width="18.109375" style="29" customWidth="1"/>
    <col min="7421" max="7421" width="8" style="29" bestFit="1" customWidth="1"/>
    <col min="7422" max="7422" width="7.44140625" style="29" bestFit="1" customWidth="1"/>
    <col min="7423" max="7424" width="7.44140625" style="29" customWidth="1"/>
    <col min="7425" max="7425" width="8" style="29" bestFit="1" customWidth="1"/>
    <col min="7426" max="7426" width="7.44140625" style="29" bestFit="1" customWidth="1"/>
    <col min="7427" max="7429" width="7.44140625" style="29" customWidth="1"/>
    <col min="7430" max="7435" width="0" style="29" hidden="1" customWidth="1"/>
    <col min="7436" max="7436" width="7.88671875" style="29" customWidth="1"/>
    <col min="7437" max="7675" width="11.44140625" style="29"/>
    <col min="7676" max="7676" width="18.109375" style="29" customWidth="1"/>
    <col min="7677" max="7677" width="8" style="29" bestFit="1" customWidth="1"/>
    <col min="7678" max="7678" width="7.44140625" style="29" bestFit="1" customWidth="1"/>
    <col min="7679" max="7680" width="7.44140625" style="29" customWidth="1"/>
    <col min="7681" max="7681" width="8" style="29" bestFit="1" customWidth="1"/>
    <col min="7682" max="7682" width="7.44140625" style="29" bestFit="1" customWidth="1"/>
    <col min="7683" max="7685" width="7.44140625" style="29" customWidth="1"/>
    <col min="7686" max="7691" width="0" style="29" hidden="1" customWidth="1"/>
    <col min="7692" max="7692" width="7.88671875" style="29" customWidth="1"/>
    <col min="7693" max="7931" width="11.44140625" style="29"/>
    <col min="7932" max="7932" width="18.109375" style="29" customWidth="1"/>
    <col min="7933" max="7933" width="8" style="29" bestFit="1" customWidth="1"/>
    <col min="7934" max="7934" width="7.44140625" style="29" bestFit="1" customWidth="1"/>
    <col min="7935" max="7936" width="7.44140625" style="29" customWidth="1"/>
    <col min="7937" max="7937" width="8" style="29" bestFit="1" customWidth="1"/>
    <col min="7938" max="7938" width="7.44140625" style="29" bestFit="1" customWidth="1"/>
    <col min="7939" max="7941" width="7.44140625" style="29" customWidth="1"/>
    <col min="7942" max="7947" width="0" style="29" hidden="1" customWidth="1"/>
    <col min="7948" max="7948" width="7.88671875" style="29" customWidth="1"/>
    <col min="7949" max="8187" width="11.44140625" style="29"/>
    <col min="8188" max="8188" width="18.109375" style="29" customWidth="1"/>
    <col min="8189" max="8189" width="8" style="29" bestFit="1" customWidth="1"/>
    <col min="8190" max="8190" width="7.44140625" style="29" bestFit="1" customWidth="1"/>
    <col min="8191" max="8192" width="7.44140625" style="29" customWidth="1"/>
    <col min="8193" max="8193" width="8" style="29" bestFit="1" customWidth="1"/>
    <col min="8194" max="8194" width="7.44140625" style="29" bestFit="1" customWidth="1"/>
    <col min="8195" max="8197" width="7.44140625" style="29" customWidth="1"/>
    <col min="8198" max="8203" width="0" style="29" hidden="1" customWidth="1"/>
    <col min="8204" max="8204" width="7.88671875" style="29" customWidth="1"/>
    <col min="8205" max="8443" width="11.44140625" style="29"/>
    <col min="8444" max="8444" width="18.109375" style="29" customWidth="1"/>
    <col min="8445" max="8445" width="8" style="29" bestFit="1" customWidth="1"/>
    <col min="8446" max="8446" width="7.44140625" style="29" bestFit="1" customWidth="1"/>
    <col min="8447" max="8448" width="7.44140625" style="29" customWidth="1"/>
    <col min="8449" max="8449" width="8" style="29" bestFit="1" customWidth="1"/>
    <col min="8450" max="8450" width="7.44140625" style="29" bestFit="1" customWidth="1"/>
    <col min="8451" max="8453" width="7.44140625" style="29" customWidth="1"/>
    <col min="8454" max="8459" width="0" style="29" hidden="1" customWidth="1"/>
    <col min="8460" max="8460" width="7.88671875" style="29" customWidth="1"/>
    <col min="8461" max="8699" width="11.44140625" style="29"/>
    <col min="8700" max="8700" width="18.109375" style="29" customWidth="1"/>
    <col min="8701" max="8701" width="8" style="29" bestFit="1" customWidth="1"/>
    <col min="8702" max="8702" width="7.44140625" style="29" bestFit="1" customWidth="1"/>
    <col min="8703" max="8704" width="7.44140625" style="29" customWidth="1"/>
    <col min="8705" max="8705" width="8" style="29" bestFit="1" customWidth="1"/>
    <col min="8706" max="8706" width="7.44140625" style="29" bestFit="1" customWidth="1"/>
    <col min="8707" max="8709" width="7.44140625" style="29" customWidth="1"/>
    <col min="8710" max="8715" width="0" style="29" hidden="1" customWidth="1"/>
    <col min="8716" max="8716" width="7.88671875" style="29" customWidth="1"/>
    <col min="8717" max="8955" width="11.44140625" style="29"/>
    <col min="8956" max="8956" width="18.109375" style="29" customWidth="1"/>
    <col min="8957" max="8957" width="8" style="29" bestFit="1" customWidth="1"/>
    <col min="8958" max="8958" width="7.44140625" style="29" bestFit="1" customWidth="1"/>
    <col min="8959" max="8960" width="7.44140625" style="29" customWidth="1"/>
    <col min="8961" max="8961" width="8" style="29" bestFit="1" customWidth="1"/>
    <col min="8962" max="8962" width="7.44140625" style="29" bestFit="1" customWidth="1"/>
    <col min="8963" max="8965" width="7.44140625" style="29" customWidth="1"/>
    <col min="8966" max="8971" width="0" style="29" hidden="1" customWidth="1"/>
    <col min="8972" max="8972" width="7.88671875" style="29" customWidth="1"/>
    <col min="8973" max="9211" width="11.44140625" style="29"/>
    <col min="9212" max="9212" width="18.109375" style="29" customWidth="1"/>
    <col min="9213" max="9213" width="8" style="29" bestFit="1" customWidth="1"/>
    <col min="9214" max="9214" width="7.44140625" style="29" bestFit="1" customWidth="1"/>
    <col min="9215" max="9216" width="7.44140625" style="29" customWidth="1"/>
    <col min="9217" max="9217" width="8" style="29" bestFit="1" customWidth="1"/>
    <col min="9218" max="9218" width="7.44140625" style="29" bestFit="1" customWidth="1"/>
    <col min="9219" max="9221" width="7.44140625" style="29" customWidth="1"/>
    <col min="9222" max="9227" width="0" style="29" hidden="1" customWidth="1"/>
    <col min="9228" max="9228" width="7.88671875" style="29" customWidth="1"/>
    <col min="9229" max="9467" width="11.44140625" style="29"/>
    <col min="9468" max="9468" width="18.109375" style="29" customWidth="1"/>
    <col min="9469" max="9469" width="8" style="29" bestFit="1" customWidth="1"/>
    <col min="9470" max="9470" width="7.44140625" style="29" bestFit="1" customWidth="1"/>
    <col min="9471" max="9472" width="7.44140625" style="29" customWidth="1"/>
    <col min="9473" max="9473" width="8" style="29" bestFit="1" customWidth="1"/>
    <col min="9474" max="9474" width="7.44140625" style="29" bestFit="1" customWidth="1"/>
    <col min="9475" max="9477" width="7.44140625" style="29" customWidth="1"/>
    <col min="9478" max="9483" width="0" style="29" hidden="1" customWidth="1"/>
    <col min="9484" max="9484" width="7.88671875" style="29" customWidth="1"/>
    <col min="9485" max="9723" width="11.44140625" style="29"/>
    <col min="9724" max="9724" width="18.109375" style="29" customWidth="1"/>
    <col min="9725" max="9725" width="8" style="29" bestFit="1" customWidth="1"/>
    <col min="9726" max="9726" width="7.44140625" style="29" bestFit="1" customWidth="1"/>
    <col min="9727" max="9728" width="7.44140625" style="29" customWidth="1"/>
    <col min="9729" max="9729" width="8" style="29" bestFit="1" customWidth="1"/>
    <col min="9730" max="9730" width="7.44140625" style="29" bestFit="1" customWidth="1"/>
    <col min="9731" max="9733" width="7.44140625" style="29" customWidth="1"/>
    <col min="9734" max="9739" width="0" style="29" hidden="1" customWidth="1"/>
    <col min="9740" max="9740" width="7.88671875" style="29" customWidth="1"/>
    <col min="9741" max="9979" width="11.44140625" style="29"/>
    <col min="9980" max="9980" width="18.109375" style="29" customWidth="1"/>
    <col min="9981" max="9981" width="8" style="29" bestFit="1" customWidth="1"/>
    <col min="9982" max="9982" width="7.44140625" style="29" bestFit="1" customWidth="1"/>
    <col min="9983" max="9984" width="7.44140625" style="29" customWidth="1"/>
    <col min="9985" max="9985" width="8" style="29" bestFit="1" customWidth="1"/>
    <col min="9986" max="9986" width="7.44140625" style="29" bestFit="1" customWidth="1"/>
    <col min="9987" max="9989" width="7.44140625" style="29" customWidth="1"/>
    <col min="9990" max="9995" width="0" style="29" hidden="1" customWidth="1"/>
    <col min="9996" max="9996" width="7.88671875" style="29" customWidth="1"/>
    <col min="9997" max="10235" width="11.44140625" style="29"/>
    <col min="10236" max="10236" width="18.109375" style="29" customWidth="1"/>
    <col min="10237" max="10237" width="8" style="29" bestFit="1" customWidth="1"/>
    <col min="10238" max="10238" width="7.44140625" style="29" bestFit="1" customWidth="1"/>
    <col min="10239" max="10240" width="7.44140625" style="29" customWidth="1"/>
    <col min="10241" max="10241" width="8" style="29" bestFit="1" customWidth="1"/>
    <col min="10242" max="10242" width="7.44140625" style="29" bestFit="1" customWidth="1"/>
    <col min="10243" max="10245" width="7.44140625" style="29" customWidth="1"/>
    <col min="10246" max="10251" width="0" style="29" hidden="1" customWidth="1"/>
    <col min="10252" max="10252" width="7.88671875" style="29" customWidth="1"/>
    <col min="10253" max="10491" width="11.44140625" style="29"/>
    <col min="10492" max="10492" width="18.109375" style="29" customWidth="1"/>
    <col min="10493" max="10493" width="8" style="29" bestFit="1" customWidth="1"/>
    <col min="10494" max="10494" width="7.44140625" style="29" bestFit="1" customWidth="1"/>
    <col min="10495" max="10496" width="7.44140625" style="29" customWidth="1"/>
    <col min="10497" max="10497" width="8" style="29" bestFit="1" customWidth="1"/>
    <col min="10498" max="10498" width="7.44140625" style="29" bestFit="1" customWidth="1"/>
    <col min="10499" max="10501" width="7.44140625" style="29" customWidth="1"/>
    <col min="10502" max="10507" width="0" style="29" hidden="1" customWidth="1"/>
    <col min="10508" max="10508" width="7.88671875" style="29" customWidth="1"/>
    <col min="10509" max="10747" width="11.44140625" style="29"/>
    <col min="10748" max="10748" width="18.109375" style="29" customWidth="1"/>
    <col min="10749" max="10749" width="8" style="29" bestFit="1" customWidth="1"/>
    <col min="10750" max="10750" width="7.44140625" style="29" bestFit="1" customWidth="1"/>
    <col min="10751" max="10752" width="7.44140625" style="29" customWidth="1"/>
    <col min="10753" max="10753" width="8" style="29" bestFit="1" customWidth="1"/>
    <col min="10754" max="10754" width="7.44140625" style="29" bestFit="1" customWidth="1"/>
    <col min="10755" max="10757" width="7.44140625" style="29" customWidth="1"/>
    <col min="10758" max="10763" width="0" style="29" hidden="1" customWidth="1"/>
    <col min="10764" max="10764" width="7.88671875" style="29" customWidth="1"/>
    <col min="10765" max="11003" width="11.44140625" style="29"/>
    <col min="11004" max="11004" width="18.109375" style="29" customWidth="1"/>
    <col min="11005" max="11005" width="8" style="29" bestFit="1" customWidth="1"/>
    <col min="11006" max="11006" width="7.44140625" style="29" bestFit="1" customWidth="1"/>
    <col min="11007" max="11008" width="7.44140625" style="29" customWidth="1"/>
    <col min="11009" max="11009" width="8" style="29" bestFit="1" customWidth="1"/>
    <col min="11010" max="11010" width="7.44140625" style="29" bestFit="1" customWidth="1"/>
    <col min="11011" max="11013" width="7.44140625" style="29" customWidth="1"/>
    <col min="11014" max="11019" width="0" style="29" hidden="1" customWidth="1"/>
    <col min="11020" max="11020" width="7.88671875" style="29" customWidth="1"/>
    <col min="11021" max="11259" width="11.44140625" style="29"/>
    <col min="11260" max="11260" width="18.109375" style="29" customWidth="1"/>
    <col min="11261" max="11261" width="8" style="29" bestFit="1" customWidth="1"/>
    <col min="11262" max="11262" width="7.44140625" style="29" bestFit="1" customWidth="1"/>
    <col min="11263" max="11264" width="7.44140625" style="29" customWidth="1"/>
    <col min="11265" max="11265" width="8" style="29" bestFit="1" customWidth="1"/>
    <col min="11266" max="11266" width="7.44140625" style="29" bestFit="1" customWidth="1"/>
    <col min="11267" max="11269" width="7.44140625" style="29" customWidth="1"/>
    <col min="11270" max="11275" width="0" style="29" hidden="1" customWidth="1"/>
    <col min="11276" max="11276" width="7.88671875" style="29" customWidth="1"/>
    <col min="11277" max="11515" width="11.44140625" style="29"/>
    <col min="11516" max="11516" width="18.109375" style="29" customWidth="1"/>
    <col min="11517" max="11517" width="8" style="29" bestFit="1" customWidth="1"/>
    <col min="11518" max="11518" width="7.44140625" style="29" bestFit="1" customWidth="1"/>
    <col min="11519" max="11520" width="7.44140625" style="29" customWidth="1"/>
    <col min="11521" max="11521" width="8" style="29" bestFit="1" customWidth="1"/>
    <col min="11522" max="11522" width="7.44140625" style="29" bestFit="1" customWidth="1"/>
    <col min="11523" max="11525" width="7.44140625" style="29" customWidth="1"/>
    <col min="11526" max="11531" width="0" style="29" hidden="1" customWidth="1"/>
    <col min="11532" max="11532" width="7.88671875" style="29" customWidth="1"/>
    <col min="11533" max="11771" width="11.44140625" style="29"/>
    <col min="11772" max="11772" width="18.109375" style="29" customWidth="1"/>
    <col min="11773" max="11773" width="8" style="29" bestFit="1" customWidth="1"/>
    <col min="11774" max="11774" width="7.44140625" style="29" bestFit="1" customWidth="1"/>
    <col min="11775" max="11776" width="7.44140625" style="29" customWidth="1"/>
    <col min="11777" max="11777" width="8" style="29" bestFit="1" customWidth="1"/>
    <col min="11778" max="11778" width="7.44140625" style="29" bestFit="1" customWidth="1"/>
    <col min="11779" max="11781" width="7.44140625" style="29" customWidth="1"/>
    <col min="11782" max="11787" width="0" style="29" hidden="1" customWidth="1"/>
    <col min="11788" max="11788" width="7.88671875" style="29" customWidth="1"/>
    <col min="11789" max="12027" width="11.44140625" style="29"/>
    <col min="12028" max="12028" width="18.109375" style="29" customWidth="1"/>
    <col min="12029" max="12029" width="8" style="29" bestFit="1" customWidth="1"/>
    <col min="12030" max="12030" width="7.44140625" style="29" bestFit="1" customWidth="1"/>
    <col min="12031" max="12032" width="7.44140625" style="29" customWidth="1"/>
    <col min="12033" max="12033" width="8" style="29" bestFit="1" customWidth="1"/>
    <col min="12034" max="12034" width="7.44140625" style="29" bestFit="1" customWidth="1"/>
    <col min="12035" max="12037" width="7.44140625" style="29" customWidth="1"/>
    <col min="12038" max="12043" width="0" style="29" hidden="1" customWidth="1"/>
    <col min="12044" max="12044" width="7.88671875" style="29" customWidth="1"/>
    <col min="12045" max="12283" width="11.44140625" style="29"/>
    <col min="12284" max="12284" width="18.109375" style="29" customWidth="1"/>
    <col min="12285" max="12285" width="8" style="29" bestFit="1" customWidth="1"/>
    <col min="12286" max="12286" width="7.44140625" style="29" bestFit="1" customWidth="1"/>
    <col min="12287" max="12288" width="7.44140625" style="29" customWidth="1"/>
    <col min="12289" max="12289" width="8" style="29" bestFit="1" customWidth="1"/>
    <col min="12290" max="12290" width="7.44140625" style="29" bestFit="1" customWidth="1"/>
    <col min="12291" max="12293" width="7.44140625" style="29" customWidth="1"/>
    <col min="12294" max="12299" width="0" style="29" hidden="1" customWidth="1"/>
    <col min="12300" max="12300" width="7.88671875" style="29" customWidth="1"/>
    <col min="12301" max="12539" width="11.44140625" style="29"/>
    <col min="12540" max="12540" width="18.109375" style="29" customWidth="1"/>
    <col min="12541" max="12541" width="8" style="29" bestFit="1" customWidth="1"/>
    <col min="12542" max="12542" width="7.44140625" style="29" bestFit="1" customWidth="1"/>
    <col min="12543" max="12544" width="7.44140625" style="29" customWidth="1"/>
    <col min="12545" max="12545" width="8" style="29" bestFit="1" customWidth="1"/>
    <col min="12546" max="12546" width="7.44140625" style="29" bestFit="1" customWidth="1"/>
    <col min="12547" max="12549" width="7.44140625" style="29" customWidth="1"/>
    <col min="12550" max="12555" width="0" style="29" hidden="1" customWidth="1"/>
    <col min="12556" max="12556" width="7.88671875" style="29" customWidth="1"/>
    <col min="12557" max="12795" width="11.44140625" style="29"/>
    <col min="12796" max="12796" width="18.109375" style="29" customWidth="1"/>
    <col min="12797" max="12797" width="8" style="29" bestFit="1" customWidth="1"/>
    <col min="12798" max="12798" width="7.44140625" style="29" bestFit="1" customWidth="1"/>
    <col min="12799" max="12800" width="7.44140625" style="29" customWidth="1"/>
    <col min="12801" max="12801" width="8" style="29" bestFit="1" customWidth="1"/>
    <col min="12802" max="12802" width="7.44140625" style="29" bestFit="1" customWidth="1"/>
    <col min="12803" max="12805" width="7.44140625" style="29" customWidth="1"/>
    <col min="12806" max="12811" width="0" style="29" hidden="1" customWidth="1"/>
    <col min="12812" max="12812" width="7.88671875" style="29" customWidth="1"/>
    <col min="12813" max="13051" width="11.44140625" style="29"/>
    <col min="13052" max="13052" width="18.109375" style="29" customWidth="1"/>
    <col min="13053" max="13053" width="8" style="29" bestFit="1" customWidth="1"/>
    <col min="13054" max="13054" width="7.44140625" style="29" bestFit="1" customWidth="1"/>
    <col min="13055" max="13056" width="7.44140625" style="29" customWidth="1"/>
    <col min="13057" max="13057" width="8" style="29" bestFit="1" customWidth="1"/>
    <col min="13058" max="13058" width="7.44140625" style="29" bestFit="1" customWidth="1"/>
    <col min="13059" max="13061" width="7.44140625" style="29" customWidth="1"/>
    <col min="13062" max="13067" width="0" style="29" hidden="1" customWidth="1"/>
    <col min="13068" max="13068" width="7.88671875" style="29" customWidth="1"/>
    <col min="13069" max="13307" width="11.44140625" style="29"/>
    <col min="13308" max="13308" width="18.109375" style="29" customWidth="1"/>
    <col min="13309" max="13309" width="8" style="29" bestFit="1" customWidth="1"/>
    <col min="13310" max="13310" width="7.44140625" style="29" bestFit="1" customWidth="1"/>
    <col min="13311" max="13312" width="7.44140625" style="29" customWidth="1"/>
    <col min="13313" max="13313" width="8" style="29" bestFit="1" customWidth="1"/>
    <col min="13314" max="13314" width="7.44140625" style="29" bestFit="1" customWidth="1"/>
    <col min="13315" max="13317" width="7.44140625" style="29" customWidth="1"/>
    <col min="13318" max="13323" width="0" style="29" hidden="1" customWidth="1"/>
    <col min="13324" max="13324" width="7.88671875" style="29" customWidth="1"/>
    <col min="13325" max="13563" width="11.44140625" style="29"/>
    <col min="13564" max="13564" width="18.109375" style="29" customWidth="1"/>
    <col min="13565" max="13565" width="8" style="29" bestFit="1" customWidth="1"/>
    <col min="13566" max="13566" width="7.44140625" style="29" bestFit="1" customWidth="1"/>
    <col min="13567" max="13568" width="7.44140625" style="29" customWidth="1"/>
    <col min="13569" max="13569" width="8" style="29" bestFit="1" customWidth="1"/>
    <col min="13570" max="13570" width="7.44140625" style="29" bestFit="1" customWidth="1"/>
    <col min="13571" max="13573" width="7.44140625" style="29" customWidth="1"/>
    <col min="13574" max="13579" width="0" style="29" hidden="1" customWidth="1"/>
    <col min="13580" max="13580" width="7.88671875" style="29" customWidth="1"/>
    <col min="13581" max="13819" width="11.44140625" style="29"/>
    <col min="13820" max="13820" width="18.109375" style="29" customWidth="1"/>
    <col min="13821" max="13821" width="8" style="29" bestFit="1" customWidth="1"/>
    <col min="13822" max="13822" width="7.44140625" style="29" bestFit="1" customWidth="1"/>
    <col min="13823" max="13824" width="7.44140625" style="29" customWidth="1"/>
    <col min="13825" max="13825" width="8" style="29" bestFit="1" customWidth="1"/>
    <col min="13826" max="13826" width="7.44140625" style="29" bestFit="1" customWidth="1"/>
    <col min="13827" max="13829" width="7.44140625" style="29" customWidth="1"/>
    <col min="13830" max="13835" width="0" style="29" hidden="1" customWidth="1"/>
    <col min="13836" max="13836" width="7.88671875" style="29" customWidth="1"/>
    <col min="13837" max="14075" width="11.44140625" style="29"/>
    <col min="14076" max="14076" width="18.109375" style="29" customWidth="1"/>
    <col min="14077" max="14077" width="8" style="29" bestFit="1" customWidth="1"/>
    <col min="14078" max="14078" width="7.44140625" style="29" bestFit="1" customWidth="1"/>
    <col min="14079" max="14080" width="7.44140625" style="29" customWidth="1"/>
    <col min="14081" max="14081" width="8" style="29" bestFit="1" customWidth="1"/>
    <col min="14082" max="14082" width="7.44140625" style="29" bestFit="1" customWidth="1"/>
    <col min="14083" max="14085" width="7.44140625" style="29" customWidth="1"/>
    <col min="14086" max="14091" width="0" style="29" hidden="1" customWidth="1"/>
    <col min="14092" max="14092" width="7.88671875" style="29" customWidth="1"/>
    <col min="14093" max="14331" width="11.44140625" style="29"/>
    <col min="14332" max="14332" width="18.109375" style="29" customWidth="1"/>
    <col min="14333" max="14333" width="8" style="29" bestFit="1" customWidth="1"/>
    <col min="14334" max="14334" width="7.44140625" style="29" bestFit="1" customWidth="1"/>
    <col min="14335" max="14336" width="7.44140625" style="29" customWidth="1"/>
    <col min="14337" max="14337" width="8" style="29" bestFit="1" customWidth="1"/>
    <col min="14338" max="14338" width="7.44140625" style="29" bestFit="1" customWidth="1"/>
    <col min="14339" max="14341" width="7.44140625" style="29" customWidth="1"/>
    <col min="14342" max="14347" width="0" style="29" hidden="1" customWidth="1"/>
    <col min="14348" max="14348" width="7.88671875" style="29" customWidth="1"/>
    <col min="14349" max="14587" width="11.44140625" style="29"/>
    <col min="14588" max="14588" width="18.109375" style="29" customWidth="1"/>
    <col min="14589" max="14589" width="8" style="29" bestFit="1" customWidth="1"/>
    <col min="14590" max="14590" width="7.44140625" style="29" bestFit="1" customWidth="1"/>
    <col min="14591" max="14592" width="7.44140625" style="29" customWidth="1"/>
    <col min="14593" max="14593" width="8" style="29" bestFit="1" customWidth="1"/>
    <col min="14594" max="14594" width="7.44140625" style="29" bestFit="1" customWidth="1"/>
    <col min="14595" max="14597" width="7.44140625" style="29" customWidth="1"/>
    <col min="14598" max="14603" width="0" style="29" hidden="1" customWidth="1"/>
    <col min="14604" max="14604" width="7.88671875" style="29" customWidth="1"/>
    <col min="14605" max="14843" width="11.44140625" style="29"/>
    <col min="14844" max="14844" width="18.109375" style="29" customWidth="1"/>
    <col min="14845" max="14845" width="8" style="29" bestFit="1" customWidth="1"/>
    <col min="14846" max="14846" width="7.44140625" style="29" bestFit="1" customWidth="1"/>
    <col min="14847" max="14848" width="7.44140625" style="29" customWidth="1"/>
    <col min="14849" max="14849" width="8" style="29" bestFit="1" customWidth="1"/>
    <col min="14850" max="14850" width="7.44140625" style="29" bestFit="1" customWidth="1"/>
    <col min="14851" max="14853" width="7.44140625" style="29" customWidth="1"/>
    <col min="14854" max="14859" width="0" style="29" hidden="1" customWidth="1"/>
    <col min="14860" max="14860" width="7.88671875" style="29" customWidth="1"/>
    <col min="14861" max="15099" width="11.44140625" style="29"/>
    <col min="15100" max="15100" width="18.109375" style="29" customWidth="1"/>
    <col min="15101" max="15101" width="8" style="29" bestFit="1" customWidth="1"/>
    <col min="15102" max="15102" width="7.44140625" style="29" bestFit="1" customWidth="1"/>
    <col min="15103" max="15104" width="7.44140625" style="29" customWidth="1"/>
    <col min="15105" max="15105" width="8" style="29" bestFit="1" customWidth="1"/>
    <col min="15106" max="15106" width="7.44140625" style="29" bestFit="1" customWidth="1"/>
    <col min="15107" max="15109" width="7.44140625" style="29" customWidth="1"/>
    <col min="15110" max="15115" width="0" style="29" hidden="1" customWidth="1"/>
    <col min="15116" max="15116" width="7.88671875" style="29" customWidth="1"/>
    <col min="15117" max="15355" width="11.44140625" style="29"/>
    <col min="15356" max="15356" width="18.109375" style="29" customWidth="1"/>
    <col min="15357" max="15357" width="8" style="29" bestFit="1" customWidth="1"/>
    <col min="15358" max="15358" width="7.44140625" style="29" bestFit="1" customWidth="1"/>
    <col min="15359" max="15360" width="7.44140625" style="29" customWidth="1"/>
    <col min="15361" max="15361" width="8" style="29" bestFit="1" customWidth="1"/>
    <col min="15362" max="15362" width="7.44140625" style="29" bestFit="1" customWidth="1"/>
    <col min="15363" max="15365" width="7.44140625" style="29" customWidth="1"/>
    <col min="15366" max="15371" width="0" style="29" hidden="1" customWidth="1"/>
    <col min="15372" max="15372" width="7.88671875" style="29" customWidth="1"/>
    <col min="15373" max="15611" width="11.44140625" style="29"/>
    <col min="15612" max="15612" width="18.109375" style="29" customWidth="1"/>
    <col min="15613" max="15613" width="8" style="29" bestFit="1" customWidth="1"/>
    <col min="15614" max="15614" width="7.44140625" style="29" bestFit="1" customWidth="1"/>
    <col min="15615" max="15616" width="7.44140625" style="29" customWidth="1"/>
    <col min="15617" max="15617" width="8" style="29" bestFit="1" customWidth="1"/>
    <col min="15618" max="15618" width="7.44140625" style="29" bestFit="1" customWidth="1"/>
    <col min="15619" max="15621" width="7.44140625" style="29" customWidth="1"/>
    <col min="15622" max="15627" width="0" style="29" hidden="1" customWidth="1"/>
    <col min="15628" max="15628" width="7.88671875" style="29" customWidth="1"/>
    <col min="15629" max="15867" width="11.44140625" style="29"/>
    <col min="15868" max="15868" width="18.109375" style="29" customWidth="1"/>
    <col min="15869" max="15869" width="8" style="29" bestFit="1" customWidth="1"/>
    <col min="15870" max="15870" width="7.44140625" style="29" bestFit="1" customWidth="1"/>
    <col min="15871" max="15872" width="7.44140625" style="29" customWidth="1"/>
    <col min="15873" max="15873" width="8" style="29" bestFit="1" customWidth="1"/>
    <col min="15874" max="15874" width="7.44140625" style="29" bestFit="1" customWidth="1"/>
    <col min="15875" max="15877" width="7.44140625" style="29" customWidth="1"/>
    <col min="15878" max="15883" width="0" style="29" hidden="1" customWidth="1"/>
    <col min="15884" max="15884" width="7.88671875" style="29" customWidth="1"/>
    <col min="15885" max="16123" width="11.44140625" style="29"/>
    <col min="16124" max="16124" width="18.109375" style="29" customWidth="1"/>
    <col min="16125" max="16125" width="8" style="29" bestFit="1" customWidth="1"/>
    <col min="16126" max="16126" width="7.44140625" style="29" bestFit="1" customWidth="1"/>
    <col min="16127" max="16128" width="7.44140625" style="29" customWidth="1"/>
    <col min="16129" max="16129" width="8" style="29" bestFit="1" customWidth="1"/>
    <col min="16130" max="16130" width="7.44140625" style="29" bestFit="1" customWidth="1"/>
    <col min="16131" max="16133" width="7.44140625" style="29" customWidth="1"/>
    <col min="16134" max="16139" width="0" style="29" hidden="1" customWidth="1"/>
    <col min="16140" max="16140" width="7.88671875" style="29" customWidth="1"/>
    <col min="16141" max="16384" width="11.44140625" style="29"/>
  </cols>
  <sheetData>
    <row r="1" spans="1:16" s="30" customFormat="1" ht="14.25" customHeight="1" x14ac:dyDescent="0.25">
      <c r="B1" s="42"/>
      <c r="C1" s="42"/>
      <c r="D1" s="42"/>
      <c r="E1" s="42"/>
      <c r="F1" s="42"/>
      <c r="G1" s="42"/>
      <c r="H1" s="42"/>
      <c r="I1" s="42"/>
      <c r="J1" s="42"/>
      <c r="K1" s="42"/>
      <c r="L1" s="42"/>
    </row>
    <row r="2" spans="1:16" s="30" customFormat="1" x14ac:dyDescent="0.25">
      <c r="A2" s="50" t="s">
        <v>101</v>
      </c>
      <c r="B2" s="42"/>
      <c r="C2" s="42"/>
      <c r="D2" s="42"/>
      <c r="E2" s="42"/>
      <c r="F2" s="42"/>
      <c r="G2" s="42"/>
      <c r="H2" s="42"/>
      <c r="I2" s="42"/>
      <c r="K2" s="42"/>
      <c r="L2" s="42"/>
    </row>
    <row r="3" spans="1:16" s="30" customFormat="1" x14ac:dyDescent="0.25">
      <c r="A3" s="50" t="s">
        <v>102</v>
      </c>
      <c r="B3" s="42"/>
      <c r="C3" s="42"/>
      <c r="D3" s="42"/>
      <c r="E3" s="42"/>
      <c r="F3" s="42"/>
      <c r="G3" s="42"/>
      <c r="H3" s="42"/>
      <c r="I3" s="42"/>
      <c r="J3" s="42"/>
      <c r="K3" s="42"/>
      <c r="L3" s="42"/>
    </row>
    <row r="4" spans="1:16" s="30" customFormat="1" ht="14.4" x14ac:dyDescent="0.3">
      <c r="B4" s="42"/>
      <c r="C4" s="42"/>
      <c r="D4" s="42"/>
      <c r="E4" s="42"/>
      <c r="F4" s="42"/>
      <c r="G4" s="42"/>
      <c r="H4" s="42"/>
      <c r="I4" s="42"/>
      <c r="J4" s="42"/>
      <c r="K4" s="42"/>
      <c r="L4" s="107"/>
    </row>
    <row r="5" spans="1:16" s="30" customFormat="1" ht="13.8" x14ac:dyDescent="0.3">
      <c r="B5" s="357" t="s">
        <v>122</v>
      </c>
      <c r="C5" s="357"/>
      <c r="D5" s="357"/>
      <c r="E5" s="357"/>
      <c r="F5" s="357"/>
      <c r="G5" s="357"/>
      <c r="H5" s="357"/>
      <c r="I5" s="357"/>
      <c r="J5" s="357"/>
      <c r="K5" s="357"/>
      <c r="M5" s="134" t="s">
        <v>572</v>
      </c>
      <c r="O5" s="108"/>
    </row>
    <row r="6" spans="1:16" s="30" customFormat="1" ht="13.8" x14ac:dyDescent="0.3">
      <c r="B6" s="373" t="str">
        <f>'Solicitudes Regiones'!$B$6:$R$6</f>
        <v>Acumuladas de julio de 2008 a mayo de 2020</v>
      </c>
      <c r="C6" s="373"/>
      <c r="D6" s="373"/>
      <c r="E6" s="373"/>
      <c r="F6" s="373"/>
      <c r="G6" s="373"/>
      <c r="H6" s="373"/>
      <c r="I6" s="373"/>
      <c r="J6" s="373"/>
      <c r="K6" s="373"/>
      <c r="L6" s="59"/>
    </row>
    <row r="7" spans="1:16" x14ac:dyDescent="0.25">
      <c r="B7" s="31"/>
    </row>
    <row r="8" spans="1:16" ht="15" customHeight="1" x14ac:dyDescent="0.25">
      <c r="B8" s="387" t="s">
        <v>55</v>
      </c>
      <c r="C8" s="387"/>
      <c r="D8" s="387"/>
      <c r="E8" s="387"/>
      <c r="F8" s="387"/>
      <c r="G8" s="387"/>
      <c r="H8" s="387"/>
      <c r="I8" s="387"/>
      <c r="J8" s="387"/>
      <c r="K8" s="387"/>
      <c r="L8" s="387"/>
      <c r="M8" s="387"/>
    </row>
    <row r="9" spans="1:16" ht="20.25" customHeight="1" x14ac:dyDescent="0.25">
      <c r="B9" s="387" t="s">
        <v>56</v>
      </c>
      <c r="C9" s="385" t="s">
        <v>2</v>
      </c>
      <c r="D9" s="388"/>
      <c r="E9" s="388"/>
      <c r="F9" s="388"/>
      <c r="G9" s="388"/>
      <c r="H9" s="388"/>
      <c r="I9" s="388"/>
      <c r="J9" s="388"/>
      <c r="K9" s="386"/>
      <c r="L9" s="385"/>
      <c r="M9" s="386"/>
    </row>
    <row r="10" spans="1:16" ht="24" x14ac:dyDescent="0.25">
      <c r="B10" s="387"/>
      <c r="C10" s="26" t="s">
        <v>57</v>
      </c>
      <c r="D10" s="26" t="s">
        <v>58</v>
      </c>
      <c r="E10" s="26" t="s">
        <v>59</v>
      </c>
      <c r="F10" s="26" t="s">
        <v>60</v>
      </c>
      <c r="G10" s="26" t="s">
        <v>8</v>
      </c>
      <c r="H10" s="26" t="s">
        <v>61</v>
      </c>
      <c r="I10" s="26" t="s">
        <v>62</v>
      </c>
      <c r="J10" s="26" t="s">
        <v>63</v>
      </c>
      <c r="K10" s="283" t="s">
        <v>31</v>
      </c>
      <c r="L10" s="283" t="s">
        <v>593</v>
      </c>
      <c r="M10" s="283" t="s">
        <v>596</v>
      </c>
    </row>
    <row r="11" spans="1:16" ht="12.75" customHeight="1" x14ac:dyDescent="0.25">
      <c r="B11" s="23" t="s">
        <v>410</v>
      </c>
      <c r="C11" s="21">
        <v>5551</v>
      </c>
      <c r="D11" s="21">
        <v>1674</v>
      </c>
      <c r="E11" s="21">
        <f>C11+D11</f>
        <v>7225</v>
      </c>
      <c r="F11" s="22">
        <f>E11/$E$63</f>
        <v>3.0287405469758708E-2</v>
      </c>
      <c r="G11" s="21">
        <v>20195</v>
      </c>
      <c r="H11" s="21">
        <v>837</v>
      </c>
      <c r="I11" s="21">
        <f>G11+H11</f>
        <v>21032</v>
      </c>
      <c r="J11" s="22">
        <f>I11/$I$63</f>
        <v>3.6442332849907562E-2</v>
      </c>
      <c r="K11" s="21">
        <f t="shared" ref="K11:K62" si="0">E11+I11</f>
        <v>28257</v>
      </c>
      <c r="L11" s="21">
        <v>5</v>
      </c>
      <c r="M11" s="21">
        <f>K11+L11</f>
        <v>28262</v>
      </c>
      <c r="P11" s="34"/>
    </row>
    <row r="12" spans="1:16" ht="12.75" customHeight="1" x14ac:dyDescent="0.25">
      <c r="B12" s="23" t="s">
        <v>411</v>
      </c>
      <c r="C12" s="21">
        <v>2260</v>
      </c>
      <c r="D12" s="21">
        <v>1338</v>
      </c>
      <c r="E12" s="21">
        <f t="shared" ref="E12:E62" si="1">C12+D12</f>
        <v>3598</v>
      </c>
      <c r="F12" s="22">
        <f t="shared" ref="F12:F62" si="2">E12/$E$63</f>
        <v>1.50829183225179E-2</v>
      </c>
      <c r="G12" s="21">
        <v>7591</v>
      </c>
      <c r="H12" s="21">
        <v>318</v>
      </c>
      <c r="I12" s="21">
        <f t="shared" ref="I12:I62" si="3">G12+H12</f>
        <v>7909</v>
      </c>
      <c r="J12" s="22">
        <f t="shared" ref="J12:J62" si="4">I12/$I$63</f>
        <v>1.3703994413746619E-2</v>
      </c>
      <c r="K12" s="21">
        <f t="shared" si="0"/>
        <v>11507</v>
      </c>
      <c r="L12" s="21">
        <v>0</v>
      </c>
      <c r="M12" s="21">
        <f t="shared" ref="M12:M63" si="5">K12+L12</f>
        <v>11507</v>
      </c>
      <c r="P12" s="34"/>
    </row>
    <row r="13" spans="1:16" ht="12.75" customHeight="1" x14ac:dyDescent="0.25">
      <c r="B13" s="23" t="s">
        <v>412</v>
      </c>
      <c r="C13" s="21">
        <v>5442</v>
      </c>
      <c r="D13" s="21">
        <v>2648</v>
      </c>
      <c r="E13" s="21">
        <f t="shared" si="1"/>
        <v>8090</v>
      </c>
      <c r="F13" s="22">
        <f t="shared" si="2"/>
        <v>3.3913510069252313E-2</v>
      </c>
      <c r="G13" s="21">
        <v>15668</v>
      </c>
      <c r="H13" s="21">
        <v>850</v>
      </c>
      <c r="I13" s="21">
        <f t="shared" si="3"/>
        <v>16518</v>
      </c>
      <c r="J13" s="22">
        <f t="shared" si="4"/>
        <v>2.8620885033034095E-2</v>
      </c>
      <c r="K13" s="21">
        <f t="shared" si="0"/>
        <v>24608</v>
      </c>
      <c r="L13" s="21">
        <v>0</v>
      </c>
      <c r="M13" s="21">
        <f t="shared" si="5"/>
        <v>24608</v>
      </c>
      <c r="P13" s="34"/>
    </row>
    <row r="14" spans="1:16" ht="12.75" customHeight="1" x14ac:dyDescent="0.25">
      <c r="B14" s="23" t="s">
        <v>413</v>
      </c>
      <c r="C14" s="21">
        <v>2443</v>
      </c>
      <c r="D14" s="21">
        <v>1204</v>
      </c>
      <c r="E14" s="21">
        <f t="shared" si="1"/>
        <v>3647</v>
      </c>
      <c r="F14" s="22">
        <f t="shared" si="2"/>
        <v>1.5288327716015225E-2</v>
      </c>
      <c r="G14" s="21">
        <v>7126</v>
      </c>
      <c r="H14" s="21">
        <v>373</v>
      </c>
      <c r="I14" s="21">
        <f t="shared" si="3"/>
        <v>7499</v>
      </c>
      <c r="J14" s="22">
        <f t="shared" si="4"/>
        <v>1.299358377907269E-2</v>
      </c>
      <c r="K14" s="21">
        <f t="shared" si="0"/>
        <v>11146</v>
      </c>
      <c r="L14" s="21">
        <v>1</v>
      </c>
      <c r="M14" s="21">
        <f t="shared" si="5"/>
        <v>11147</v>
      </c>
      <c r="P14" s="34"/>
    </row>
    <row r="15" spans="1:16" ht="12.75" customHeight="1" x14ac:dyDescent="0.25">
      <c r="B15" s="23" t="s">
        <v>414</v>
      </c>
      <c r="C15" s="21">
        <v>2400</v>
      </c>
      <c r="D15" s="21">
        <v>737</v>
      </c>
      <c r="E15" s="21">
        <f t="shared" si="1"/>
        <v>3137</v>
      </c>
      <c r="F15" s="22">
        <f t="shared" si="2"/>
        <v>1.3150393212267552E-2</v>
      </c>
      <c r="G15" s="21">
        <v>8608</v>
      </c>
      <c r="H15" s="21">
        <v>300</v>
      </c>
      <c r="I15" s="21">
        <f t="shared" si="3"/>
        <v>8908</v>
      </c>
      <c r="J15" s="22">
        <f t="shared" si="4"/>
        <v>1.5434970569939928E-2</v>
      </c>
      <c r="K15" s="21">
        <f t="shared" si="0"/>
        <v>12045</v>
      </c>
      <c r="L15" s="21">
        <v>0</v>
      </c>
      <c r="M15" s="21">
        <f t="shared" si="5"/>
        <v>12045</v>
      </c>
      <c r="P15" s="34"/>
    </row>
    <row r="16" spans="1:16" ht="12.75" customHeight="1" x14ac:dyDescent="0.25">
      <c r="B16" s="23" t="s">
        <v>415</v>
      </c>
      <c r="C16" s="21">
        <v>3044</v>
      </c>
      <c r="D16" s="21">
        <v>993</v>
      </c>
      <c r="E16" s="21">
        <f t="shared" si="1"/>
        <v>4037</v>
      </c>
      <c r="F16" s="22">
        <f t="shared" si="2"/>
        <v>1.6923218807116388E-2</v>
      </c>
      <c r="G16" s="21">
        <v>8668</v>
      </c>
      <c r="H16" s="21">
        <v>341</v>
      </c>
      <c r="I16" s="21">
        <f t="shared" si="3"/>
        <v>9009</v>
      </c>
      <c r="J16" s="22">
        <f t="shared" si="4"/>
        <v>1.5609974165310823E-2</v>
      </c>
      <c r="K16" s="21">
        <f t="shared" si="0"/>
        <v>13046</v>
      </c>
      <c r="L16" s="21">
        <v>2</v>
      </c>
      <c r="M16" s="21">
        <f t="shared" si="5"/>
        <v>13048</v>
      </c>
      <c r="P16" s="34"/>
    </row>
    <row r="17" spans="2:16" ht="12.75" customHeight="1" x14ac:dyDescent="0.25">
      <c r="B17" s="23" t="s">
        <v>416</v>
      </c>
      <c r="C17" s="21">
        <v>5074</v>
      </c>
      <c r="D17" s="21">
        <v>3107</v>
      </c>
      <c r="E17" s="21">
        <f t="shared" si="1"/>
        <v>8181</v>
      </c>
      <c r="F17" s="22">
        <f t="shared" si="2"/>
        <v>3.4294984657175911E-2</v>
      </c>
      <c r="G17" s="21">
        <v>14637</v>
      </c>
      <c r="H17" s="21">
        <v>1048</v>
      </c>
      <c r="I17" s="21">
        <f t="shared" si="3"/>
        <v>15685</v>
      </c>
      <c r="J17" s="22">
        <f t="shared" si="4"/>
        <v>2.7177538548440475E-2</v>
      </c>
      <c r="K17" s="21">
        <f t="shared" si="0"/>
        <v>23866</v>
      </c>
      <c r="L17" s="21">
        <v>3</v>
      </c>
      <c r="M17" s="21">
        <f t="shared" si="5"/>
        <v>23869</v>
      </c>
      <c r="P17" s="34"/>
    </row>
    <row r="18" spans="2:16" ht="12.75" customHeight="1" x14ac:dyDescent="0.25">
      <c r="B18" s="23" t="s">
        <v>417</v>
      </c>
      <c r="C18" s="21">
        <v>4150</v>
      </c>
      <c r="D18" s="21">
        <v>831</v>
      </c>
      <c r="E18" s="21">
        <f t="shared" si="1"/>
        <v>4981</v>
      </c>
      <c r="F18" s="22">
        <f t="shared" si="2"/>
        <v>2.0880493653268942E-2</v>
      </c>
      <c r="G18" s="21">
        <v>14240</v>
      </c>
      <c r="H18" s="21">
        <v>364</v>
      </c>
      <c r="I18" s="21">
        <f t="shared" si="3"/>
        <v>14604</v>
      </c>
      <c r="J18" s="22">
        <f t="shared" si="4"/>
        <v>2.530448026531238E-2</v>
      </c>
      <c r="K18" s="21">
        <f t="shared" si="0"/>
        <v>19585</v>
      </c>
      <c r="L18" s="21">
        <v>16</v>
      </c>
      <c r="M18" s="21">
        <f t="shared" si="5"/>
        <v>19601</v>
      </c>
      <c r="P18" s="34"/>
    </row>
    <row r="19" spans="2:16" ht="12.75" customHeight="1" x14ac:dyDescent="0.25">
      <c r="B19" s="23" t="s">
        <v>418</v>
      </c>
      <c r="C19" s="21">
        <v>931</v>
      </c>
      <c r="D19" s="21">
        <v>356</v>
      </c>
      <c r="E19" s="21">
        <f t="shared" si="1"/>
        <v>1287</v>
      </c>
      <c r="F19" s="22">
        <f t="shared" si="2"/>
        <v>5.3951406006338349E-3</v>
      </c>
      <c r="G19" s="21">
        <v>2955</v>
      </c>
      <c r="H19" s="21">
        <v>129</v>
      </c>
      <c r="I19" s="21">
        <f t="shared" si="3"/>
        <v>3084</v>
      </c>
      <c r="J19" s="22">
        <f t="shared" si="4"/>
        <v>5.3436741398400021E-3</v>
      </c>
      <c r="K19" s="21">
        <f t="shared" si="0"/>
        <v>4371</v>
      </c>
      <c r="L19" s="21">
        <v>4</v>
      </c>
      <c r="M19" s="21">
        <f t="shared" si="5"/>
        <v>4375</v>
      </c>
      <c r="P19" s="34"/>
    </row>
    <row r="20" spans="2:16" ht="12.75" customHeight="1" x14ac:dyDescent="0.25">
      <c r="B20" s="23" t="s">
        <v>419</v>
      </c>
      <c r="C20" s="21">
        <v>3615</v>
      </c>
      <c r="D20" s="21">
        <v>1426</v>
      </c>
      <c r="E20" s="21">
        <f t="shared" si="1"/>
        <v>5041</v>
      </c>
      <c r="F20" s="22">
        <f t="shared" si="2"/>
        <v>2.11320153595922E-2</v>
      </c>
      <c r="G20" s="21">
        <v>11987</v>
      </c>
      <c r="H20" s="21">
        <v>492</v>
      </c>
      <c r="I20" s="21">
        <f t="shared" si="3"/>
        <v>12479</v>
      </c>
      <c r="J20" s="22">
        <f t="shared" si="4"/>
        <v>2.1622473927063353E-2</v>
      </c>
      <c r="K20" s="21">
        <f t="shared" si="0"/>
        <v>17520</v>
      </c>
      <c r="L20" s="21">
        <v>1</v>
      </c>
      <c r="M20" s="21">
        <f t="shared" si="5"/>
        <v>17521</v>
      </c>
      <c r="P20" s="34"/>
    </row>
    <row r="21" spans="2:16" ht="12.75" customHeight="1" x14ac:dyDescent="0.25">
      <c r="B21" s="23" t="s">
        <v>420</v>
      </c>
      <c r="C21" s="21">
        <v>3333</v>
      </c>
      <c r="D21" s="21">
        <v>972</v>
      </c>
      <c r="E21" s="21">
        <f t="shared" si="1"/>
        <v>4305</v>
      </c>
      <c r="F21" s="22">
        <f t="shared" si="2"/>
        <v>1.8046682428693596E-2</v>
      </c>
      <c r="G21" s="21">
        <v>11857</v>
      </c>
      <c r="H21" s="21">
        <v>382</v>
      </c>
      <c r="I21" s="21">
        <f t="shared" si="3"/>
        <v>12239</v>
      </c>
      <c r="J21" s="22">
        <f t="shared" si="4"/>
        <v>2.1206623799449344E-2</v>
      </c>
      <c r="K21" s="21">
        <f t="shared" si="0"/>
        <v>16544</v>
      </c>
      <c r="L21" s="21">
        <v>6</v>
      </c>
      <c r="M21" s="21">
        <f t="shared" si="5"/>
        <v>16550</v>
      </c>
      <c r="P21" s="34"/>
    </row>
    <row r="22" spans="2:16" ht="22.5" customHeight="1" x14ac:dyDescent="0.25">
      <c r="B22" s="23" t="s">
        <v>421</v>
      </c>
      <c r="C22" s="21">
        <v>3957</v>
      </c>
      <c r="D22" s="21">
        <v>1724</v>
      </c>
      <c r="E22" s="21">
        <f t="shared" si="1"/>
        <v>5681</v>
      </c>
      <c r="F22" s="22">
        <f t="shared" si="2"/>
        <v>2.3814913560373595E-2</v>
      </c>
      <c r="G22" s="21">
        <v>13123</v>
      </c>
      <c r="H22" s="21">
        <v>599</v>
      </c>
      <c r="I22" s="21">
        <f t="shared" si="3"/>
        <v>13722</v>
      </c>
      <c r="J22" s="22">
        <f t="shared" si="4"/>
        <v>2.3776231046330903E-2</v>
      </c>
      <c r="K22" s="21">
        <f t="shared" si="0"/>
        <v>19403</v>
      </c>
      <c r="L22" s="21">
        <v>0</v>
      </c>
      <c r="M22" s="21">
        <f t="shared" si="5"/>
        <v>19403</v>
      </c>
      <c r="P22" s="34"/>
    </row>
    <row r="23" spans="2:16" ht="12.75" customHeight="1" x14ac:dyDescent="0.25">
      <c r="B23" s="23" t="s">
        <v>422</v>
      </c>
      <c r="C23" s="21">
        <v>5570</v>
      </c>
      <c r="D23" s="21">
        <v>2726</v>
      </c>
      <c r="E23" s="21">
        <f t="shared" si="1"/>
        <v>8296</v>
      </c>
      <c r="F23" s="22">
        <f t="shared" si="2"/>
        <v>3.4777067927628823E-2</v>
      </c>
      <c r="G23" s="21">
        <v>19523</v>
      </c>
      <c r="H23" s="21">
        <v>898</v>
      </c>
      <c r="I23" s="21">
        <f t="shared" si="3"/>
        <v>20421</v>
      </c>
      <c r="J23" s="22">
        <f t="shared" si="4"/>
        <v>3.53836477333569E-2</v>
      </c>
      <c r="K23" s="21">
        <f t="shared" si="0"/>
        <v>28717</v>
      </c>
      <c r="L23" s="21">
        <v>4</v>
      </c>
      <c r="M23" s="21">
        <f t="shared" si="5"/>
        <v>28721</v>
      </c>
      <c r="P23" s="34"/>
    </row>
    <row r="24" spans="2:16" ht="12.75" customHeight="1" x14ac:dyDescent="0.25">
      <c r="B24" s="23" t="s">
        <v>423</v>
      </c>
      <c r="C24" s="21">
        <v>3721</v>
      </c>
      <c r="D24" s="21">
        <v>1251</v>
      </c>
      <c r="E24" s="21">
        <f t="shared" si="1"/>
        <v>4972</v>
      </c>
      <c r="F24" s="22">
        <f t="shared" si="2"/>
        <v>2.0842765397320457E-2</v>
      </c>
      <c r="G24" s="21">
        <v>12342</v>
      </c>
      <c r="H24" s="21">
        <v>430</v>
      </c>
      <c r="I24" s="21">
        <f t="shared" si="3"/>
        <v>12772</v>
      </c>
      <c r="J24" s="22">
        <f t="shared" si="4"/>
        <v>2.2130157624525453E-2</v>
      </c>
      <c r="K24" s="21">
        <f t="shared" si="0"/>
        <v>17744</v>
      </c>
      <c r="L24" s="21">
        <v>3</v>
      </c>
      <c r="M24" s="21">
        <f t="shared" si="5"/>
        <v>17747</v>
      </c>
      <c r="P24" s="34"/>
    </row>
    <row r="25" spans="2:16" ht="12.75" customHeight="1" x14ac:dyDescent="0.25">
      <c r="B25" s="23" t="s">
        <v>424</v>
      </c>
      <c r="C25" s="21">
        <v>3909</v>
      </c>
      <c r="D25" s="21">
        <v>2131</v>
      </c>
      <c r="E25" s="21">
        <f t="shared" si="1"/>
        <v>6040</v>
      </c>
      <c r="F25" s="22">
        <f t="shared" si="2"/>
        <v>2.5319851769874408E-2</v>
      </c>
      <c r="G25" s="21">
        <v>13061</v>
      </c>
      <c r="H25" s="21">
        <v>662</v>
      </c>
      <c r="I25" s="21">
        <f t="shared" si="3"/>
        <v>13723</v>
      </c>
      <c r="J25" s="22">
        <f t="shared" si="4"/>
        <v>2.3777963755195961E-2</v>
      </c>
      <c r="K25" s="21">
        <f t="shared" si="0"/>
        <v>19763</v>
      </c>
      <c r="L25" s="21">
        <v>1</v>
      </c>
      <c r="M25" s="21">
        <f t="shared" si="5"/>
        <v>19764</v>
      </c>
      <c r="P25" s="34"/>
    </row>
    <row r="26" spans="2:16" ht="12.75" customHeight="1" x14ac:dyDescent="0.25">
      <c r="B26" s="23" t="s">
        <v>425</v>
      </c>
      <c r="C26" s="21">
        <v>3384</v>
      </c>
      <c r="D26" s="21">
        <v>1436</v>
      </c>
      <c r="E26" s="21">
        <f t="shared" si="1"/>
        <v>4820</v>
      </c>
      <c r="F26" s="22">
        <f t="shared" si="2"/>
        <v>2.0205577074634874E-2</v>
      </c>
      <c r="G26" s="21">
        <v>11738</v>
      </c>
      <c r="H26" s="21">
        <v>480</v>
      </c>
      <c r="I26" s="21">
        <f t="shared" si="3"/>
        <v>12218</v>
      </c>
      <c r="J26" s="22">
        <f t="shared" si="4"/>
        <v>2.1170236913283118E-2</v>
      </c>
      <c r="K26" s="21">
        <f t="shared" si="0"/>
        <v>17038</v>
      </c>
      <c r="L26" s="21">
        <v>0</v>
      </c>
      <c r="M26" s="21">
        <f t="shared" si="5"/>
        <v>17038</v>
      </c>
      <c r="P26" s="34"/>
    </row>
    <row r="27" spans="2:16" ht="12.75" customHeight="1" x14ac:dyDescent="0.25">
      <c r="B27" s="23" t="s">
        <v>426</v>
      </c>
      <c r="C27" s="21">
        <v>10643</v>
      </c>
      <c r="D27" s="21">
        <v>4962</v>
      </c>
      <c r="E27" s="21">
        <f t="shared" si="1"/>
        <v>15605</v>
      </c>
      <c r="F27" s="22">
        <f t="shared" si="2"/>
        <v>6.5416603786240091E-2</v>
      </c>
      <c r="G27" s="21">
        <v>36160</v>
      </c>
      <c r="H27" s="21">
        <v>1702</v>
      </c>
      <c r="I27" s="21">
        <f t="shared" si="3"/>
        <v>37862</v>
      </c>
      <c r="J27" s="22">
        <f t="shared" si="4"/>
        <v>6.5603823048839868E-2</v>
      </c>
      <c r="K27" s="21">
        <f t="shared" si="0"/>
        <v>53467</v>
      </c>
      <c r="L27" s="21">
        <v>6</v>
      </c>
      <c r="M27" s="21">
        <f t="shared" si="5"/>
        <v>53473</v>
      </c>
      <c r="P27" s="34"/>
    </row>
    <row r="28" spans="2:16" ht="12.75" customHeight="1" x14ac:dyDescent="0.25">
      <c r="B28" s="23" t="s">
        <v>427</v>
      </c>
      <c r="C28" s="21">
        <v>455</v>
      </c>
      <c r="D28" s="21">
        <v>186</v>
      </c>
      <c r="E28" s="21">
        <f t="shared" si="1"/>
        <v>641</v>
      </c>
      <c r="F28" s="22">
        <f t="shared" si="2"/>
        <v>2.6870902292201152E-3</v>
      </c>
      <c r="G28" s="21">
        <v>1149</v>
      </c>
      <c r="H28" s="21">
        <v>43</v>
      </c>
      <c r="I28" s="21">
        <f t="shared" si="3"/>
        <v>1192</v>
      </c>
      <c r="J28" s="22">
        <f t="shared" si="4"/>
        <v>2.0653889671495727E-3</v>
      </c>
      <c r="K28" s="21">
        <f t="shared" si="0"/>
        <v>1833</v>
      </c>
      <c r="L28" s="21">
        <v>1</v>
      </c>
      <c r="M28" s="21">
        <f t="shared" si="5"/>
        <v>1834</v>
      </c>
      <c r="P28" s="34"/>
    </row>
    <row r="29" spans="2:16" ht="12.75" customHeight="1" x14ac:dyDescent="0.25">
      <c r="B29" s="23" t="s">
        <v>428</v>
      </c>
      <c r="C29" s="21">
        <v>1429</v>
      </c>
      <c r="D29" s="21">
        <v>1069</v>
      </c>
      <c r="E29" s="21">
        <f t="shared" si="1"/>
        <v>2498</v>
      </c>
      <c r="F29" s="22">
        <f t="shared" si="2"/>
        <v>1.0471687039924878E-2</v>
      </c>
      <c r="G29" s="21">
        <v>3744</v>
      </c>
      <c r="H29" s="21">
        <v>248</v>
      </c>
      <c r="I29" s="21">
        <f t="shared" si="3"/>
        <v>3992</v>
      </c>
      <c r="J29" s="22">
        <f t="shared" si="4"/>
        <v>6.9169737893129985E-3</v>
      </c>
      <c r="K29" s="21">
        <f t="shared" si="0"/>
        <v>6490</v>
      </c>
      <c r="L29" s="21">
        <v>0</v>
      </c>
      <c r="M29" s="21">
        <f t="shared" si="5"/>
        <v>6490</v>
      </c>
      <c r="P29" s="34"/>
    </row>
    <row r="30" spans="2:16" ht="12.75" customHeight="1" x14ac:dyDescent="0.25">
      <c r="B30" s="23" t="s">
        <v>429</v>
      </c>
      <c r="C30" s="21">
        <v>469</v>
      </c>
      <c r="D30" s="21">
        <v>238</v>
      </c>
      <c r="E30" s="21">
        <f t="shared" si="1"/>
        <v>707</v>
      </c>
      <c r="F30" s="22">
        <f t="shared" si="2"/>
        <v>2.9637641061756961E-3</v>
      </c>
      <c r="G30" s="21">
        <v>1281</v>
      </c>
      <c r="H30" s="21">
        <v>80</v>
      </c>
      <c r="I30" s="21">
        <f t="shared" si="3"/>
        <v>1361</v>
      </c>
      <c r="J30" s="22">
        <f t="shared" si="4"/>
        <v>2.3582167653444365E-3</v>
      </c>
      <c r="K30" s="21">
        <f t="shared" si="0"/>
        <v>2068</v>
      </c>
      <c r="L30" s="21">
        <v>1</v>
      </c>
      <c r="M30" s="21">
        <f t="shared" si="5"/>
        <v>2069</v>
      </c>
      <c r="P30" s="34"/>
    </row>
    <row r="31" spans="2:16" ht="12.75" customHeight="1" x14ac:dyDescent="0.25">
      <c r="B31" s="23" t="s">
        <v>430</v>
      </c>
      <c r="C31" s="21">
        <v>1686</v>
      </c>
      <c r="D31" s="21">
        <v>717</v>
      </c>
      <c r="E31" s="21">
        <f t="shared" si="1"/>
        <v>2403</v>
      </c>
      <c r="F31" s="22">
        <f t="shared" si="2"/>
        <v>1.007344433824639E-2</v>
      </c>
      <c r="G31" s="21">
        <v>6668</v>
      </c>
      <c r="H31" s="21">
        <v>358</v>
      </c>
      <c r="I31" s="21">
        <f t="shared" si="3"/>
        <v>7026</v>
      </c>
      <c r="J31" s="22">
        <f t="shared" si="4"/>
        <v>1.2174012485900082E-2</v>
      </c>
      <c r="K31" s="21">
        <f t="shared" si="0"/>
        <v>9429</v>
      </c>
      <c r="L31" s="21">
        <v>2</v>
      </c>
      <c r="M31" s="21">
        <f t="shared" si="5"/>
        <v>9431</v>
      </c>
      <c r="P31" s="34"/>
    </row>
    <row r="32" spans="2:16" ht="12.75" customHeight="1" x14ac:dyDescent="0.25">
      <c r="B32" s="23" t="s">
        <v>431</v>
      </c>
      <c r="C32" s="21">
        <v>452</v>
      </c>
      <c r="D32" s="21">
        <v>195</v>
      </c>
      <c r="E32" s="21">
        <f t="shared" si="1"/>
        <v>647</v>
      </c>
      <c r="F32" s="22">
        <f t="shared" si="2"/>
        <v>2.7122423998524408E-3</v>
      </c>
      <c r="G32" s="21">
        <v>1522</v>
      </c>
      <c r="H32" s="21">
        <v>98</v>
      </c>
      <c r="I32" s="21">
        <f t="shared" si="3"/>
        <v>1620</v>
      </c>
      <c r="J32" s="22">
        <f t="shared" si="4"/>
        <v>2.8069883613945535E-3</v>
      </c>
      <c r="K32" s="21">
        <f t="shared" si="0"/>
        <v>2267</v>
      </c>
      <c r="L32" s="21">
        <v>1</v>
      </c>
      <c r="M32" s="21">
        <f t="shared" si="5"/>
        <v>2268</v>
      </c>
      <c r="P32" s="34"/>
    </row>
    <row r="33" spans="2:16" ht="12.75" customHeight="1" x14ac:dyDescent="0.25">
      <c r="B33" s="23" t="s">
        <v>432</v>
      </c>
      <c r="C33" s="21">
        <v>144</v>
      </c>
      <c r="D33" s="21">
        <v>80</v>
      </c>
      <c r="E33" s="21">
        <f t="shared" si="1"/>
        <v>224</v>
      </c>
      <c r="F33" s="22">
        <f t="shared" si="2"/>
        <v>9.3901437027348793E-4</v>
      </c>
      <c r="G33" s="21">
        <v>493</v>
      </c>
      <c r="H33" s="21">
        <v>19</v>
      </c>
      <c r="I33" s="21">
        <f t="shared" si="3"/>
        <v>512</v>
      </c>
      <c r="J33" s="22">
        <f t="shared" si="4"/>
        <v>8.8714693890988355E-4</v>
      </c>
      <c r="K33" s="21">
        <f t="shared" si="0"/>
        <v>736</v>
      </c>
      <c r="L33" s="21">
        <v>0</v>
      </c>
      <c r="M33" s="21">
        <f t="shared" si="5"/>
        <v>736</v>
      </c>
      <c r="P33" s="34"/>
    </row>
    <row r="34" spans="2:16" ht="12.75" customHeight="1" x14ac:dyDescent="0.25">
      <c r="B34" s="23" t="s">
        <v>433</v>
      </c>
      <c r="C34" s="21">
        <v>989</v>
      </c>
      <c r="D34" s="21">
        <v>362</v>
      </c>
      <c r="E34" s="21">
        <f t="shared" si="1"/>
        <v>1351</v>
      </c>
      <c r="F34" s="22">
        <f t="shared" si="2"/>
        <v>5.6634304207119745E-3</v>
      </c>
      <c r="G34" s="21">
        <v>2622</v>
      </c>
      <c r="H34" s="21">
        <v>148</v>
      </c>
      <c r="I34" s="21">
        <f t="shared" si="3"/>
        <v>2770</v>
      </c>
      <c r="J34" s="22">
        <f t="shared" si="4"/>
        <v>4.7996035562116743E-3</v>
      </c>
      <c r="K34" s="21">
        <f t="shared" si="0"/>
        <v>4121</v>
      </c>
      <c r="L34" s="21">
        <v>1</v>
      </c>
      <c r="M34" s="21">
        <f t="shared" si="5"/>
        <v>4122</v>
      </c>
      <c r="P34" s="34"/>
    </row>
    <row r="35" spans="2:16" ht="12.75" customHeight="1" x14ac:dyDescent="0.25">
      <c r="B35" s="23" t="s">
        <v>434</v>
      </c>
      <c r="C35" s="21">
        <v>411</v>
      </c>
      <c r="D35" s="21">
        <v>214</v>
      </c>
      <c r="E35" s="21">
        <f t="shared" si="1"/>
        <v>625</v>
      </c>
      <c r="F35" s="22">
        <f t="shared" si="2"/>
        <v>2.62001777420058E-3</v>
      </c>
      <c r="G35" s="21">
        <v>770</v>
      </c>
      <c r="H35" s="21">
        <v>57</v>
      </c>
      <c r="I35" s="21">
        <f t="shared" si="3"/>
        <v>827</v>
      </c>
      <c r="J35" s="22">
        <f t="shared" si="4"/>
        <v>1.4329502314032688E-3</v>
      </c>
      <c r="K35" s="21">
        <f t="shared" si="0"/>
        <v>1452</v>
      </c>
      <c r="L35" s="21">
        <v>0</v>
      </c>
      <c r="M35" s="21">
        <f t="shared" si="5"/>
        <v>1452</v>
      </c>
      <c r="P35" s="34"/>
    </row>
    <row r="36" spans="2:16" ht="12.75" customHeight="1" x14ac:dyDescent="0.25">
      <c r="B36" s="23" t="s">
        <v>435</v>
      </c>
      <c r="C36" s="21">
        <v>993</v>
      </c>
      <c r="D36" s="21">
        <v>457</v>
      </c>
      <c r="E36" s="21">
        <f t="shared" si="1"/>
        <v>1450</v>
      </c>
      <c r="F36" s="22">
        <f t="shared" si="2"/>
        <v>6.0784412361453459E-3</v>
      </c>
      <c r="G36" s="21">
        <v>2736</v>
      </c>
      <c r="H36" s="21">
        <v>133</v>
      </c>
      <c r="I36" s="21">
        <f t="shared" si="3"/>
        <v>2869</v>
      </c>
      <c r="J36" s="22">
        <f t="shared" si="4"/>
        <v>4.9711417338524529E-3</v>
      </c>
      <c r="K36" s="21">
        <f t="shared" si="0"/>
        <v>4319</v>
      </c>
      <c r="L36" s="21">
        <v>0</v>
      </c>
      <c r="M36" s="21">
        <f t="shared" si="5"/>
        <v>4319</v>
      </c>
      <c r="P36" s="34"/>
    </row>
    <row r="37" spans="2:16" ht="12.75" customHeight="1" x14ac:dyDescent="0.25">
      <c r="B37" s="23" t="s">
        <v>436</v>
      </c>
      <c r="C37" s="21">
        <v>1263</v>
      </c>
      <c r="D37" s="21">
        <v>602</v>
      </c>
      <c r="E37" s="21">
        <f t="shared" si="1"/>
        <v>1865</v>
      </c>
      <c r="F37" s="22">
        <f t="shared" si="2"/>
        <v>7.8181330382145319E-3</v>
      </c>
      <c r="G37" s="21">
        <v>4550</v>
      </c>
      <c r="H37" s="21">
        <v>228</v>
      </c>
      <c r="I37" s="21">
        <f t="shared" si="3"/>
        <v>4778</v>
      </c>
      <c r="J37" s="22">
        <f t="shared" si="4"/>
        <v>8.2788829572488735E-3</v>
      </c>
      <c r="K37" s="21">
        <f t="shared" si="0"/>
        <v>6643</v>
      </c>
      <c r="L37" s="21">
        <v>0</v>
      </c>
      <c r="M37" s="21">
        <f t="shared" si="5"/>
        <v>6643</v>
      </c>
      <c r="P37" s="34"/>
    </row>
    <row r="38" spans="2:16" ht="12.75" customHeight="1" x14ac:dyDescent="0.25">
      <c r="B38" s="23" t="s">
        <v>437</v>
      </c>
      <c r="C38" s="21">
        <v>2047</v>
      </c>
      <c r="D38" s="21">
        <v>850</v>
      </c>
      <c r="E38" s="21">
        <f t="shared" si="1"/>
        <v>2897</v>
      </c>
      <c r="F38" s="22">
        <f t="shared" si="2"/>
        <v>1.2144306386974529E-2</v>
      </c>
      <c r="G38" s="21">
        <v>8042</v>
      </c>
      <c r="H38" s="21">
        <v>398</v>
      </c>
      <c r="I38" s="21">
        <f t="shared" si="3"/>
        <v>8440</v>
      </c>
      <c r="J38" s="22">
        <f t="shared" si="4"/>
        <v>1.4624062821092611E-2</v>
      </c>
      <c r="K38" s="21">
        <f t="shared" si="0"/>
        <v>11337</v>
      </c>
      <c r="L38" s="21">
        <v>2</v>
      </c>
      <c r="M38" s="21">
        <f t="shared" si="5"/>
        <v>11339</v>
      </c>
      <c r="P38" s="34"/>
    </row>
    <row r="39" spans="2:16" ht="12.75" customHeight="1" x14ac:dyDescent="0.25">
      <c r="B39" s="23" t="s">
        <v>438</v>
      </c>
      <c r="C39" s="21">
        <v>2534</v>
      </c>
      <c r="D39" s="21">
        <v>1442</v>
      </c>
      <c r="E39" s="21">
        <f t="shared" si="1"/>
        <v>3976</v>
      </c>
      <c r="F39" s="22">
        <f t="shared" si="2"/>
        <v>1.666750507235441E-2</v>
      </c>
      <c r="G39" s="21">
        <v>8643</v>
      </c>
      <c r="H39" s="21">
        <v>592</v>
      </c>
      <c r="I39" s="21">
        <f t="shared" si="3"/>
        <v>9235</v>
      </c>
      <c r="J39" s="22">
        <f t="shared" si="4"/>
        <v>1.6001566368814012E-2</v>
      </c>
      <c r="K39" s="21">
        <f t="shared" si="0"/>
        <v>13211</v>
      </c>
      <c r="L39" s="21">
        <v>2</v>
      </c>
      <c r="M39" s="21">
        <f t="shared" si="5"/>
        <v>13213</v>
      </c>
      <c r="P39" s="34"/>
    </row>
    <row r="40" spans="2:16" ht="12.75" customHeight="1" x14ac:dyDescent="0.25">
      <c r="B40" s="23" t="s">
        <v>439</v>
      </c>
      <c r="C40" s="21">
        <v>4577</v>
      </c>
      <c r="D40" s="21">
        <v>2510</v>
      </c>
      <c r="E40" s="21">
        <f t="shared" si="1"/>
        <v>7087</v>
      </c>
      <c r="F40" s="22">
        <f t="shared" si="2"/>
        <v>2.9708905545215217E-2</v>
      </c>
      <c r="G40" s="21">
        <v>15114</v>
      </c>
      <c r="H40" s="21">
        <v>874</v>
      </c>
      <c r="I40" s="21">
        <f t="shared" si="3"/>
        <v>15988</v>
      </c>
      <c r="J40" s="22">
        <f t="shared" si="4"/>
        <v>2.7702549334553159E-2</v>
      </c>
      <c r="K40" s="21">
        <f t="shared" si="0"/>
        <v>23075</v>
      </c>
      <c r="L40" s="21">
        <v>1</v>
      </c>
      <c r="M40" s="21">
        <f t="shared" si="5"/>
        <v>23076</v>
      </c>
      <c r="P40" s="34"/>
    </row>
    <row r="41" spans="2:16" ht="12.75" customHeight="1" x14ac:dyDescent="0.25">
      <c r="B41" s="23" t="s">
        <v>440</v>
      </c>
      <c r="C41" s="21">
        <v>4972</v>
      </c>
      <c r="D41" s="21">
        <v>1650</v>
      </c>
      <c r="E41" s="21">
        <f t="shared" si="1"/>
        <v>6622</v>
      </c>
      <c r="F41" s="22">
        <f t="shared" si="2"/>
        <v>2.7759612321209989E-2</v>
      </c>
      <c r="G41" s="21">
        <v>15850</v>
      </c>
      <c r="H41" s="21">
        <v>688</v>
      </c>
      <c r="I41" s="21">
        <f t="shared" si="3"/>
        <v>16538</v>
      </c>
      <c r="J41" s="22">
        <f t="shared" si="4"/>
        <v>2.865553921033526E-2</v>
      </c>
      <c r="K41" s="21">
        <f t="shared" si="0"/>
        <v>23160</v>
      </c>
      <c r="L41" s="21">
        <v>1</v>
      </c>
      <c r="M41" s="21">
        <f t="shared" si="5"/>
        <v>23161</v>
      </c>
      <c r="P41" s="34"/>
    </row>
    <row r="42" spans="2:16" ht="12.75" customHeight="1" x14ac:dyDescent="0.25">
      <c r="B42" s="23" t="s">
        <v>441</v>
      </c>
      <c r="C42" s="21">
        <v>5000</v>
      </c>
      <c r="D42" s="21">
        <v>1945</v>
      </c>
      <c r="E42" s="21">
        <f t="shared" si="1"/>
        <v>6945</v>
      </c>
      <c r="F42" s="22">
        <f t="shared" si="2"/>
        <v>2.9113637506916847E-2</v>
      </c>
      <c r="G42" s="21">
        <v>16366</v>
      </c>
      <c r="H42" s="21">
        <v>703</v>
      </c>
      <c r="I42" s="21">
        <f t="shared" si="3"/>
        <v>17069</v>
      </c>
      <c r="J42" s="22">
        <f t="shared" si="4"/>
        <v>2.9575607617681254E-2</v>
      </c>
      <c r="K42" s="21">
        <f t="shared" si="0"/>
        <v>24014</v>
      </c>
      <c r="L42" s="21">
        <v>1</v>
      </c>
      <c r="M42" s="21">
        <f t="shared" si="5"/>
        <v>24015</v>
      </c>
      <c r="P42" s="34"/>
    </row>
    <row r="43" spans="2:16" ht="12.75" customHeight="1" x14ac:dyDescent="0.25">
      <c r="B43" s="23" t="s">
        <v>442</v>
      </c>
      <c r="C43" s="21">
        <v>1973</v>
      </c>
      <c r="D43" s="21">
        <v>1784</v>
      </c>
      <c r="E43" s="21">
        <f t="shared" si="1"/>
        <v>3757</v>
      </c>
      <c r="F43" s="22">
        <f t="shared" si="2"/>
        <v>1.5749450844274527E-2</v>
      </c>
      <c r="G43" s="21">
        <v>6246</v>
      </c>
      <c r="H43" s="21">
        <v>434</v>
      </c>
      <c r="I43" s="21">
        <f t="shared" si="3"/>
        <v>6680</v>
      </c>
      <c r="J43" s="22">
        <f t="shared" si="4"/>
        <v>1.1574495218589886E-2</v>
      </c>
      <c r="K43" s="21">
        <f t="shared" si="0"/>
        <v>10437</v>
      </c>
      <c r="L43" s="21">
        <v>0</v>
      </c>
      <c r="M43" s="21">
        <f t="shared" si="5"/>
        <v>10437</v>
      </c>
      <c r="P43" s="34"/>
    </row>
    <row r="44" spans="2:16" ht="12.75" customHeight="1" x14ac:dyDescent="0.25">
      <c r="B44" s="23" t="s">
        <v>443</v>
      </c>
      <c r="C44" s="21">
        <v>2982</v>
      </c>
      <c r="D44" s="21">
        <v>822</v>
      </c>
      <c r="E44" s="21">
        <f t="shared" si="1"/>
        <v>3804</v>
      </c>
      <c r="F44" s="22">
        <f t="shared" si="2"/>
        <v>1.5946476180894412E-2</v>
      </c>
      <c r="G44" s="21">
        <v>9020</v>
      </c>
      <c r="H44" s="21">
        <v>328</v>
      </c>
      <c r="I44" s="21">
        <f t="shared" si="3"/>
        <v>9348</v>
      </c>
      <c r="J44" s="22">
        <f t="shared" si="4"/>
        <v>1.6197362470565607E-2</v>
      </c>
      <c r="K44" s="21">
        <f t="shared" si="0"/>
        <v>13152</v>
      </c>
      <c r="L44" s="21">
        <v>3</v>
      </c>
      <c r="M44" s="21">
        <f t="shared" si="5"/>
        <v>13155</v>
      </c>
      <c r="P44" s="34"/>
    </row>
    <row r="45" spans="2:16" ht="12.75" customHeight="1" x14ac:dyDescent="0.25">
      <c r="B45" s="23" t="s">
        <v>444</v>
      </c>
      <c r="C45" s="21">
        <v>3602</v>
      </c>
      <c r="D45" s="21">
        <v>1429</v>
      </c>
      <c r="E45" s="21">
        <f t="shared" si="1"/>
        <v>5031</v>
      </c>
      <c r="F45" s="22">
        <f t="shared" si="2"/>
        <v>2.1090095075204991E-2</v>
      </c>
      <c r="G45" s="21">
        <v>9956</v>
      </c>
      <c r="H45" s="21">
        <v>450</v>
      </c>
      <c r="I45" s="21">
        <f t="shared" si="3"/>
        <v>10406</v>
      </c>
      <c r="J45" s="22">
        <f t="shared" si="4"/>
        <v>1.8030568449797359E-2</v>
      </c>
      <c r="K45" s="21">
        <f t="shared" si="0"/>
        <v>15437</v>
      </c>
      <c r="L45" s="21">
        <v>0</v>
      </c>
      <c r="M45" s="21">
        <f t="shared" si="5"/>
        <v>15437</v>
      </c>
      <c r="P45" s="34"/>
    </row>
    <row r="46" spans="2:16" ht="12.75" customHeight="1" x14ac:dyDescent="0.25">
      <c r="B46" s="23" t="s">
        <v>445</v>
      </c>
      <c r="C46" s="21">
        <v>3943</v>
      </c>
      <c r="D46" s="21">
        <v>1778</v>
      </c>
      <c r="E46" s="21">
        <f t="shared" si="1"/>
        <v>5721</v>
      </c>
      <c r="F46" s="22">
        <f t="shared" si="2"/>
        <v>2.3982594697922431E-2</v>
      </c>
      <c r="G46" s="21">
        <v>12284</v>
      </c>
      <c r="H46" s="21">
        <v>617</v>
      </c>
      <c r="I46" s="21">
        <f t="shared" si="3"/>
        <v>12901</v>
      </c>
      <c r="J46" s="22">
        <f t="shared" si="4"/>
        <v>2.2353677068117982E-2</v>
      </c>
      <c r="K46" s="21">
        <f t="shared" si="0"/>
        <v>18622</v>
      </c>
      <c r="L46" s="21">
        <v>3</v>
      </c>
      <c r="M46" s="21">
        <f t="shared" si="5"/>
        <v>18625</v>
      </c>
      <c r="P46" s="34"/>
    </row>
    <row r="47" spans="2:16" ht="12.75" customHeight="1" x14ac:dyDescent="0.25">
      <c r="B47" s="23" t="s">
        <v>446</v>
      </c>
      <c r="C47" s="21">
        <v>3654</v>
      </c>
      <c r="D47" s="21">
        <v>2019</v>
      </c>
      <c r="E47" s="21">
        <f t="shared" si="1"/>
        <v>5673</v>
      </c>
      <c r="F47" s="22">
        <f t="shared" si="2"/>
        <v>2.3781377332863826E-2</v>
      </c>
      <c r="G47" s="21">
        <v>10522</v>
      </c>
      <c r="H47" s="21">
        <v>569</v>
      </c>
      <c r="I47" s="21">
        <f t="shared" si="3"/>
        <v>11091</v>
      </c>
      <c r="J47" s="22">
        <f t="shared" si="4"/>
        <v>1.9217474022362339E-2</v>
      </c>
      <c r="K47" s="21">
        <f t="shared" si="0"/>
        <v>16764</v>
      </c>
      <c r="L47" s="21">
        <v>1</v>
      </c>
      <c r="M47" s="21">
        <f t="shared" si="5"/>
        <v>16765</v>
      </c>
      <c r="P47" s="34"/>
    </row>
    <row r="48" spans="2:16" ht="12.75" customHeight="1" x14ac:dyDescent="0.25">
      <c r="B48" s="23" t="s">
        <v>447</v>
      </c>
      <c r="C48" s="21">
        <v>536</v>
      </c>
      <c r="D48" s="21">
        <v>251</v>
      </c>
      <c r="E48" s="21">
        <f t="shared" si="1"/>
        <v>787</v>
      </c>
      <c r="F48" s="22">
        <f t="shared" si="2"/>
        <v>3.2991263812733704E-3</v>
      </c>
      <c r="G48" s="21">
        <v>1592</v>
      </c>
      <c r="H48" s="21">
        <v>76</v>
      </c>
      <c r="I48" s="21">
        <f t="shared" si="3"/>
        <v>1668</v>
      </c>
      <c r="J48" s="22">
        <f t="shared" si="4"/>
        <v>2.8901583869173548E-3</v>
      </c>
      <c r="K48" s="21">
        <f t="shared" si="0"/>
        <v>2455</v>
      </c>
      <c r="L48" s="21">
        <v>1</v>
      </c>
      <c r="M48" s="21">
        <f t="shared" si="5"/>
        <v>2456</v>
      </c>
      <c r="P48" s="34"/>
    </row>
    <row r="49" spans="2:16" ht="12.75" customHeight="1" x14ac:dyDescent="0.25">
      <c r="B49" s="23" t="s">
        <v>448</v>
      </c>
      <c r="C49" s="21">
        <v>1421</v>
      </c>
      <c r="D49" s="21">
        <v>743</v>
      </c>
      <c r="E49" s="21">
        <f t="shared" si="1"/>
        <v>2164</v>
      </c>
      <c r="F49" s="22">
        <f t="shared" si="2"/>
        <v>9.0715495413920891E-3</v>
      </c>
      <c r="G49" s="21">
        <v>4984</v>
      </c>
      <c r="H49" s="21">
        <v>234</v>
      </c>
      <c r="I49" s="21">
        <f t="shared" si="3"/>
        <v>5218</v>
      </c>
      <c r="J49" s="22">
        <f t="shared" si="4"/>
        <v>9.0412748578745546E-3</v>
      </c>
      <c r="K49" s="21">
        <f t="shared" si="0"/>
        <v>7382</v>
      </c>
      <c r="L49" s="21">
        <v>0</v>
      </c>
      <c r="M49" s="21">
        <f t="shared" si="5"/>
        <v>7382</v>
      </c>
      <c r="P49" s="34"/>
    </row>
    <row r="50" spans="2:16" ht="12.75" customHeight="1" x14ac:dyDescent="0.25">
      <c r="B50" s="23" t="s">
        <v>449</v>
      </c>
      <c r="C50" s="21">
        <v>6863</v>
      </c>
      <c r="D50" s="21">
        <v>3681</v>
      </c>
      <c r="E50" s="21">
        <f t="shared" si="1"/>
        <v>10544</v>
      </c>
      <c r="F50" s="22">
        <f t="shared" si="2"/>
        <v>4.4200747857873465E-2</v>
      </c>
      <c r="G50" s="21">
        <v>21564</v>
      </c>
      <c r="H50" s="21">
        <v>1336</v>
      </c>
      <c r="I50" s="21">
        <f t="shared" si="3"/>
        <v>22900</v>
      </c>
      <c r="J50" s="22">
        <f t="shared" si="4"/>
        <v>3.9679033009836585E-2</v>
      </c>
      <c r="K50" s="21">
        <f t="shared" si="0"/>
        <v>33444</v>
      </c>
      <c r="L50" s="21">
        <v>1</v>
      </c>
      <c r="M50" s="21">
        <f t="shared" si="5"/>
        <v>33445</v>
      </c>
      <c r="P50" s="34"/>
    </row>
    <row r="51" spans="2:16" ht="12.75" customHeight="1" x14ac:dyDescent="0.25">
      <c r="B51" s="23" t="s">
        <v>450</v>
      </c>
      <c r="C51" s="21">
        <v>4328</v>
      </c>
      <c r="D51" s="21">
        <v>1831</v>
      </c>
      <c r="E51" s="21">
        <f t="shared" si="1"/>
        <v>6159</v>
      </c>
      <c r="F51" s="22">
        <f t="shared" si="2"/>
        <v>2.5818703154082197E-2</v>
      </c>
      <c r="G51" s="21">
        <v>14189</v>
      </c>
      <c r="H51" s="21">
        <v>647</v>
      </c>
      <c r="I51" s="21">
        <f t="shared" si="3"/>
        <v>14836</v>
      </c>
      <c r="J51" s="22">
        <f t="shared" si="4"/>
        <v>2.5706468722005923E-2</v>
      </c>
      <c r="K51" s="21">
        <f t="shared" si="0"/>
        <v>20995</v>
      </c>
      <c r="L51" s="21">
        <v>2</v>
      </c>
      <c r="M51" s="21">
        <f t="shared" si="5"/>
        <v>20997</v>
      </c>
      <c r="P51" s="34"/>
    </row>
    <row r="52" spans="2:16" ht="12.75" customHeight="1" x14ac:dyDescent="0.25">
      <c r="B52" s="23" t="s">
        <v>451</v>
      </c>
      <c r="C52" s="21">
        <v>4804</v>
      </c>
      <c r="D52" s="21">
        <v>3053</v>
      </c>
      <c r="E52" s="21">
        <f t="shared" si="1"/>
        <v>7857</v>
      </c>
      <c r="F52" s="22">
        <f t="shared" si="2"/>
        <v>3.2936767443030333E-2</v>
      </c>
      <c r="G52" s="21">
        <v>17165</v>
      </c>
      <c r="H52" s="21">
        <v>996</v>
      </c>
      <c r="I52" s="21">
        <f t="shared" si="3"/>
        <v>18161</v>
      </c>
      <c r="J52" s="22">
        <f t="shared" si="4"/>
        <v>3.146772569832499E-2</v>
      </c>
      <c r="K52" s="21">
        <f t="shared" si="0"/>
        <v>26018</v>
      </c>
      <c r="L52" s="21">
        <v>0</v>
      </c>
      <c r="M52" s="21">
        <f t="shared" si="5"/>
        <v>26018</v>
      </c>
      <c r="P52" s="34"/>
    </row>
    <row r="53" spans="2:16" ht="12.75" customHeight="1" x14ac:dyDescent="0.25">
      <c r="B53" s="23" t="s">
        <v>452</v>
      </c>
      <c r="C53" s="21">
        <v>11064</v>
      </c>
      <c r="D53" s="21">
        <v>4620</v>
      </c>
      <c r="E53" s="21">
        <f t="shared" si="1"/>
        <v>15684</v>
      </c>
      <c r="F53" s="22">
        <f t="shared" si="2"/>
        <v>6.574777403289904E-2</v>
      </c>
      <c r="G53" s="21">
        <v>39894</v>
      </c>
      <c r="H53" s="21">
        <v>1551</v>
      </c>
      <c r="I53" s="21">
        <f t="shared" si="3"/>
        <v>41445</v>
      </c>
      <c r="J53" s="22">
        <f t="shared" si="4"/>
        <v>7.1812118912343986E-2</v>
      </c>
      <c r="K53" s="21">
        <f t="shared" si="0"/>
        <v>57129</v>
      </c>
      <c r="L53" s="21">
        <v>6</v>
      </c>
      <c r="M53" s="21">
        <f t="shared" si="5"/>
        <v>57135</v>
      </c>
      <c r="P53" s="34"/>
    </row>
    <row r="54" spans="2:16" ht="12.75" customHeight="1" x14ac:dyDescent="0.25">
      <c r="B54" s="23" t="s">
        <v>453</v>
      </c>
      <c r="C54" s="21">
        <v>1520</v>
      </c>
      <c r="D54" s="21">
        <v>768</v>
      </c>
      <c r="E54" s="21">
        <f t="shared" si="1"/>
        <v>2288</v>
      </c>
      <c r="F54" s="22">
        <f t="shared" si="2"/>
        <v>9.591361067793484E-3</v>
      </c>
      <c r="G54" s="21">
        <v>5872</v>
      </c>
      <c r="H54" s="21">
        <v>341</v>
      </c>
      <c r="I54" s="21">
        <f t="shared" si="3"/>
        <v>6213</v>
      </c>
      <c r="J54" s="22">
        <f t="shared" si="4"/>
        <v>1.0765320178607631E-2</v>
      </c>
      <c r="K54" s="21">
        <f t="shared" si="0"/>
        <v>8501</v>
      </c>
      <c r="L54" s="21">
        <v>0</v>
      </c>
      <c r="M54" s="21">
        <f t="shared" si="5"/>
        <v>8501</v>
      </c>
      <c r="P54" s="34"/>
    </row>
    <row r="55" spans="2:16" ht="12.75" customHeight="1" x14ac:dyDescent="0.25">
      <c r="B55" s="23" t="s">
        <v>454</v>
      </c>
      <c r="C55" s="21">
        <v>720</v>
      </c>
      <c r="D55" s="21">
        <v>383</v>
      </c>
      <c r="E55" s="21">
        <f t="shared" si="1"/>
        <v>1103</v>
      </c>
      <c r="F55" s="22">
        <f t="shared" si="2"/>
        <v>4.6238073679091838E-3</v>
      </c>
      <c r="G55" s="21">
        <v>2982</v>
      </c>
      <c r="H55" s="21">
        <v>178</v>
      </c>
      <c r="I55" s="21">
        <f t="shared" si="3"/>
        <v>3160</v>
      </c>
      <c r="J55" s="22">
        <f t="shared" si="4"/>
        <v>5.4753600135844377E-3</v>
      </c>
      <c r="K55" s="21">
        <f t="shared" si="0"/>
        <v>4263</v>
      </c>
      <c r="L55" s="21">
        <v>0</v>
      </c>
      <c r="M55" s="21">
        <f t="shared" si="5"/>
        <v>4263</v>
      </c>
      <c r="P55" s="34"/>
    </row>
    <row r="56" spans="2:16" ht="12.75" customHeight="1" x14ac:dyDescent="0.25">
      <c r="B56" s="23" t="s">
        <v>455</v>
      </c>
      <c r="C56" s="21">
        <v>3725</v>
      </c>
      <c r="D56" s="21">
        <v>1737</v>
      </c>
      <c r="E56" s="21">
        <f t="shared" si="1"/>
        <v>5462</v>
      </c>
      <c r="F56" s="22">
        <f t="shared" si="2"/>
        <v>2.2896859332293712E-2</v>
      </c>
      <c r="G56" s="21">
        <v>11515</v>
      </c>
      <c r="H56" s="21">
        <v>751</v>
      </c>
      <c r="I56" s="21">
        <f t="shared" si="3"/>
        <v>12266</v>
      </c>
      <c r="J56" s="22">
        <f t="shared" si="4"/>
        <v>2.1253406938805921E-2</v>
      </c>
      <c r="K56" s="21">
        <f t="shared" si="0"/>
        <v>17728</v>
      </c>
      <c r="L56" s="21">
        <v>0</v>
      </c>
      <c r="M56" s="21">
        <f t="shared" si="5"/>
        <v>17728</v>
      </c>
      <c r="P56" s="34"/>
    </row>
    <row r="57" spans="2:16" ht="12.75" customHeight="1" x14ac:dyDescent="0.25">
      <c r="B57" s="23" t="s">
        <v>456</v>
      </c>
      <c r="C57" s="21">
        <v>385</v>
      </c>
      <c r="D57" s="21">
        <v>247</v>
      </c>
      <c r="E57" s="21">
        <f t="shared" si="1"/>
        <v>632</v>
      </c>
      <c r="F57" s="22">
        <f t="shared" si="2"/>
        <v>2.6493619732716267E-3</v>
      </c>
      <c r="G57" s="21">
        <v>1143</v>
      </c>
      <c r="H57" s="21">
        <v>86</v>
      </c>
      <c r="I57" s="21">
        <f t="shared" si="3"/>
        <v>1229</v>
      </c>
      <c r="J57" s="22">
        <f t="shared" si="4"/>
        <v>2.1294991951567323E-3</v>
      </c>
      <c r="K57" s="21">
        <f t="shared" si="0"/>
        <v>1861</v>
      </c>
      <c r="L57" s="21">
        <v>0</v>
      </c>
      <c r="M57" s="21">
        <f t="shared" si="5"/>
        <v>1861</v>
      </c>
      <c r="P57" s="34"/>
    </row>
    <row r="58" spans="2:16" ht="12.75" customHeight="1" x14ac:dyDescent="0.25">
      <c r="B58" s="23" t="s">
        <v>457</v>
      </c>
      <c r="C58" s="21">
        <v>1999</v>
      </c>
      <c r="D58" s="21">
        <v>330</v>
      </c>
      <c r="E58" s="21">
        <f t="shared" si="1"/>
        <v>2329</v>
      </c>
      <c r="F58" s="22">
        <f t="shared" si="2"/>
        <v>9.7632342337810422E-3</v>
      </c>
      <c r="G58" s="21">
        <v>6565</v>
      </c>
      <c r="H58" s="21">
        <v>143</v>
      </c>
      <c r="I58" s="21">
        <f t="shared" si="3"/>
        <v>6708</v>
      </c>
      <c r="J58" s="22">
        <f t="shared" si="4"/>
        <v>1.1623011066811521E-2</v>
      </c>
      <c r="K58" s="21">
        <f t="shared" si="0"/>
        <v>9037</v>
      </c>
      <c r="L58" s="21">
        <v>4</v>
      </c>
      <c r="M58" s="21">
        <f t="shared" si="5"/>
        <v>9041</v>
      </c>
      <c r="P58" s="34"/>
    </row>
    <row r="59" spans="2:16" ht="12.75" customHeight="1" x14ac:dyDescent="0.25">
      <c r="B59" s="23" t="s">
        <v>458</v>
      </c>
      <c r="C59" s="21">
        <v>880</v>
      </c>
      <c r="D59" s="21">
        <v>116</v>
      </c>
      <c r="E59" s="21">
        <f t="shared" si="1"/>
        <v>996</v>
      </c>
      <c r="F59" s="22">
        <f t="shared" si="2"/>
        <v>4.1752603249660446E-3</v>
      </c>
      <c r="G59" s="21">
        <v>2286</v>
      </c>
      <c r="H59" s="21">
        <v>65</v>
      </c>
      <c r="I59" s="21">
        <f t="shared" si="3"/>
        <v>2351</v>
      </c>
      <c r="J59" s="22">
        <f t="shared" si="4"/>
        <v>4.0735985417522189E-3</v>
      </c>
      <c r="K59" s="21">
        <f t="shared" si="0"/>
        <v>3347</v>
      </c>
      <c r="L59" s="21">
        <v>3</v>
      </c>
      <c r="M59" s="21">
        <f t="shared" si="5"/>
        <v>3350</v>
      </c>
      <c r="P59" s="34"/>
    </row>
    <row r="60" spans="2:16" ht="12.75" customHeight="1" x14ac:dyDescent="0.25">
      <c r="B60" s="23" t="s">
        <v>459</v>
      </c>
      <c r="C60" s="21">
        <v>3959</v>
      </c>
      <c r="D60" s="21">
        <v>820</v>
      </c>
      <c r="E60" s="21">
        <f t="shared" si="1"/>
        <v>4779</v>
      </c>
      <c r="F60" s="22">
        <f t="shared" si="2"/>
        <v>2.0033703908647317E-2</v>
      </c>
      <c r="G60" s="21">
        <v>15419</v>
      </c>
      <c r="H60" s="21">
        <v>444</v>
      </c>
      <c r="I60" s="21">
        <f t="shared" si="3"/>
        <v>15863</v>
      </c>
      <c r="J60" s="22">
        <f t="shared" si="4"/>
        <v>2.7485960726420865E-2</v>
      </c>
      <c r="K60" s="21">
        <f t="shared" si="0"/>
        <v>20642</v>
      </c>
      <c r="L60" s="21">
        <v>8</v>
      </c>
      <c r="M60" s="21">
        <f t="shared" si="5"/>
        <v>20650</v>
      </c>
      <c r="P60" s="34"/>
    </row>
    <row r="61" spans="2:16" ht="12.75" customHeight="1" x14ac:dyDescent="0.25">
      <c r="B61" s="23" t="s">
        <v>460</v>
      </c>
      <c r="C61" s="21">
        <v>1574</v>
      </c>
      <c r="D61" s="21">
        <v>367</v>
      </c>
      <c r="E61" s="21">
        <f t="shared" si="1"/>
        <v>1941</v>
      </c>
      <c r="F61" s="22">
        <f t="shared" si="2"/>
        <v>8.1367271995573219E-3</v>
      </c>
      <c r="G61" s="21">
        <v>5584</v>
      </c>
      <c r="H61" s="21">
        <v>179</v>
      </c>
      <c r="I61" s="21">
        <f t="shared" si="3"/>
        <v>5763</v>
      </c>
      <c r="J61" s="22">
        <f t="shared" si="4"/>
        <v>9.985601189331365E-3</v>
      </c>
      <c r="K61" s="21">
        <f t="shared" si="0"/>
        <v>7704</v>
      </c>
      <c r="L61" s="21">
        <v>7</v>
      </c>
      <c r="M61" s="21">
        <f t="shared" si="5"/>
        <v>7711</v>
      </c>
      <c r="P61" s="34"/>
    </row>
    <row r="62" spans="2:16" ht="12.75" customHeight="1" x14ac:dyDescent="0.25">
      <c r="B62" s="23" t="s">
        <v>461</v>
      </c>
      <c r="C62" s="21">
        <v>10029</v>
      </c>
      <c r="D62" s="21">
        <v>2927</v>
      </c>
      <c r="E62" s="21">
        <f t="shared" si="1"/>
        <v>12956</v>
      </c>
      <c r="F62" s="22">
        <f t="shared" si="2"/>
        <v>5.4311920452068348E-2</v>
      </c>
      <c r="G62" s="21">
        <v>33830</v>
      </c>
      <c r="H62" s="21">
        <v>1193</v>
      </c>
      <c r="I62" s="21">
        <f t="shared" si="3"/>
        <v>35023</v>
      </c>
      <c r="J62" s="22">
        <f t="shared" si="4"/>
        <v>6.0684662580939165E-2</v>
      </c>
      <c r="K62" s="21">
        <f t="shared" si="0"/>
        <v>47979</v>
      </c>
      <c r="L62" s="21">
        <v>9</v>
      </c>
      <c r="M62" s="21">
        <f t="shared" si="5"/>
        <v>47988</v>
      </c>
      <c r="P62" s="34"/>
    </row>
    <row r="63" spans="2:16" x14ac:dyDescent="0.25">
      <c r="B63" s="23" t="s">
        <v>49</v>
      </c>
      <c r="C63" s="21">
        <f t="shared" ref="C63:H63" si="6">SUM(C11:C62)</f>
        <v>166809</v>
      </c>
      <c r="D63" s="21">
        <f t="shared" si="6"/>
        <v>71739</v>
      </c>
      <c r="E63" s="23">
        <f t="shared" ref="E63" si="7">C63+D63</f>
        <v>238548</v>
      </c>
      <c r="F63" s="25">
        <f t="shared" ref="F63" si="8">E63/$E$63</f>
        <v>1</v>
      </c>
      <c r="G63" s="21">
        <f t="shared" si="6"/>
        <v>551641</v>
      </c>
      <c r="H63" s="21">
        <f t="shared" si="6"/>
        <v>25490</v>
      </c>
      <c r="I63" s="23">
        <f t="shared" ref="I63" si="9">G63+H63</f>
        <v>577131</v>
      </c>
      <c r="J63" s="25">
        <f t="shared" ref="J63" si="10">I63/$I$63</f>
        <v>1</v>
      </c>
      <c r="K63" s="23">
        <f t="shared" ref="K63" si="11">E63+I63</f>
        <v>815679</v>
      </c>
      <c r="L63" s="21">
        <f t="shared" ref="L63" si="12">SUM(L11:L62)</f>
        <v>113</v>
      </c>
      <c r="M63" s="23">
        <f t="shared" si="5"/>
        <v>815792</v>
      </c>
      <c r="P63" s="34"/>
    </row>
    <row r="64" spans="2:16" ht="25.5" customHeight="1" x14ac:dyDescent="0.25">
      <c r="B64" s="35" t="s">
        <v>64</v>
      </c>
      <c r="C64" s="36">
        <f>+C63/M63</f>
        <v>0.20447491517445623</v>
      </c>
      <c r="D64" s="36">
        <f>+D63/M63</f>
        <v>8.7937856708572779E-2</v>
      </c>
      <c r="E64" s="37">
        <f>+E63/M63</f>
        <v>0.292412771883029</v>
      </c>
      <c r="F64" s="37"/>
      <c r="G64" s="36">
        <f>+G63/M63</f>
        <v>0.67620300272618505</v>
      </c>
      <c r="H64" s="36">
        <f>+H63/M63</f>
        <v>3.1245709690705475E-2</v>
      </c>
      <c r="I64" s="37">
        <f>+I63/M63</f>
        <v>0.70744871241689056</v>
      </c>
      <c r="J64" s="37"/>
      <c r="K64" s="37">
        <f>+K63/M63</f>
        <v>0.99986148429991961</v>
      </c>
      <c r="L64" s="37">
        <f>+L63/M63</f>
        <v>1.3851570008041267E-4</v>
      </c>
      <c r="M64" s="37">
        <f>K64+L64</f>
        <v>1</v>
      </c>
    </row>
    <row r="65" spans="2:13" x14ac:dyDescent="0.25">
      <c r="B65" s="28"/>
      <c r="C65" s="41"/>
      <c r="D65" s="41"/>
      <c r="E65" s="41"/>
      <c r="F65" s="41"/>
      <c r="G65" s="41"/>
      <c r="H65" s="41"/>
      <c r="I65" s="41"/>
      <c r="J65" s="41"/>
      <c r="K65" s="41"/>
    </row>
    <row r="66" spans="2:13" ht="13.8" x14ac:dyDescent="0.3">
      <c r="B66" s="357" t="s">
        <v>123</v>
      </c>
      <c r="C66" s="357"/>
      <c r="D66" s="357"/>
      <c r="E66" s="357"/>
      <c r="F66" s="357"/>
      <c r="G66" s="357"/>
      <c r="H66" s="357"/>
      <c r="I66" s="357"/>
      <c r="J66" s="357"/>
      <c r="K66" s="357"/>
    </row>
    <row r="67" spans="2:13" ht="13.8" x14ac:dyDescent="0.3">
      <c r="B67" s="373" t="str">
        <f>'Solicitudes Regiones'!$B$6:$R$6</f>
        <v>Acumuladas de julio de 2008 a mayo de 2020</v>
      </c>
      <c r="C67" s="373"/>
      <c r="D67" s="373"/>
      <c r="E67" s="373"/>
      <c r="F67" s="373"/>
      <c r="G67" s="373"/>
      <c r="H67" s="373"/>
      <c r="I67" s="373"/>
      <c r="J67" s="373"/>
      <c r="K67" s="373"/>
    </row>
    <row r="69" spans="2:13" ht="15" customHeight="1" x14ac:dyDescent="0.25">
      <c r="B69" s="387" t="s">
        <v>65</v>
      </c>
      <c r="C69" s="387"/>
      <c r="D69" s="387"/>
      <c r="E69" s="387"/>
      <c r="F69" s="387"/>
      <c r="G69" s="387"/>
      <c r="H69" s="387"/>
      <c r="I69" s="387"/>
      <c r="J69" s="387"/>
      <c r="K69" s="387"/>
      <c r="L69" s="387"/>
      <c r="M69" s="387"/>
    </row>
    <row r="70" spans="2:13" ht="15" customHeight="1" x14ac:dyDescent="0.25">
      <c r="B70" s="387" t="s">
        <v>56</v>
      </c>
      <c r="C70" s="387" t="s">
        <v>2</v>
      </c>
      <c r="D70" s="387"/>
      <c r="E70" s="387"/>
      <c r="F70" s="387"/>
      <c r="G70" s="387"/>
      <c r="H70" s="387"/>
      <c r="I70" s="387"/>
      <c r="J70" s="387"/>
      <c r="K70" s="387"/>
      <c r="L70" s="385"/>
      <c r="M70" s="386"/>
    </row>
    <row r="71" spans="2:13" ht="24" x14ac:dyDescent="0.25">
      <c r="B71" s="387"/>
      <c r="C71" s="27" t="s">
        <v>57</v>
      </c>
      <c r="D71" s="27" t="s">
        <v>58</v>
      </c>
      <c r="E71" s="27" t="s">
        <v>59</v>
      </c>
      <c r="F71" s="27" t="s">
        <v>60</v>
      </c>
      <c r="G71" s="27" t="s">
        <v>8</v>
      </c>
      <c r="H71" s="27" t="s">
        <v>61</v>
      </c>
      <c r="I71" s="27" t="s">
        <v>62</v>
      </c>
      <c r="J71" s="27" t="s">
        <v>63</v>
      </c>
      <c r="K71" s="27" t="s">
        <v>31</v>
      </c>
      <c r="L71" s="283" t="s">
        <v>593</v>
      </c>
      <c r="M71" s="283" t="s">
        <v>596</v>
      </c>
    </row>
    <row r="72" spans="2:13" ht="12.75" customHeight="1" x14ac:dyDescent="0.25">
      <c r="B72" s="23" t="s">
        <v>410</v>
      </c>
      <c r="C72" s="60">
        <v>4815</v>
      </c>
      <c r="D72" s="60">
        <v>1125</v>
      </c>
      <c r="E72" s="60">
        <f>C72+D72</f>
        <v>5940</v>
      </c>
      <c r="F72" s="61">
        <f>E72/$E$124</f>
        <v>3.0539531727180182E-2</v>
      </c>
      <c r="G72" s="60">
        <v>16441</v>
      </c>
      <c r="H72" s="60">
        <v>702</v>
      </c>
      <c r="I72" s="60">
        <f>G72+H72</f>
        <v>17143</v>
      </c>
      <c r="J72" s="61">
        <f>I72/$I$124</f>
        <v>3.5075550645019389E-2</v>
      </c>
      <c r="K72" s="60">
        <f t="shared" ref="K72:K123" si="13">E72+I72</f>
        <v>23083</v>
      </c>
      <c r="L72" s="60">
        <v>0</v>
      </c>
      <c r="M72" s="60">
        <f>K72+L72</f>
        <v>23083</v>
      </c>
    </row>
    <row r="73" spans="2:13" ht="12.75" customHeight="1" x14ac:dyDescent="0.25">
      <c r="B73" s="23" t="s">
        <v>411</v>
      </c>
      <c r="C73" s="60">
        <v>1964</v>
      </c>
      <c r="D73" s="60">
        <v>832</v>
      </c>
      <c r="E73" s="60">
        <f t="shared" ref="E73:E123" si="14">C73+D73</f>
        <v>2796</v>
      </c>
      <c r="F73" s="61">
        <f t="shared" ref="F73:F123" si="15">E73/$E$124</f>
        <v>1.4375173520066632E-2</v>
      </c>
      <c r="G73" s="60">
        <v>6340</v>
      </c>
      <c r="H73" s="60">
        <v>234</v>
      </c>
      <c r="I73" s="60">
        <f t="shared" ref="I73:I123" si="16">G73+H73</f>
        <v>6574</v>
      </c>
      <c r="J73" s="61">
        <f t="shared" ref="J73:J123" si="17">I73/$I$124</f>
        <v>1.3450776990045933E-2</v>
      </c>
      <c r="K73" s="60">
        <f t="shared" si="13"/>
        <v>9370</v>
      </c>
      <c r="L73" s="60">
        <v>0</v>
      </c>
      <c r="M73" s="60">
        <f t="shared" ref="M73:M124" si="18">K73+L73</f>
        <v>9370</v>
      </c>
    </row>
    <row r="74" spans="2:13" ht="12.75" customHeight="1" x14ac:dyDescent="0.25">
      <c r="B74" s="23" t="s">
        <v>412</v>
      </c>
      <c r="C74" s="60">
        <v>4857</v>
      </c>
      <c r="D74" s="60">
        <v>1683</v>
      </c>
      <c r="E74" s="60">
        <f t="shared" si="14"/>
        <v>6540</v>
      </c>
      <c r="F74" s="61">
        <f t="shared" si="15"/>
        <v>3.362433291174384E-2</v>
      </c>
      <c r="G74" s="60">
        <v>13522</v>
      </c>
      <c r="H74" s="60">
        <v>734</v>
      </c>
      <c r="I74" s="60">
        <f t="shared" si="16"/>
        <v>14256</v>
      </c>
      <c r="J74" s="61">
        <f t="shared" si="17"/>
        <v>2.9168584844857747E-2</v>
      </c>
      <c r="K74" s="60">
        <f t="shared" si="13"/>
        <v>20796</v>
      </c>
      <c r="L74" s="60">
        <v>0</v>
      </c>
      <c r="M74" s="60">
        <f t="shared" si="18"/>
        <v>20796</v>
      </c>
    </row>
    <row r="75" spans="2:13" ht="12.75" customHeight="1" x14ac:dyDescent="0.25">
      <c r="B75" s="23" t="s">
        <v>413</v>
      </c>
      <c r="C75" s="60">
        <v>2084</v>
      </c>
      <c r="D75" s="60">
        <v>748</v>
      </c>
      <c r="E75" s="60">
        <f t="shared" si="14"/>
        <v>2832</v>
      </c>
      <c r="F75" s="61">
        <f t="shared" si="15"/>
        <v>1.4560261591140451E-2</v>
      </c>
      <c r="G75" s="60">
        <v>5929</v>
      </c>
      <c r="H75" s="60">
        <v>314</v>
      </c>
      <c r="I75" s="60">
        <f t="shared" si="16"/>
        <v>6243</v>
      </c>
      <c r="J75" s="61">
        <f t="shared" si="17"/>
        <v>1.2773532210048184E-2</v>
      </c>
      <c r="K75" s="60">
        <f t="shared" si="13"/>
        <v>9075</v>
      </c>
      <c r="L75" s="60">
        <v>0</v>
      </c>
      <c r="M75" s="60">
        <f t="shared" si="18"/>
        <v>9075</v>
      </c>
    </row>
    <row r="76" spans="2:13" ht="12.75" customHeight="1" x14ac:dyDescent="0.25">
      <c r="B76" s="23" t="s">
        <v>414</v>
      </c>
      <c r="C76" s="60">
        <v>2166</v>
      </c>
      <c r="D76" s="60">
        <v>496</v>
      </c>
      <c r="E76" s="60">
        <f t="shared" si="14"/>
        <v>2662</v>
      </c>
      <c r="F76" s="61">
        <f t="shared" si="15"/>
        <v>1.3686234588847416E-2</v>
      </c>
      <c r="G76" s="60">
        <v>7394</v>
      </c>
      <c r="H76" s="60">
        <v>259</v>
      </c>
      <c r="I76" s="60">
        <f t="shared" si="16"/>
        <v>7653</v>
      </c>
      <c r="J76" s="61">
        <f t="shared" si="17"/>
        <v>1.5658472209434369E-2</v>
      </c>
      <c r="K76" s="60">
        <f t="shared" si="13"/>
        <v>10315</v>
      </c>
      <c r="L76" s="60">
        <v>0</v>
      </c>
      <c r="M76" s="60">
        <f t="shared" si="18"/>
        <v>10315</v>
      </c>
    </row>
    <row r="77" spans="2:13" ht="12.75" customHeight="1" x14ac:dyDescent="0.25">
      <c r="B77" s="23" t="s">
        <v>415</v>
      </c>
      <c r="C77" s="60">
        <v>2755</v>
      </c>
      <c r="D77" s="60">
        <v>618</v>
      </c>
      <c r="E77" s="60">
        <f t="shared" si="14"/>
        <v>3373</v>
      </c>
      <c r="F77" s="61">
        <f t="shared" si="15"/>
        <v>1.7341723992555347E-2</v>
      </c>
      <c r="G77" s="60">
        <v>7420</v>
      </c>
      <c r="H77" s="60">
        <v>273</v>
      </c>
      <c r="I77" s="60">
        <f t="shared" si="16"/>
        <v>7693</v>
      </c>
      <c r="J77" s="61">
        <f t="shared" si="17"/>
        <v>1.5740314478920499E-2</v>
      </c>
      <c r="K77" s="60">
        <f t="shared" si="13"/>
        <v>11066</v>
      </c>
      <c r="L77" s="60">
        <v>0</v>
      </c>
      <c r="M77" s="60">
        <f t="shared" si="18"/>
        <v>11066</v>
      </c>
    </row>
    <row r="78" spans="2:13" ht="12.75" customHeight="1" x14ac:dyDescent="0.25">
      <c r="B78" s="23" t="s">
        <v>416</v>
      </c>
      <c r="C78" s="60">
        <v>4682</v>
      </c>
      <c r="D78" s="60">
        <v>2072</v>
      </c>
      <c r="E78" s="60">
        <f t="shared" si="14"/>
        <v>6754</v>
      </c>
      <c r="F78" s="61">
        <f t="shared" si="15"/>
        <v>3.4724578667571539E-2</v>
      </c>
      <c r="G78" s="60">
        <v>12999</v>
      </c>
      <c r="H78" s="60">
        <v>911</v>
      </c>
      <c r="I78" s="60">
        <f t="shared" si="16"/>
        <v>13910</v>
      </c>
      <c r="J78" s="61">
        <f t="shared" si="17"/>
        <v>2.8460649213802699E-2</v>
      </c>
      <c r="K78" s="60">
        <f t="shared" si="13"/>
        <v>20664</v>
      </c>
      <c r="L78" s="60">
        <v>0</v>
      </c>
      <c r="M78" s="60">
        <f t="shared" si="18"/>
        <v>20664</v>
      </c>
    </row>
    <row r="79" spans="2:13" ht="12.75" customHeight="1" x14ac:dyDescent="0.25">
      <c r="B79" s="23" t="s">
        <v>417</v>
      </c>
      <c r="C79" s="60">
        <v>3139</v>
      </c>
      <c r="D79" s="60">
        <v>658</v>
      </c>
      <c r="E79" s="60">
        <f t="shared" si="14"/>
        <v>3797</v>
      </c>
      <c r="F79" s="61">
        <f t="shared" si="15"/>
        <v>1.9521650162980329E-2</v>
      </c>
      <c r="G79" s="60">
        <v>9784</v>
      </c>
      <c r="H79" s="60">
        <v>278</v>
      </c>
      <c r="I79" s="60">
        <f t="shared" si="16"/>
        <v>10062</v>
      </c>
      <c r="J79" s="61">
        <f t="shared" si="17"/>
        <v>2.058742288923672E-2</v>
      </c>
      <c r="K79" s="60">
        <f t="shared" si="13"/>
        <v>13859</v>
      </c>
      <c r="L79" s="60">
        <v>0</v>
      </c>
      <c r="M79" s="60">
        <f t="shared" si="18"/>
        <v>13859</v>
      </c>
    </row>
    <row r="80" spans="2:13" ht="12.75" customHeight="1" x14ac:dyDescent="0.25">
      <c r="B80" s="23" t="s">
        <v>418</v>
      </c>
      <c r="C80" s="60">
        <v>800</v>
      </c>
      <c r="D80" s="60">
        <v>241</v>
      </c>
      <c r="E80" s="60">
        <f t="shared" si="14"/>
        <v>1041</v>
      </c>
      <c r="F80" s="61">
        <f t="shared" si="15"/>
        <v>5.3521300552179414E-3</v>
      </c>
      <c r="G80" s="60">
        <v>2498</v>
      </c>
      <c r="H80" s="60">
        <v>96</v>
      </c>
      <c r="I80" s="60">
        <f t="shared" si="16"/>
        <v>2594</v>
      </c>
      <c r="J80" s="61">
        <f t="shared" si="17"/>
        <v>5.3074711761757157E-3</v>
      </c>
      <c r="K80" s="60">
        <f t="shared" si="13"/>
        <v>3635</v>
      </c>
      <c r="L80" s="60">
        <v>0</v>
      </c>
      <c r="M80" s="60">
        <f t="shared" si="18"/>
        <v>3635</v>
      </c>
    </row>
    <row r="81" spans="2:13" ht="12.75" customHeight="1" x14ac:dyDescent="0.25">
      <c r="B81" s="23" t="s">
        <v>419</v>
      </c>
      <c r="C81" s="60">
        <v>3258</v>
      </c>
      <c r="D81" s="60">
        <v>898</v>
      </c>
      <c r="E81" s="60">
        <f t="shared" si="14"/>
        <v>4156</v>
      </c>
      <c r="F81" s="61">
        <f t="shared" si="15"/>
        <v>2.1367389538410917E-2</v>
      </c>
      <c r="G81" s="60">
        <v>10304</v>
      </c>
      <c r="H81" s="60">
        <v>385</v>
      </c>
      <c r="I81" s="60">
        <f t="shared" si="16"/>
        <v>10689</v>
      </c>
      <c r="J81" s="61">
        <f t="shared" si="17"/>
        <v>2.1870300463431851E-2</v>
      </c>
      <c r="K81" s="60">
        <f t="shared" si="13"/>
        <v>14845</v>
      </c>
      <c r="L81" s="60">
        <v>0</v>
      </c>
      <c r="M81" s="60">
        <f t="shared" si="18"/>
        <v>14845</v>
      </c>
    </row>
    <row r="82" spans="2:13" ht="12.75" customHeight="1" x14ac:dyDescent="0.25">
      <c r="B82" s="23" t="s">
        <v>420</v>
      </c>
      <c r="C82" s="60">
        <v>2977</v>
      </c>
      <c r="D82" s="60">
        <v>672</v>
      </c>
      <c r="E82" s="60">
        <f t="shared" si="14"/>
        <v>3649</v>
      </c>
      <c r="F82" s="61">
        <f t="shared" si="15"/>
        <v>1.8760732537454628E-2</v>
      </c>
      <c r="G82" s="60">
        <v>10172</v>
      </c>
      <c r="H82" s="60">
        <v>321</v>
      </c>
      <c r="I82" s="60">
        <f t="shared" si="16"/>
        <v>10493</v>
      </c>
      <c r="J82" s="61">
        <f t="shared" si="17"/>
        <v>2.1469273342949801E-2</v>
      </c>
      <c r="K82" s="60">
        <f t="shared" si="13"/>
        <v>14142</v>
      </c>
      <c r="L82" s="60">
        <v>0</v>
      </c>
      <c r="M82" s="60">
        <f t="shared" si="18"/>
        <v>14142</v>
      </c>
    </row>
    <row r="83" spans="2:13" ht="24" customHeight="1" x14ac:dyDescent="0.25">
      <c r="B83" s="23" t="s">
        <v>421</v>
      </c>
      <c r="C83" s="60">
        <v>3570</v>
      </c>
      <c r="D83" s="60">
        <v>1084</v>
      </c>
      <c r="E83" s="60">
        <f t="shared" si="14"/>
        <v>4654</v>
      </c>
      <c r="F83" s="61">
        <f t="shared" si="15"/>
        <v>2.3927774521598749E-2</v>
      </c>
      <c r="G83" s="60">
        <v>11370</v>
      </c>
      <c r="H83" s="60">
        <v>479</v>
      </c>
      <c r="I83" s="60">
        <f t="shared" si="16"/>
        <v>11849</v>
      </c>
      <c r="J83" s="61">
        <f t="shared" si="17"/>
        <v>2.4243726278529703E-2</v>
      </c>
      <c r="K83" s="60">
        <f t="shared" si="13"/>
        <v>16503</v>
      </c>
      <c r="L83" s="60">
        <v>0</v>
      </c>
      <c r="M83" s="60">
        <f t="shared" si="18"/>
        <v>16503</v>
      </c>
    </row>
    <row r="84" spans="2:13" ht="12.75" customHeight="1" x14ac:dyDescent="0.25">
      <c r="B84" s="23" t="s">
        <v>422</v>
      </c>
      <c r="C84" s="60">
        <v>4964</v>
      </c>
      <c r="D84" s="60">
        <v>1705</v>
      </c>
      <c r="E84" s="60">
        <f t="shared" si="14"/>
        <v>6669</v>
      </c>
      <c r="F84" s="61">
        <f t="shared" si="15"/>
        <v>3.4287565166425026E-2</v>
      </c>
      <c r="G84" s="60">
        <v>16980</v>
      </c>
      <c r="H84" s="60">
        <v>738</v>
      </c>
      <c r="I84" s="60">
        <f t="shared" si="16"/>
        <v>17718</v>
      </c>
      <c r="J84" s="61">
        <f t="shared" si="17"/>
        <v>3.6252033268882544E-2</v>
      </c>
      <c r="K84" s="60">
        <f t="shared" si="13"/>
        <v>24387</v>
      </c>
      <c r="L84" s="60">
        <v>0</v>
      </c>
      <c r="M84" s="60">
        <f t="shared" si="18"/>
        <v>24387</v>
      </c>
    </row>
    <row r="85" spans="2:13" ht="12.75" customHeight="1" x14ac:dyDescent="0.25">
      <c r="B85" s="23" t="s">
        <v>423</v>
      </c>
      <c r="C85" s="60">
        <v>3403</v>
      </c>
      <c r="D85" s="60">
        <v>861</v>
      </c>
      <c r="E85" s="60">
        <f t="shared" si="14"/>
        <v>4264</v>
      </c>
      <c r="F85" s="61">
        <f t="shared" si="15"/>
        <v>2.1922653751632375E-2</v>
      </c>
      <c r="G85" s="60">
        <v>10816</v>
      </c>
      <c r="H85" s="60">
        <v>336</v>
      </c>
      <c r="I85" s="60">
        <f t="shared" si="16"/>
        <v>11152</v>
      </c>
      <c r="J85" s="61">
        <f t="shared" si="17"/>
        <v>2.2817624732733837E-2</v>
      </c>
      <c r="K85" s="60">
        <f t="shared" si="13"/>
        <v>15416</v>
      </c>
      <c r="L85" s="60">
        <v>0</v>
      </c>
      <c r="M85" s="60">
        <f t="shared" si="18"/>
        <v>15416</v>
      </c>
    </row>
    <row r="86" spans="2:13" ht="12.75" customHeight="1" x14ac:dyDescent="0.25">
      <c r="B86" s="23" t="s">
        <v>424</v>
      </c>
      <c r="C86" s="60">
        <v>3557</v>
      </c>
      <c r="D86" s="60">
        <v>1355</v>
      </c>
      <c r="E86" s="60">
        <f t="shared" si="14"/>
        <v>4912</v>
      </c>
      <c r="F86" s="61">
        <f t="shared" si="15"/>
        <v>2.525423903096112E-2</v>
      </c>
      <c r="G86" s="60">
        <v>11413</v>
      </c>
      <c r="H86" s="60">
        <v>549</v>
      </c>
      <c r="I86" s="60">
        <f t="shared" si="16"/>
        <v>11962</v>
      </c>
      <c r="J86" s="61">
        <f t="shared" si="17"/>
        <v>2.447493068982803E-2</v>
      </c>
      <c r="K86" s="60">
        <f t="shared" si="13"/>
        <v>16874</v>
      </c>
      <c r="L86" s="60">
        <v>0</v>
      </c>
      <c r="M86" s="60">
        <f t="shared" si="18"/>
        <v>16874</v>
      </c>
    </row>
    <row r="87" spans="2:13" ht="12.75" customHeight="1" x14ac:dyDescent="0.25">
      <c r="B87" s="23" t="s">
        <v>425</v>
      </c>
      <c r="C87" s="60">
        <v>3124</v>
      </c>
      <c r="D87" s="60">
        <v>858</v>
      </c>
      <c r="E87" s="60">
        <f t="shared" si="14"/>
        <v>3982</v>
      </c>
      <c r="F87" s="61">
        <f t="shared" si="15"/>
        <v>2.0472797194887458E-2</v>
      </c>
      <c r="G87" s="60">
        <v>10357</v>
      </c>
      <c r="H87" s="60">
        <v>384</v>
      </c>
      <c r="I87" s="60">
        <f t="shared" si="16"/>
        <v>10741</v>
      </c>
      <c r="J87" s="61">
        <f t="shared" si="17"/>
        <v>2.1976695413763823E-2</v>
      </c>
      <c r="K87" s="60">
        <f t="shared" si="13"/>
        <v>14723</v>
      </c>
      <c r="L87" s="60">
        <v>0</v>
      </c>
      <c r="M87" s="60">
        <f t="shared" si="18"/>
        <v>14723</v>
      </c>
    </row>
    <row r="88" spans="2:13" ht="12.75" customHeight="1" x14ac:dyDescent="0.25">
      <c r="B88" s="23" t="s">
        <v>426</v>
      </c>
      <c r="C88" s="60">
        <v>9495</v>
      </c>
      <c r="D88" s="60">
        <v>3540</v>
      </c>
      <c r="E88" s="60">
        <f t="shared" si="14"/>
        <v>13035</v>
      </c>
      <c r="F88" s="61">
        <f t="shared" si="15"/>
        <v>6.7017305734645399E-2</v>
      </c>
      <c r="G88" s="60">
        <v>31395</v>
      </c>
      <c r="H88" s="60">
        <v>1485</v>
      </c>
      <c r="I88" s="60">
        <f t="shared" si="16"/>
        <v>32880</v>
      </c>
      <c r="J88" s="61">
        <f t="shared" si="17"/>
        <v>6.7274345517601197E-2</v>
      </c>
      <c r="K88" s="60">
        <f t="shared" si="13"/>
        <v>45915</v>
      </c>
      <c r="L88" s="60">
        <v>0</v>
      </c>
      <c r="M88" s="60">
        <f t="shared" si="18"/>
        <v>45915</v>
      </c>
    </row>
    <row r="89" spans="2:13" ht="12.75" customHeight="1" x14ac:dyDescent="0.25">
      <c r="B89" s="23" t="s">
        <v>427</v>
      </c>
      <c r="C89" s="60">
        <v>399</v>
      </c>
      <c r="D89" s="60">
        <v>120</v>
      </c>
      <c r="E89" s="60">
        <f t="shared" si="14"/>
        <v>519</v>
      </c>
      <c r="F89" s="61">
        <f t="shared" si="15"/>
        <v>2.6683530246475614E-3</v>
      </c>
      <c r="G89" s="60">
        <v>930</v>
      </c>
      <c r="H89" s="60">
        <v>35</v>
      </c>
      <c r="I89" s="60">
        <f t="shared" si="16"/>
        <v>965</v>
      </c>
      <c r="J89" s="61">
        <f t="shared" si="17"/>
        <v>1.9744447513529552E-3</v>
      </c>
      <c r="K89" s="60">
        <f t="shared" si="13"/>
        <v>1484</v>
      </c>
      <c r="L89" s="60">
        <v>0</v>
      </c>
      <c r="M89" s="60">
        <f t="shared" si="18"/>
        <v>1484</v>
      </c>
    </row>
    <row r="90" spans="2:13" ht="12.75" customHeight="1" x14ac:dyDescent="0.25">
      <c r="B90" s="23" t="s">
        <v>428</v>
      </c>
      <c r="C90" s="60">
        <v>1319</v>
      </c>
      <c r="D90" s="60">
        <v>677</v>
      </c>
      <c r="E90" s="60">
        <f t="shared" si="14"/>
        <v>1996</v>
      </c>
      <c r="F90" s="61">
        <f t="shared" si="15"/>
        <v>1.0262105273981758E-2</v>
      </c>
      <c r="G90" s="60">
        <v>3325</v>
      </c>
      <c r="H90" s="60">
        <v>214</v>
      </c>
      <c r="I90" s="60">
        <f t="shared" si="16"/>
        <v>3539</v>
      </c>
      <c r="J90" s="61">
        <f t="shared" si="17"/>
        <v>7.2409947927856043E-3</v>
      </c>
      <c r="K90" s="60">
        <f t="shared" si="13"/>
        <v>5535</v>
      </c>
      <c r="L90" s="60">
        <v>0</v>
      </c>
      <c r="M90" s="60">
        <f t="shared" si="18"/>
        <v>5535</v>
      </c>
    </row>
    <row r="91" spans="2:13" ht="12.75" customHeight="1" x14ac:dyDescent="0.25">
      <c r="B91" s="23" t="s">
        <v>429</v>
      </c>
      <c r="C91" s="60">
        <v>410</v>
      </c>
      <c r="D91" s="60">
        <v>132</v>
      </c>
      <c r="E91" s="60">
        <f t="shared" si="14"/>
        <v>542</v>
      </c>
      <c r="F91" s="61">
        <f t="shared" si="15"/>
        <v>2.7866037367225015E-3</v>
      </c>
      <c r="G91" s="60">
        <v>1139</v>
      </c>
      <c r="H91" s="60">
        <v>61</v>
      </c>
      <c r="I91" s="60">
        <f t="shared" si="16"/>
        <v>1200</v>
      </c>
      <c r="J91" s="61">
        <f t="shared" si="17"/>
        <v>2.4552680845839857E-3</v>
      </c>
      <c r="K91" s="60">
        <f t="shared" si="13"/>
        <v>1742</v>
      </c>
      <c r="L91" s="60">
        <v>0</v>
      </c>
      <c r="M91" s="60">
        <f t="shared" si="18"/>
        <v>1742</v>
      </c>
    </row>
    <row r="92" spans="2:13" ht="12.75" customHeight="1" x14ac:dyDescent="0.25">
      <c r="B92" s="23" t="s">
        <v>430</v>
      </c>
      <c r="C92" s="60">
        <v>1491</v>
      </c>
      <c r="D92" s="60">
        <v>502</v>
      </c>
      <c r="E92" s="60">
        <f t="shared" si="14"/>
        <v>1993</v>
      </c>
      <c r="F92" s="61">
        <f t="shared" si="15"/>
        <v>1.024668126805894E-2</v>
      </c>
      <c r="G92" s="60">
        <v>5769</v>
      </c>
      <c r="H92" s="60">
        <v>293</v>
      </c>
      <c r="I92" s="60">
        <f t="shared" si="16"/>
        <v>6062</v>
      </c>
      <c r="J92" s="61">
        <f t="shared" si="17"/>
        <v>1.2403195940623434E-2</v>
      </c>
      <c r="K92" s="60">
        <f t="shared" si="13"/>
        <v>8055</v>
      </c>
      <c r="L92" s="60">
        <v>0</v>
      </c>
      <c r="M92" s="60">
        <f t="shared" si="18"/>
        <v>8055</v>
      </c>
    </row>
    <row r="93" spans="2:13" ht="12.75" customHeight="1" x14ac:dyDescent="0.25">
      <c r="B93" s="23" t="s">
        <v>431</v>
      </c>
      <c r="C93" s="60">
        <v>386</v>
      </c>
      <c r="D93" s="60">
        <v>117</v>
      </c>
      <c r="E93" s="60">
        <f t="shared" si="14"/>
        <v>503</v>
      </c>
      <c r="F93" s="61">
        <f t="shared" si="15"/>
        <v>2.5860916597258642E-3</v>
      </c>
      <c r="G93" s="60">
        <v>1301</v>
      </c>
      <c r="H93" s="60">
        <v>77</v>
      </c>
      <c r="I93" s="60">
        <f t="shared" si="16"/>
        <v>1378</v>
      </c>
      <c r="J93" s="61">
        <f t="shared" si="17"/>
        <v>2.8194661837972765E-3</v>
      </c>
      <c r="K93" s="60">
        <f t="shared" si="13"/>
        <v>1881</v>
      </c>
      <c r="L93" s="60">
        <v>0</v>
      </c>
      <c r="M93" s="60">
        <f t="shared" si="18"/>
        <v>1881</v>
      </c>
    </row>
    <row r="94" spans="2:13" ht="12.75" customHeight="1" x14ac:dyDescent="0.25">
      <c r="B94" s="23" t="s">
        <v>432</v>
      </c>
      <c r="C94" s="60">
        <v>135</v>
      </c>
      <c r="D94" s="60">
        <v>48</v>
      </c>
      <c r="E94" s="60">
        <f t="shared" si="14"/>
        <v>183</v>
      </c>
      <c r="F94" s="61">
        <f t="shared" si="15"/>
        <v>9.408643612919147E-4</v>
      </c>
      <c r="G94" s="60">
        <v>442</v>
      </c>
      <c r="H94" s="60">
        <v>14</v>
      </c>
      <c r="I94" s="60">
        <f t="shared" si="16"/>
        <v>456</v>
      </c>
      <c r="J94" s="61">
        <f t="shared" si="17"/>
        <v>9.3300187214191449E-4</v>
      </c>
      <c r="K94" s="60">
        <f t="shared" si="13"/>
        <v>639</v>
      </c>
      <c r="L94" s="60">
        <v>0</v>
      </c>
      <c r="M94" s="60">
        <f t="shared" si="18"/>
        <v>639</v>
      </c>
    </row>
    <row r="95" spans="2:13" ht="12.75" customHeight="1" x14ac:dyDescent="0.25">
      <c r="B95" s="23" t="s">
        <v>433</v>
      </c>
      <c r="C95" s="60">
        <v>874</v>
      </c>
      <c r="D95" s="60">
        <v>217</v>
      </c>
      <c r="E95" s="60">
        <f t="shared" si="14"/>
        <v>1091</v>
      </c>
      <c r="F95" s="61">
        <f t="shared" si="15"/>
        <v>5.6091968205982459E-3</v>
      </c>
      <c r="G95" s="60">
        <v>2291</v>
      </c>
      <c r="H95" s="60">
        <v>106</v>
      </c>
      <c r="I95" s="60">
        <f t="shared" si="16"/>
        <v>2397</v>
      </c>
      <c r="J95" s="61">
        <f t="shared" si="17"/>
        <v>4.9043979989565108E-3</v>
      </c>
      <c r="K95" s="60">
        <f t="shared" si="13"/>
        <v>3488</v>
      </c>
      <c r="L95" s="60">
        <v>0</v>
      </c>
      <c r="M95" s="60">
        <f t="shared" si="18"/>
        <v>3488</v>
      </c>
    </row>
    <row r="96" spans="2:13" ht="12.75" customHeight="1" x14ac:dyDescent="0.25">
      <c r="B96" s="23" t="s">
        <v>434</v>
      </c>
      <c r="C96" s="60">
        <v>374</v>
      </c>
      <c r="D96" s="60">
        <v>100</v>
      </c>
      <c r="E96" s="60">
        <f t="shared" si="14"/>
        <v>474</v>
      </c>
      <c r="F96" s="61">
        <f t="shared" si="15"/>
        <v>2.4369929358052872E-3</v>
      </c>
      <c r="G96" s="60">
        <v>677</v>
      </c>
      <c r="H96" s="60">
        <v>47</v>
      </c>
      <c r="I96" s="60">
        <f t="shared" si="16"/>
        <v>724</v>
      </c>
      <c r="J96" s="61">
        <f t="shared" si="17"/>
        <v>1.4813450776990046E-3</v>
      </c>
      <c r="K96" s="60">
        <f t="shared" si="13"/>
        <v>1198</v>
      </c>
      <c r="L96" s="60">
        <v>0</v>
      </c>
      <c r="M96" s="60">
        <f t="shared" si="18"/>
        <v>1198</v>
      </c>
    </row>
    <row r="97" spans="2:13" ht="12.75" customHeight="1" x14ac:dyDescent="0.25">
      <c r="B97" s="23" t="s">
        <v>435</v>
      </c>
      <c r="C97" s="60">
        <v>884</v>
      </c>
      <c r="D97" s="60">
        <v>274</v>
      </c>
      <c r="E97" s="60">
        <f t="shared" si="14"/>
        <v>1158</v>
      </c>
      <c r="F97" s="61">
        <f t="shared" si="15"/>
        <v>5.9536662862078541E-3</v>
      </c>
      <c r="G97" s="60">
        <v>2417</v>
      </c>
      <c r="H97" s="60">
        <v>111</v>
      </c>
      <c r="I97" s="60">
        <f t="shared" si="16"/>
        <v>2528</v>
      </c>
      <c r="J97" s="61">
        <f t="shared" si="17"/>
        <v>5.1724314315235963E-3</v>
      </c>
      <c r="K97" s="60">
        <f t="shared" si="13"/>
        <v>3686</v>
      </c>
      <c r="L97" s="60">
        <v>0</v>
      </c>
      <c r="M97" s="60">
        <f t="shared" si="18"/>
        <v>3686</v>
      </c>
    </row>
    <row r="98" spans="2:13" ht="12.75" customHeight="1" x14ac:dyDescent="0.25">
      <c r="B98" s="23" t="s">
        <v>436</v>
      </c>
      <c r="C98" s="60">
        <v>1115</v>
      </c>
      <c r="D98" s="60">
        <v>369</v>
      </c>
      <c r="E98" s="60">
        <f t="shared" si="14"/>
        <v>1484</v>
      </c>
      <c r="F98" s="61">
        <f t="shared" si="15"/>
        <v>7.62974159648744E-3</v>
      </c>
      <c r="G98" s="60">
        <v>3959</v>
      </c>
      <c r="H98" s="60">
        <v>178</v>
      </c>
      <c r="I98" s="60">
        <f t="shared" si="16"/>
        <v>4137</v>
      </c>
      <c r="J98" s="61">
        <f t="shared" si="17"/>
        <v>8.4645367216032892E-3</v>
      </c>
      <c r="K98" s="60">
        <f t="shared" si="13"/>
        <v>5621</v>
      </c>
      <c r="L98" s="60">
        <v>0</v>
      </c>
      <c r="M98" s="60">
        <f t="shared" si="18"/>
        <v>5621</v>
      </c>
    </row>
    <row r="99" spans="2:13" ht="12.75" customHeight="1" x14ac:dyDescent="0.25">
      <c r="B99" s="23" t="s">
        <v>437</v>
      </c>
      <c r="C99" s="60">
        <v>1781</v>
      </c>
      <c r="D99" s="60">
        <v>546</v>
      </c>
      <c r="E99" s="60">
        <f t="shared" si="14"/>
        <v>2327</v>
      </c>
      <c r="F99" s="61">
        <f t="shared" si="15"/>
        <v>1.1963887260799375E-2</v>
      </c>
      <c r="G99" s="60">
        <v>6696</v>
      </c>
      <c r="H99" s="60">
        <v>298</v>
      </c>
      <c r="I99" s="60">
        <f t="shared" si="16"/>
        <v>6994</v>
      </c>
      <c r="J99" s="61">
        <f t="shared" si="17"/>
        <v>1.4310120819650329E-2</v>
      </c>
      <c r="K99" s="60">
        <f t="shared" si="13"/>
        <v>9321</v>
      </c>
      <c r="L99" s="60">
        <v>0</v>
      </c>
      <c r="M99" s="60">
        <f t="shared" si="18"/>
        <v>9321</v>
      </c>
    </row>
    <row r="100" spans="2:13" ht="12.75" customHeight="1" x14ac:dyDescent="0.25">
      <c r="B100" s="23" t="s">
        <v>438</v>
      </c>
      <c r="C100" s="60">
        <v>2304</v>
      </c>
      <c r="D100" s="60">
        <v>1013</v>
      </c>
      <c r="E100" s="60">
        <f t="shared" si="14"/>
        <v>3317</v>
      </c>
      <c r="F100" s="61">
        <f t="shared" si="15"/>
        <v>1.7053809215329407E-2</v>
      </c>
      <c r="G100" s="60">
        <v>7472</v>
      </c>
      <c r="H100" s="60">
        <v>474</v>
      </c>
      <c r="I100" s="60">
        <f t="shared" si="16"/>
        <v>7946</v>
      </c>
      <c r="J100" s="61">
        <f t="shared" si="17"/>
        <v>1.625796683342029E-2</v>
      </c>
      <c r="K100" s="60">
        <f t="shared" si="13"/>
        <v>11263</v>
      </c>
      <c r="L100" s="60">
        <v>0</v>
      </c>
      <c r="M100" s="60">
        <f t="shared" si="18"/>
        <v>11263</v>
      </c>
    </row>
    <row r="101" spans="2:13" ht="12.75" customHeight="1" x14ac:dyDescent="0.25">
      <c r="B101" s="23" t="s">
        <v>439</v>
      </c>
      <c r="C101" s="60">
        <v>4238</v>
      </c>
      <c r="D101" s="60">
        <v>1529</v>
      </c>
      <c r="E101" s="60">
        <f t="shared" si="14"/>
        <v>5767</v>
      </c>
      <c r="F101" s="61">
        <f t="shared" si="15"/>
        <v>2.9650080718964328E-2</v>
      </c>
      <c r="G101" s="60">
        <v>13472</v>
      </c>
      <c r="H101" s="60">
        <v>689</v>
      </c>
      <c r="I101" s="60">
        <f t="shared" si="16"/>
        <v>14161</v>
      </c>
      <c r="J101" s="61">
        <f t="shared" si="17"/>
        <v>2.8974209454828183E-2</v>
      </c>
      <c r="K101" s="60">
        <f t="shared" si="13"/>
        <v>19928</v>
      </c>
      <c r="L101" s="60">
        <v>0</v>
      </c>
      <c r="M101" s="60">
        <f t="shared" si="18"/>
        <v>19928</v>
      </c>
    </row>
    <row r="102" spans="2:13" ht="12.75" customHeight="1" x14ac:dyDescent="0.25">
      <c r="B102" s="23" t="s">
        <v>440</v>
      </c>
      <c r="C102" s="60">
        <v>4397</v>
      </c>
      <c r="D102" s="60">
        <v>1080</v>
      </c>
      <c r="E102" s="60">
        <f t="shared" si="14"/>
        <v>5477</v>
      </c>
      <c r="F102" s="61">
        <f t="shared" si="15"/>
        <v>2.8159093479758562E-2</v>
      </c>
      <c r="G102" s="60">
        <v>13373</v>
      </c>
      <c r="H102" s="60">
        <v>520</v>
      </c>
      <c r="I102" s="60">
        <f t="shared" si="16"/>
        <v>13893</v>
      </c>
      <c r="J102" s="61">
        <f t="shared" si="17"/>
        <v>2.8425866249271091E-2</v>
      </c>
      <c r="K102" s="60">
        <f t="shared" si="13"/>
        <v>19370</v>
      </c>
      <c r="L102" s="60">
        <v>0</v>
      </c>
      <c r="M102" s="60">
        <f t="shared" si="18"/>
        <v>19370</v>
      </c>
    </row>
    <row r="103" spans="2:13" ht="12.75" customHeight="1" x14ac:dyDescent="0.25">
      <c r="B103" s="23" t="s">
        <v>441</v>
      </c>
      <c r="C103" s="60">
        <v>4523</v>
      </c>
      <c r="D103" s="60">
        <v>1291</v>
      </c>
      <c r="E103" s="60">
        <f t="shared" si="14"/>
        <v>5814</v>
      </c>
      <c r="F103" s="61">
        <f t="shared" si="15"/>
        <v>2.9891723478421815E-2</v>
      </c>
      <c r="G103" s="60">
        <v>14062</v>
      </c>
      <c r="H103" s="60">
        <v>583</v>
      </c>
      <c r="I103" s="60">
        <f t="shared" si="16"/>
        <v>14645</v>
      </c>
      <c r="J103" s="61">
        <f t="shared" si="17"/>
        <v>2.9964500915610391E-2</v>
      </c>
      <c r="K103" s="60">
        <f t="shared" si="13"/>
        <v>20459</v>
      </c>
      <c r="L103" s="60">
        <v>0</v>
      </c>
      <c r="M103" s="60">
        <f t="shared" si="18"/>
        <v>20459</v>
      </c>
    </row>
    <row r="104" spans="2:13" ht="12.75" customHeight="1" x14ac:dyDescent="0.25">
      <c r="B104" s="23" t="s">
        <v>442</v>
      </c>
      <c r="C104" s="60">
        <v>1793</v>
      </c>
      <c r="D104" s="60">
        <v>1016</v>
      </c>
      <c r="E104" s="60">
        <f t="shared" si="14"/>
        <v>2809</v>
      </c>
      <c r="F104" s="61">
        <f t="shared" si="15"/>
        <v>1.4442010879065511E-2</v>
      </c>
      <c r="G104" s="60">
        <v>5513</v>
      </c>
      <c r="H104" s="60">
        <v>350</v>
      </c>
      <c r="I104" s="60">
        <f t="shared" si="16"/>
        <v>5863</v>
      </c>
      <c r="J104" s="61">
        <f t="shared" si="17"/>
        <v>1.1996030649929922E-2</v>
      </c>
      <c r="K104" s="60">
        <f t="shared" si="13"/>
        <v>8672</v>
      </c>
      <c r="L104" s="60">
        <v>0</v>
      </c>
      <c r="M104" s="60">
        <f t="shared" si="18"/>
        <v>8672</v>
      </c>
    </row>
    <row r="105" spans="2:13" ht="12.75" customHeight="1" x14ac:dyDescent="0.25">
      <c r="B105" s="23" t="s">
        <v>443</v>
      </c>
      <c r="C105" s="60">
        <v>2728</v>
      </c>
      <c r="D105" s="60">
        <v>538</v>
      </c>
      <c r="E105" s="60">
        <f t="shared" si="14"/>
        <v>3266</v>
      </c>
      <c r="F105" s="61">
        <f t="shared" si="15"/>
        <v>1.6791601114641494E-2</v>
      </c>
      <c r="G105" s="60">
        <v>7667</v>
      </c>
      <c r="H105" s="60">
        <v>249</v>
      </c>
      <c r="I105" s="60">
        <f t="shared" si="16"/>
        <v>7916</v>
      </c>
      <c r="J105" s="61">
        <f t="shared" si="17"/>
        <v>1.6196585131305691E-2</v>
      </c>
      <c r="K105" s="60">
        <f t="shared" si="13"/>
        <v>11182</v>
      </c>
      <c r="L105" s="60">
        <v>0</v>
      </c>
      <c r="M105" s="60">
        <f t="shared" si="18"/>
        <v>11182</v>
      </c>
    </row>
    <row r="106" spans="2:13" ht="12.75" customHeight="1" x14ac:dyDescent="0.25">
      <c r="B106" s="23" t="s">
        <v>444</v>
      </c>
      <c r="C106" s="60">
        <v>3333</v>
      </c>
      <c r="D106" s="60">
        <v>932</v>
      </c>
      <c r="E106" s="60">
        <f t="shared" si="14"/>
        <v>4265</v>
      </c>
      <c r="F106" s="61">
        <f t="shared" si="15"/>
        <v>2.1927795086939979E-2</v>
      </c>
      <c r="G106" s="60">
        <v>8977</v>
      </c>
      <c r="H106" s="60">
        <v>365</v>
      </c>
      <c r="I106" s="60">
        <f t="shared" si="16"/>
        <v>9342</v>
      </c>
      <c r="J106" s="61">
        <f t="shared" si="17"/>
        <v>1.9114262038486329E-2</v>
      </c>
      <c r="K106" s="60">
        <f t="shared" si="13"/>
        <v>13607</v>
      </c>
      <c r="L106" s="60">
        <v>0</v>
      </c>
      <c r="M106" s="60">
        <f t="shared" si="18"/>
        <v>13607</v>
      </c>
    </row>
    <row r="107" spans="2:13" ht="12.75" customHeight="1" x14ac:dyDescent="0.25">
      <c r="B107" s="23" t="s">
        <v>445</v>
      </c>
      <c r="C107" s="60">
        <v>3511</v>
      </c>
      <c r="D107" s="60">
        <v>1132</v>
      </c>
      <c r="E107" s="60">
        <f t="shared" si="14"/>
        <v>4643</v>
      </c>
      <c r="F107" s="61">
        <f t="shared" si="15"/>
        <v>2.3871219833215083E-2</v>
      </c>
      <c r="G107" s="60">
        <v>10603</v>
      </c>
      <c r="H107" s="60">
        <v>502</v>
      </c>
      <c r="I107" s="60">
        <f t="shared" si="16"/>
        <v>11105</v>
      </c>
      <c r="J107" s="61">
        <f t="shared" si="17"/>
        <v>2.2721460066087634E-2</v>
      </c>
      <c r="K107" s="60">
        <f t="shared" si="13"/>
        <v>15748</v>
      </c>
      <c r="L107" s="60">
        <v>0</v>
      </c>
      <c r="M107" s="60">
        <f t="shared" si="18"/>
        <v>15748</v>
      </c>
    </row>
    <row r="108" spans="2:13" ht="12.75" customHeight="1" x14ac:dyDescent="0.25">
      <c r="B108" s="23" t="s">
        <v>446</v>
      </c>
      <c r="C108" s="60">
        <v>3319</v>
      </c>
      <c r="D108" s="60">
        <v>1236</v>
      </c>
      <c r="E108" s="60">
        <f t="shared" si="14"/>
        <v>4555</v>
      </c>
      <c r="F108" s="61">
        <f t="shared" si="15"/>
        <v>2.3418782326145745E-2</v>
      </c>
      <c r="G108" s="60">
        <v>9368</v>
      </c>
      <c r="H108" s="60">
        <v>471</v>
      </c>
      <c r="I108" s="60">
        <f t="shared" si="16"/>
        <v>9839</v>
      </c>
      <c r="J108" s="61">
        <f t="shared" si="17"/>
        <v>2.0131152236851527E-2</v>
      </c>
      <c r="K108" s="60">
        <f t="shared" si="13"/>
        <v>14394</v>
      </c>
      <c r="L108" s="60">
        <v>0</v>
      </c>
      <c r="M108" s="60">
        <f t="shared" si="18"/>
        <v>14394</v>
      </c>
    </row>
    <row r="109" spans="2:13" ht="12.75" customHeight="1" x14ac:dyDescent="0.25">
      <c r="B109" s="23" t="s">
        <v>447</v>
      </c>
      <c r="C109" s="60">
        <v>482</v>
      </c>
      <c r="D109" s="60">
        <v>153</v>
      </c>
      <c r="E109" s="60">
        <f t="shared" si="14"/>
        <v>635</v>
      </c>
      <c r="F109" s="61">
        <f t="shared" si="15"/>
        <v>3.264747920329868E-3</v>
      </c>
      <c r="G109" s="60">
        <v>1377</v>
      </c>
      <c r="H109" s="60">
        <v>62</v>
      </c>
      <c r="I109" s="60">
        <f t="shared" si="16"/>
        <v>1439</v>
      </c>
      <c r="J109" s="61">
        <f t="shared" si="17"/>
        <v>2.9442756447636293E-3</v>
      </c>
      <c r="K109" s="60">
        <f t="shared" si="13"/>
        <v>2074</v>
      </c>
      <c r="L109" s="60">
        <v>0</v>
      </c>
      <c r="M109" s="60">
        <f t="shared" si="18"/>
        <v>2074</v>
      </c>
    </row>
    <row r="110" spans="2:13" ht="12.75" customHeight="1" x14ac:dyDescent="0.25">
      <c r="B110" s="23" t="s">
        <v>448</v>
      </c>
      <c r="C110" s="60">
        <v>1297</v>
      </c>
      <c r="D110" s="60">
        <v>488</v>
      </c>
      <c r="E110" s="60">
        <f t="shared" si="14"/>
        <v>1785</v>
      </c>
      <c r="F110" s="61">
        <f t="shared" si="15"/>
        <v>9.1772835240768735E-3</v>
      </c>
      <c r="G110" s="60">
        <v>4402</v>
      </c>
      <c r="H110" s="60">
        <v>194</v>
      </c>
      <c r="I110" s="60">
        <f t="shared" si="16"/>
        <v>4596</v>
      </c>
      <c r="J110" s="61">
        <f t="shared" si="17"/>
        <v>9.403676763956665E-3</v>
      </c>
      <c r="K110" s="60">
        <f t="shared" si="13"/>
        <v>6381</v>
      </c>
      <c r="L110" s="60">
        <v>0</v>
      </c>
      <c r="M110" s="60">
        <f t="shared" si="18"/>
        <v>6381</v>
      </c>
    </row>
    <row r="111" spans="2:13" ht="12.75" customHeight="1" x14ac:dyDescent="0.25">
      <c r="B111" s="23" t="s">
        <v>449</v>
      </c>
      <c r="C111" s="60">
        <v>6175</v>
      </c>
      <c r="D111" s="60">
        <v>2393</v>
      </c>
      <c r="E111" s="60">
        <f t="shared" si="14"/>
        <v>8568</v>
      </c>
      <c r="F111" s="61">
        <f t="shared" si="15"/>
        <v>4.4050960915568989E-2</v>
      </c>
      <c r="G111" s="60">
        <v>18650</v>
      </c>
      <c r="H111" s="60">
        <v>1155</v>
      </c>
      <c r="I111" s="60">
        <f t="shared" si="16"/>
        <v>19805</v>
      </c>
      <c r="J111" s="61">
        <f t="shared" si="17"/>
        <v>4.0522153679321528E-2</v>
      </c>
      <c r="K111" s="60">
        <f t="shared" si="13"/>
        <v>28373</v>
      </c>
      <c r="L111" s="60">
        <v>0</v>
      </c>
      <c r="M111" s="60">
        <f t="shared" si="18"/>
        <v>28373</v>
      </c>
    </row>
    <row r="112" spans="2:13" ht="12.75" customHeight="1" x14ac:dyDescent="0.25">
      <c r="B112" s="23" t="s">
        <v>450</v>
      </c>
      <c r="C112" s="60">
        <v>3917</v>
      </c>
      <c r="D112" s="60">
        <v>1135</v>
      </c>
      <c r="E112" s="60">
        <f t="shared" si="14"/>
        <v>5052</v>
      </c>
      <c r="F112" s="61">
        <f t="shared" si="15"/>
        <v>2.5974025974025976E-2</v>
      </c>
      <c r="G112" s="60">
        <v>12157</v>
      </c>
      <c r="H112" s="60">
        <v>502</v>
      </c>
      <c r="I112" s="60">
        <f t="shared" si="16"/>
        <v>12659</v>
      </c>
      <c r="J112" s="61">
        <f t="shared" si="17"/>
        <v>2.5901032235623893E-2</v>
      </c>
      <c r="K112" s="60">
        <f t="shared" si="13"/>
        <v>17711</v>
      </c>
      <c r="L112" s="60">
        <v>0</v>
      </c>
      <c r="M112" s="60">
        <f t="shared" si="18"/>
        <v>17711</v>
      </c>
    </row>
    <row r="113" spans="2:13" ht="12.75" customHeight="1" x14ac:dyDescent="0.25">
      <c r="B113" s="23" t="s">
        <v>451</v>
      </c>
      <c r="C113" s="60">
        <v>4348</v>
      </c>
      <c r="D113" s="60">
        <v>1863</v>
      </c>
      <c r="E113" s="60">
        <f t="shared" si="14"/>
        <v>6211</v>
      </c>
      <c r="F113" s="61">
        <f t="shared" si="15"/>
        <v>3.1932833595541436E-2</v>
      </c>
      <c r="G113" s="60">
        <v>14975</v>
      </c>
      <c r="H113" s="60">
        <v>807</v>
      </c>
      <c r="I113" s="60">
        <f t="shared" si="16"/>
        <v>15782</v>
      </c>
      <c r="J113" s="61">
        <f t="shared" si="17"/>
        <v>3.2290867425753718E-2</v>
      </c>
      <c r="K113" s="60">
        <f t="shared" si="13"/>
        <v>21993</v>
      </c>
      <c r="L113" s="60">
        <v>0</v>
      </c>
      <c r="M113" s="60">
        <f t="shared" si="18"/>
        <v>21993</v>
      </c>
    </row>
    <row r="114" spans="2:13" ht="12.75" customHeight="1" x14ac:dyDescent="0.25">
      <c r="B114" s="23" t="s">
        <v>452</v>
      </c>
      <c r="C114" s="60">
        <v>9405</v>
      </c>
      <c r="D114" s="60">
        <v>2895</v>
      </c>
      <c r="E114" s="60">
        <f t="shared" si="14"/>
        <v>12300</v>
      </c>
      <c r="F114" s="61">
        <f t="shared" si="15"/>
        <v>6.3238424283554931E-2</v>
      </c>
      <c r="G114" s="60">
        <v>32695</v>
      </c>
      <c r="H114" s="60">
        <v>1256</v>
      </c>
      <c r="I114" s="60">
        <f t="shared" si="16"/>
        <v>33951</v>
      </c>
      <c r="J114" s="61">
        <f t="shared" si="17"/>
        <v>6.9465672283092417E-2</v>
      </c>
      <c r="K114" s="60">
        <f t="shared" si="13"/>
        <v>46251</v>
      </c>
      <c r="L114" s="60">
        <v>0</v>
      </c>
      <c r="M114" s="60">
        <f t="shared" si="18"/>
        <v>46251</v>
      </c>
    </row>
    <row r="115" spans="2:13" ht="12.75" customHeight="1" x14ac:dyDescent="0.25">
      <c r="B115" s="23" t="s">
        <v>453</v>
      </c>
      <c r="C115" s="60">
        <v>1340</v>
      </c>
      <c r="D115" s="60">
        <v>475</v>
      </c>
      <c r="E115" s="60">
        <f t="shared" si="14"/>
        <v>1815</v>
      </c>
      <c r="F115" s="61">
        <f t="shared" si="15"/>
        <v>9.3315235833050566E-3</v>
      </c>
      <c r="G115" s="60">
        <v>5062</v>
      </c>
      <c r="H115" s="60">
        <v>231</v>
      </c>
      <c r="I115" s="60">
        <f t="shared" si="16"/>
        <v>5293</v>
      </c>
      <c r="J115" s="61">
        <f t="shared" si="17"/>
        <v>1.0829778309752529E-2</v>
      </c>
      <c r="K115" s="60">
        <f t="shared" si="13"/>
        <v>7108</v>
      </c>
      <c r="L115" s="60">
        <v>0</v>
      </c>
      <c r="M115" s="60">
        <f t="shared" si="18"/>
        <v>7108</v>
      </c>
    </row>
    <row r="116" spans="2:13" ht="12.75" customHeight="1" x14ac:dyDescent="0.25">
      <c r="B116" s="23" t="s">
        <v>454</v>
      </c>
      <c r="C116" s="60">
        <v>642</v>
      </c>
      <c r="D116" s="60">
        <v>229</v>
      </c>
      <c r="E116" s="60">
        <f t="shared" si="14"/>
        <v>871</v>
      </c>
      <c r="F116" s="61">
        <f t="shared" si="15"/>
        <v>4.4781030529249055E-3</v>
      </c>
      <c r="G116" s="60">
        <v>2693</v>
      </c>
      <c r="H116" s="60">
        <v>147</v>
      </c>
      <c r="I116" s="60">
        <f t="shared" si="16"/>
        <v>2840</v>
      </c>
      <c r="J116" s="61">
        <f t="shared" si="17"/>
        <v>5.8108011335154322E-3</v>
      </c>
      <c r="K116" s="60">
        <f t="shared" si="13"/>
        <v>3711</v>
      </c>
      <c r="L116" s="60">
        <v>0</v>
      </c>
      <c r="M116" s="60">
        <f t="shared" si="18"/>
        <v>3711</v>
      </c>
    </row>
    <row r="117" spans="2:13" ht="12.75" customHeight="1" x14ac:dyDescent="0.25">
      <c r="B117" s="23" t="s">
        <v>455</v>
      </c>
      <c r="C117" s="60">
        <v>3297</v>
      </c>
      <c r="D117" s="60">
        <v>1025</v>
      </c>
      <c r="E117" s="60">
        <f t="shared" si="14"/>
        <v>4322</v>
      </c>
      <c r="F117" s="61">
        <f t="shared" si="15"/>
        <v>2.2220851199473528E-2</v>
      </c>
      <c r="G117" s="60">
        <v>9842</v>
      </c>
      <c r="H117" s="60">
        <v>527</v>
      </c>
      <c r="I117" s="60">
        <f t="shared" si="16"/>
        <v>10369</v>
      </c>
      <c r="J117" s="61">
        <f t="shared" si="17"/>
        <v>2.1215562307542787E-2</v>
      </c>
      <c r="K117" s="60">
        <f t="shared" si="13"/>
        <v>14691</v>
      </c>
      <c r="L117" s="60">
        <v>0</v>
      </c>
      <c r="M117" s="60">
        <f t="shared" si="18"/>
        <v>14691</v>
      </c>
    </row>
    <row r="118" spans="2:13" ht="12.75" customHeight="1" x14ac:dyDescent="0.25">
      <c r="B118" s="23" t="s">
        <v>456</v>
      </c>
      <c r="C118" s="60">
        <v>320</v>
      </c>
      <c r="D118" s="60">
        <v>114</v>
      </c>
      <c r="E118" s="60">
        <f t="shared" si="14"/>
        <v>434</v>
      </c>
      <c r="F118" s="61">
        <f t="shared" si="15"/>
        <v>2.2313395235010439E-3</v>
      </c>
      <c r="G118" s="60">
        <v>941</v>
      </c>
      <c r="H118" s="60">
        <v>57</v>
      </c>
      <c r="I118" s="60">
        <f t="shared" si="16"/>
        <v>998</v>
      </c>
      <c r="J118" s="61">
        <f t="shared" si="17"/>
        <v>2.0419646236790145E-3</v>
      </c>
      <c r="K118" s="60">
        <f t="shared" si="13"/>
        <v>1432</v>
      </c>
      <c r="L118" s="60">
        <v>0</v>
      </c>
      <c r="M118" s="60">
        <f t="shared" si="18"/>
        <v>1432</v>
      </c>
    </row>
    <row r="119" spans="2:13" ht="12.75" customHeight="1" x14ac:dyDescent="0.25">
      <c r="B119" s="23" t="s">
        <v>457</v>
      </c>
      <c r="C119" s="60">
        <v>1687</v>
      </c>
      <c r="D119" s="60">
        <v>256</v>
      </c>
      <c r="E119" s="60">
        <f t="shared" si="14"/>
        <v>1943</v>
      </c>
      <c r="F119" s="61">
        <f t="shared" si="15"/>
        <v>9.9896145026786357E-3</v>
      </c>
      <c r="G119" s="60">
        <v>4882</v>
      </c>
      <c r="H119" s="60">
        <v>120</v>
      </c>
      <c r="I119" s="60">
        <f t="shared" si="16"/>
        <v>5002</v>
      </c>
      <c r="J119" s="61">
        <f t="shared" si="17"/>
        <v>1.0234375799240913E-2</v>
      </c>
      <c r="K119" s="60">
        <f t="shared" si="13"/>
        <v>6945</v>
      </c>
      <c r="L119" s="60">
        <v>0</v>
      </c>
      <c r="M119" s="60">
        <f t="shared" si="18"/>
        <v>6945</v>
      </c>
    </row>
    <row r="120" spans="2:13" ht="12.75" customHeight="1" x14ac:dyDescent="0.25">
      <c r="B120" s="23" t="s">
        <v>458</v>
      </c>
      <c r="C120" s="60">
        <v>665</v>
      </c>
      <c r="D120" s="60">
        <v>98</v>
      </c>
      <c r="E120" s="60">
        <f t="shared" si="14"/>
        <v>763</v>
      </c>
      <c r="F120" s="61">
        <f t="shared" si="15"/>
        <v>3.9228388397034479E-3</v>
      </c>
      <c r="G120" s="60">
        <v>1592</v>
      </c>
      <c r="H120" s="60">
        <v>54</v>
      </c>
      <c r="I120" s="60">
        <f t="shared" si="16"/>
        <v>1646</v>
      </c>
      <c r="J120" s="61">
        <f t="shared" si="17"/>
        <v>3.3678093893543667E-3</v>
      </c>
      <c r="K120" s="60">
        <f t="shared" si="13"/>
        <v>2409</v>
      </c>
      <c r="L120" s="60">
        <v>0</v>
      </c>
      <c r="M120" s="60">
        <f t="shared" si="18"/>
        <v>2409</v>
      </c>
    </row>
    <row r="121" spans="2:13" ht="12.75" customHeight="1" x14ac:dyDescent="0.25">
      <c r="B121" s="23" t="s">
        <v>459</v>
      </c>
      <c r="C121" s="60">
        <v>3500</v>
      </c>
      <c r="D121" s="60">
        <v>630</v>
      </c>
      <c r="E121" s="60">
        <f t="shared" si="14"/>
        <v>4130</v>
      </c>
      <c r="F121" s="61">
        <f t="shared" si="15"/>
        <v>2.1233714820413158E-2</v>
      </c>
      <c r="G121" s="60">
        <v>12398</v>
      </c>
      <c r="H121" s="60">
        <v>368</v>
      </c>
      <c r="I121" s="60">
        <f t="shared" si="16"/>
        <v>12766</v>
      </c>
      <c r="J121" s="61">
        <f t="shared" si="17"/>
        <v>2.6119960306499299E-2</v>
      </c>
      <c r="K121" s="60">
        <f t="shared" si="13"/>
        <v>16896</v>
      </c>
      <c r="L121" s="60">
        <v>1</v>
      </c>
      <c r="M121" s="60">
        <f t="shared" si="18"/>
        <v>16897</v>
      </c>
    </row>
    <row r="122" spans="2:13" ht="12.75" customHeight="1" x14ac:dyDescent="0.25">
      <c r="B122" s="23" t="s">
        <v>460</v>
      </c>
      <c r="C122" s="60">
        <v>1393</v>
      </c>
      <c r="D122" s="60">
        <v>304</v>
      </c>
      <c r="E122" s="60">
        <f t="shared" si="14"/>
        <v>1697</v>
      </c>
      <c r="F122" s="61">
        <f t="shared" si="15"/>
        <v>8.7248460170075374E-3</v>
      </c>
      <c r="G122" s="60">
        <v>4537</v>
      </c>
      <c r="H122" s="60">
        <v>157</v>
      </c>
      <c r="I122" s="60">
        <f t="shared" si="16"/>
        <v>4694</v>
      </c>
      <c r="J122" s="61">
        <f t="shared" si="17"/>
        <v>9.6041903241976898E-3</v>
      </c>
      <c r="K122" s="60">
        <f t="shared" si="13"/>
        <v>6391</v>
      </c>
      <c r="L122" s="60">
        <v>0</v>
      </c>
      <c r="M122" s="60">
        <f t="shared" si="18"/>
        <v>6391</v>
      </c>
    </row>
    <row r="123" spans="2:13" ht="12.75" customHeight="1" x14ac:dyDescent="0.25">
      <c r="B123" s="23" t="s">
        <v>461</v>
      </c>
      <c r="C123" s="60">
        <v>8669</v>
      </c>
      <c r="D123" s="60">
        <v>2068</v>
      </c>
      <c r="E123" s="60">
        <f t="shared" si="14"/>
        <v>10737</v>
      </c>
      <c r="F123" s="61">
        <f t="shared" si="15"/>
        <v>5.5202517197766601E-2</v>
      </c>
      <c r="G123" s="60">
        <v>27259</v>
      </c>
      <c r="H123" s="60">
        <v>944</v>
      </c>
      <c r="I123" s="60">
        <f t="shared" si="16"/>
        <v>28203</v>
      </c>
      <c r="J123" s="61">
        <f t="shared" si="17"/>
        <v>5.7704938157935121E-2</v>
      </c>
      <c r="K123" s="60">
        <f t="shared" si="13"/>
        <v>38940</v>
      </c>
      <c r="L123" s="60">
        <v>1</v>
      </c>
      <c r="M123" s="60">
        <f t="shared" si="18"/>
        <v>38941</v>
      </c>
    </row>
    <row r="124" spans="2:13" ht="12.75" customHeight="1" x14ac:dyDescent="0.25">
      <c r="B124" s="23" t="s">
        <v>49</v>
      </c>
      <c r="C124" s="60">
        <f t="shared" ref="C124:H124" si="19">SUM(C72:C123)</f>
        <v>148061</v>
      </c>
      <c r="D124" s="60">
        <f t="shared" si="19"/>
        <v>46441</v>
      </c>
      <c r="E124" s="62">
        <f t="shared" ref="E124" si="20">C124+D124</f>
        <v>194502</v>
      </c>
      <c r="F124" s="63">
        <f t="shared" ref="F124" si="21">E124/$E$124</f>
        <v>1</v>
      </c>
      <c r="G124" s="60">
        <f t="shared" si="19"/>
        <v>468049</v>
      </c>
      <c r="H124" s="60">
        <f t="shared" si="19"/>
        <v>20696</v>
      </c>
      <c r="I124" s="62">
        <f t="shared" ref="I124" si="22">G124+H124</f>
        <v>488745</v>
      </c>
      <c r="J124" s="63">
        <f t="shared" ref="J124" si="23">I124/$I$124</f>
        <v>1</v>
      </c>
      <c r="K124" s="62">
        <f t="shared" ref="K124" si="24">E124+I124</f>
        <v>683247</v>
      </c>
      <c r="L124" s="60">
        <f t="shared" ref="L124" si="25">SUM(L72:L123)</f>
        <v>2</v>
      </c>
      <c r="M124" s="62">
        <f t="shared" si="18"/>
        <v>683249</v>
      </c>
    </row>
    <row r="125" spans="2:13" ht="24" x14ac:dyDescent="0.25">
      <c r="B125" s="35" t="s">
        <v>66</v>
      </c>
      <c r="C125" s="36">
        <f>+C124/M124</f>
        <v>0.21670137826765937</v>
      </c>
      <c r="D125" s="36">
        <f>+D124/M124</f>
        <v>6.7970827619213497E-2</v>
      </c>
      <c r="E125" s="37">
        <f>+E124/M124</f>
        <v>0.28467220588687286</v>
      </c>
      <c r="F125" s="37"/>
      <c r="G125" s="36">
        <f>+G124/M124</f>
        <v>0.6850342993549936</v>
      </c>
      <c r="H125" s="36">
        <f>+H124/M124</f>
        <v>3.0290567567607125E-2</v>
      </c>
      <c r="I125" s="37">
        <f>+I124/M124</f>
        <v>0.71532486692260067</v>
      </c>
      <c r="J125" s="37"/>
      <c r="K125" s="37">
        <f>+K124/M124</f>
        <v>0.99999707280947359</v>
      </c>
      <c r="L125" s="37">
        <f>+L124/M124</f>
        <v>2.9271905264405802E-6</v>
      </c>
      <c r="M125" s="37">
        <f>K125+L125</f>
        <v>1</v>
      </c>
    </row>
    <row r="126" spans="2:13" x14ac:dyDescent="0.25">
      <c r="B126" s="28" t="s">
        <v>129</v>
      </c>
    </row>
    <row r="127" spans="2:13" x14ac:dyDescent="0.25">
      <c r="B127" s="28" t="s">
        <v>130</v>
      </c>
    </row>
  </sheetData>
  <mergeCells count="12">
    <mergeCell ref="L70:M70"/>
    <mergeCell ref="B69:M69"/>
    <mergeCell ref="B6:K6"/>
    <mergeCell ref="B5:K5"/>
    <mergeCell ref="B67:K67"/>
    <mergeCell ref="B66:K66"/>
    <mergeCell ref="B8:M8"/>
    <mergeCell ref="L9:M9"/>
    <mergeCell ref="B70:B71"/>
    <mergeCell ref="C70:K70"/>
    <mergeCell ref="B9:B10"/>
    <mergeCell ref="C9:K9"/>
  </mergeCells>
  <hyperlinks>
    <hyperlink ref="M5" location="'Índice Pensiones Solidarias'!A1" display="Volver Sistema de Pensiones Solidadias" xr:uid="{00000000-0004-0000-1600-000000000000}"/>
  </hyperlinks>
  <pageMargins left="0.74803149606299213" right="0.74803149606299213" top="0.98425196850393704" bottom="0.98425196850393704" header="0" footer="0"/>
  <pageSetup scale="74" fitToHeight="2" orientation="portrait" r:id="rId1"/>
  <headerFooter alignWithMargins="0"/>
  <rowBreaks count="1" manualBreakCount="1">
    <brk id="69" min="1" max="1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249977111117893"/>
  </sheetPr>
  <dimension ref="A2:N13"/>
  <sheetViews>
    <sheetView showGridLines="0" workbookViewId="0">
      <selection activeCell="N5" sqref="N5"/>
    </sheetView>
  </sheetViews>
  <sheetFormatPr baseColWidth="10" defaultRowHeight="14.4" x14ac:dyDescent="0.3"/>
  <cols>
    <col min="1" max="1" width="6" customWidth="1"/>
  </cols>
  <sheetData>
    <row r="2" spans="1:14" x14ac:dyDescent="0.3">
      <c r="A2" s="50" t="s">
        <v>101</v>
      </c>
    </row>
    <row r="3" spans="1:14" x14ac:dyDescent="0.3">
      <c r="A3" s="50" t="s">
        <v>102</v>
      </c>
    </row>
    <row r="5" spans="1:14" x14ac:dyDescent="0.3">
      <c r="B5" s="117" t="s">
        <v>568</v>
      </c>
      <c r="C5" s="106"/>
      <c r="D5" s="106"/>
      <c r="N5" s="133" t="s">
        <v>576</v>
      </c>
    </row>
    <row r="7" spans="1:14" x14ac:dyDescent="0.3">
      <c r="B7" s="119" t="s">
        <v>124</v>
      </c>
      <c r="C7" s="120"/>
      <c r="D7" s="120"/>
      <c r="E7" s="120"/>
      <c r="F7" s="120"/>
      <c r="G7" s="120"/>
      <c r="H7" s="120"/>
      <c r="I7" s="120"/>
      <c r="J7" s="120"/>
      <c r="K7" s="120"/>
      <c r="L7" s="120"/>
      <c r="M7" s="120"/>
      <c r="N7" s="121"/>
    </row>
    <row r="8" spans="1:14" ht="27" customHeight="1" x14ac:dyDescent="0.3">
      <c r="B8" s="392" t="s">
        <v>612</v>
      </c>
      <c r="C8" s="393"/>
      <c r="D8" s="393"/>
      <c r="E8" s="393"/>
      <c r="F8" s="393"/>
      <c r="G8" s="393"/>
      <c r="H8" s="393"/>
      <c r="I8" s="393"/>
      <c r="J8" s="393"/>
      <c r="K8" s="393"/>
      <c r="L8" s="393"/>
      <c r="M8" s="393"/>
      <c r="N8" s="394"/>
    </row>
    <row r="10" spans="1:14" x14ac:dyDescent="0.3">
      <c r="B10" s="126" t="s">
        <v>522</v>
      </c>
    </row>
    <row r="11" spans="1:14" x14ac:dyDescent="0.3">
      <c r="B11" s="356" t="s">
        <v>613</v>
      </c>
      <c r="C11" s="356"/>
      <c r="D11" s="356"/>
      <c r="E11" s="356"/>
      <c r="F11" s="356"/>
      <c r="G11" s="356"/>
      <c r="H11" s="356"/>
    </row>
    <row r="12" spans="1:14" x14ac:dyDescent="0.3">
      <c r="B12" s="356" t="s">
        <v>614</v>
      </c>
      <c r="C12" s="356"/>
      <c r="D12" s="356"/>
      <c r="E12" s="356"/>
      <c r="F12" s="356"/>
      <c r="G12" s="356"/>
      <c r="H12" s="356"/>
    </row>
    <row r="13" spans="1:14" x14ac:dyDescent="0.3">
      <c r="B13" s="356" t="s">
        <v>615</v>
      </c>
      <c r="C13" s="356"/>
      <c r="D13" s="356"/>
      <c r="E13" s="356"/>
      <c r="F13" s="356"/>
      <c r="G13" s="356"/>
      <c r="H13" s="356"/>
    </row>
  </sheetData>
  <mergeCells count="4">
    <mergeCell ref="B8:N8"/>
    <mergeCell ref="B11:H11"/>
    <mergeCell ref="B12:H12"/>
    <mergeCell ref="B13:H13"/>
  </mergeCells>
  <hyperlinks>
    <hyperlink ref="B11" location="'Concesiones Mensuales BxH'!A1" display="Concesiones de Bono por Hijo a nivel nacional, por mes, desde Agosto 2009 a marzo 2018" xr:uid="{00000000-0004-0000-1700-000000000000}"/>
    <hyperlink ref="B12" location="'Solicitudes y Rechazos BxH'!A1" display="Solicitudes, Rechazos y concesiones a nivel nacional, por mes, desde Agosto 2009 a marzo 2018" xr:uid="{00000000-0004-0000-1700-000001000000}"/>
    <hyperlink ref="B13" location="'Concesiones Mensuales Regional'!A1" display="Concesiones de Bono por Hijo a nivel regional en el mes de marzo de 2018" xr:uid="{00000000-0004-0000-1700-000002000000}"/>
    <hyperlink ref="N5" location="Índice!A1" display="Volver" xr:uid="{00000000-0004-0000-1700-000003000000}"/>
  </hyperlinks>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M115"/>
  <sheetViews>
    <sheetView showGridLines="0" zoomScale="70" zoomScaleNormal="70" workbookViewId="0">
      <pane xSplit="2" ySplit="10" topLeftCell="C107" activePane="bottomRight" state="frozen"/>
      <selection activeCell="B6" sqref="B6:J6"/>
      <selection pane="topRight" activeCell="B6" sqref="B6:J6"/>
      <selection pane="bottomLeft" activeCell="B6" sqref="B6:J6"/>
      <selection pane="bottomRight"/>
    </sheetView>
  </sheetViews>
  <sheetFormatPr baseColWidth="10" defaultRowHeight="12" x14ac:dyDescent="0.25"/>
  <cols>
    <col min="1" max="1" width="6" style="28" customWidth="1"/>
    <col min="2" max="2" width="12.5546875" style="28" customWidth="1"/>
    <col min="3" max="11" width="11.44140625" style="28"/>
    <col min="12" max="12" width="15.6640625" style="51" customWidth="1"/>
    <col min="13" max="252" width="11.44140625" style="28"/>
    <col min="253" max="253" width="4.5546875" style="28" customWidth="1"/>
    <col min="254" max="254" width="12.5546875" style="28" customWidth="1"/>
    <col min="255" max="256" width="11.44140625" style="28"/>
    <col min="257" max="257" width="11.44140625" style="28" customWidth="1"/>
    <col min="258" max="259" width="11.44140625" style="28"/>
    <col min="260" max="260" width="11.44140625" style="28" customWidth="1"/>
    <col min="261" max="262" width="11.44140625" style="28"/>
    <col min="263" max="263" width="0" style="28" hidden="1" customWidth="1"/>
    <col min="264" max="265" width="11.44140625" style="28"/>
    <col min="266" max="266" width="0" style="28" hidden="1" customWidth="1"/>
    <col min="267" max="267" width="11.44140625" style="28"/>
    <col min="268" max="268" width="15.6640625" style="28" customWidth="1"/>
    <col min="269" max="508" width="11.44140625" style="28"/>
    <col min="509" max="509" width="4.5546875" style="28" customWidth="1"/>
    <col min="510" max="510" width="12.5546875" style="28" customWidth="1"/>
    <col min="511" max="512" width="11.44140625" style="28"/>
    <col min="513" max="513" width="11.44140625" style="28" customWidth="1"/>
    <col min="514" max="515" width="11.44140625" style="28"/>
    <col min="516" max="516" width="11.44140625" style="28" customWidth="1"/>
    <col min="517" max="518" width="11.44140625" style="28"/>
    <col min="519" max="519" width="0" style="28" hidden="1" customWidth="1"/>
    <col min="520" max="521" width="11.44140625" style="28"/>
    <col min="522" max="522" width="0" style="28" hidden="1" customWidth="1"/>
    <col min="523" max="523" width="11.44140625" style="28"/>
    <col min="524" max="524" width="15.6640625" style="28" customWidth="1"/>
    <col min="525" max="764" width="11.44140625" style="28"/>
    <col min="765" max="765" width="4.5546875" style="28" customWidth="1"/>
    <col min="766" max="766" width="12.5546875" style="28" customWidth="1"/>
    <col min="767" max="768" width="11.44140625" style="28"/>
    <col min="769" max="769" width="11.44140625" style="28" customWidth="1"/>
    <col min="770" max="771" width="11.44140625" style="28"/>
    <col min="772" max="772" width="11.44140625" style="28" customWidth="1"/>
    <col min="773" max="774" width="11.44140625" style="28"/>
    <col min="775" max="775" width="0" style="28" hidden="1" customWidth="1"/>
    <col min="776" max="777" width="11.44140625" style="28"/>
    <col min="778" max="778" width="0" style="28" hidden="1" customWidth="1"/>
    <col min="779" max="779" width="11.44140625" style="28"/>
    <col min="780" max="780" width="15.6640625" style="28" customWidth="1"/>
    <col min="781" max="1020" width="11.44140625" style="28"/>
    <col min="1021" max="1021" width="4.5546875" style="28" customWidth="1"/>
    <col min="1022" max="1022" width="12.5546875" style="28" customWidth="1"/>
    <col min="1023" max="1024" width="11.44140625" style="28"/>
    <col min="1025" max="1025" width="11.44140625" style="28" customWidth="1"/>
    <col min="1026" max="1027" width="11.44140625" style="28"/>
    <col min="1028" max="1028" width="11.44140625" style="28" customWidth="1"/>
    <col min="1029" max="1030" width="11.44140625" style="28"/>
    <col min="1031" max="1031" width="0" style="28" hidden="1" customWidth="1"/>
    <col min="1032" max="1033" width="11.44140625" style="28"/>
    <col min="1034" max="1034" width="0" style="28" hidden="1" customWidth="1"/>
    <col min="1035" max="1035" width="11.44140625" style="28"/>
    <col min="1036" max="1036" width="15.6640625" style="28" customWidth="1"/>
    <col min="1037" max="1276" width="11.44140625" style="28"/>
    <col min="1277" max="1277" width="4.5546875" style="28" customWidth="1"/>
    <col min="1278" max="1278" width="12.5546875" style="28" customWidth="1"/>
    <col min="1279" max="1280" width="11.44140625" style="28"/>
    <col min="1281" max="1281" width="11.44140625" style="28" customWidth="1"/>
    <col min="1282" max="1283" width="11.44140625" style="28"/>
    <col min="1284" max="1284" width="11.44140625" style="28" customWidth="1"/>
    <col min="1285" max="1286" width="11.44140625" style="28"/>
    <col min="1287" max="1287" width="0" style="28" hidden="1" customWidth="1"/>
    <col min="1288" max="1289" width="11.44140625" style="28"/>
    <col min="1290" max="1290" width="0" style="28" hidden="1" customWidth="1"/>
    <col min="1291" max="1291" width="11.44140625" style="28"/>
    <col min="1292" max="1292" width="15.6640625" style="28" customWidth="1"/>
    <col min="1293" max="1532" width="11.44140625" style="28"/>
    <col min="1533" max="1533" width="4.5546875" style="28" customWidth="1"/>
    <col min="1534" max="1534" width="12.5546875" style="28" customWidth="1"/>
    <col min="1535" max="1536" width="11.44140625" style="28"/>
    <col min="1537" max="1537" width="11.44140625" style="28" customWidth="1"/>
    <col min="1538" max="1539" width="11.44140625" style="28"/>
    <col min="1540" max="1540" width="11.44140625" style="28" customWidth="1"/>
    <col min="1541" max="1542" width="11.44140625" style="28"/>
    <col min="1543" max="1543" width="0" style="28" hidden="1" customWidth="1"/>
    <col min="1544" max="1545" width="11.44140625" style="28"/>
    <col min="1546" max="1546" width="0" style="28" hidden="1" customWidth="1"/>
    <col min="1547" max="1547" width="11.44140625" style="28"/>
    <col min="1548" max="1548" width="15.6640625" style="28" customWidth="1"/>
    <col min="1549" max="1788" width="11.44140625" style="28"/>
    <col min="1789" max="1789" width="4.5546875" style="28" customWidth="1"/>
    <col min="1790" max="1790" width="12.5546875" style="28" customWidth="1"/>
    <col min="1791" max="1792" width="11.44140625" style="28"/>
    <col min="1793" max="1793" width="11.44140625" style="28" customWidth="1"/>
    <col min="1794" max="1795" width="11.44140625" style="28"/>
    <col min="1796" max="1796" width="11.44140625" style="28" customWidth="1"/>
    <col min="1797" max="1798" width="11.44140625" style="28"/>
    <col min="1799" max="1799" width="0" style="28" hidden="1" customWidth="1"/>
    <col min="1800" max="1801" width="11.44140625" style="28"/>
    <col min="1802" max="1802" width="0" style="28" hidden="1" customWidth="1"/>
    <col min="1803" max="1803" width="11.44140625" style="28"/>
    <col min="1804" max="1804" width="15.6640625" style="28" customWidth="1"/>
    <col min="1805" max="2044" width="11.44140625" style="28"/>
    <col min="2045" max="2045" width="4.5546875" style="28" customWidth="1"/>
    <col min="2046" max="2046" width="12.5546875" style="28" customWidth="1"/>
    <col min="2047" max="2048" width="11.44140625" style="28"/>
    <col min="2049" max="2049" width="11.44140625" style="28" customWidth="1"/>
    <col min="2050" max="2051" width="11.44140625" style="28"/>
    <col min="2052" max="2052" width="11.44140625" style="28" customWidth="1"/>
    <col min="2053" max="2054" width="11.44140625" style="28"/>
    <col min="2055" max="2055" width="0" style="28" hidden="1" customWidth="1"/>
    <col min="2056" max="2057" width="11.44140625" style="28"/>
    <col min="2058" max="2058" width="0" style="28" hidden="1" customWidth="1"/>
    <col min="2059" max="2059" width="11.44140625" style="28"/>
    <col min="2060" max="2060" width="15.6640625" style="28" customWidth="1"/>
    <col min="2061" max="2300" width="11.44140625" style="28"/>
    <col min="2301" max="2301" width="4.5546875" style="28" customWidth="1"/>
    <col min="2302" max="2302" width="12.5546875" style="28" customWidth="1"/>
    <col min="2303" max="2304" width="11.44140625" style="28"/>
    <col min="2305" max="2305" width="11.44140625" style="28" customWidth="1"/>
    <col min="2306" max="2307" width="11.44140625" style="28"/>
    <col min="2308" max="2308" width="11.44140625" style="28" customWidth="1"/>
    <col min="2309" max="2310" width="11.44140625" style="28"/>
    <col min="2311" max="2311" width="0" style="28" hidden="1" customWidth="1"/>
    <col min="2312" max="2313" width="11.44140625" style="28"/>
    <col min="2314" max="2314" width="0" style="28" hidden="1" customWidth="1"/>
    <col min="2315" max="2315" width="11.44140625" style="28"/>
    <col min="2316" max="2316" width="15.6640625" style="28" customWidth="1"/>
    <col min="2317" max="2556" width="11.44140625" style="28"/>
    <col min="2557" max="2557" width="4.5546875" style="28" customWidth="1"/>
    <col min="2558" max="2558" width="12.5546875" style="28" customWidth="1"/>
    <col min="2559" max="2560" width="11.44140625" style="28"/>
    <col min="2561" max="2561" width="11.44140625" style="28" customWidth="1"/>
    <col min="2562" max="2563" width="11.44140625" style="28"/>
    <col min="2564" max="2564" width="11.44140625" style="28" customWidth="1"/>
    <col min="2565" max="2566" width="11.44140625" style="28"/>
    <col min="2567" max="2567" width="0" style="28" hidden="1" customWidth="1"/>
    <col min="2568" max="2569" width="11.44140625" style="28"/>
    <col min="2570" max="2570" width="0" style="28" hidden="1" customWidth="1"/>
    <col min="2571" max="2571" width="11.44140625" style="28"/>
    <col min="2572" max="2572" width="15.6640625" style="28" customWidth="1"/>
    <col min="2573" max="2812" width="11.44140625" style="28"/>
    <col min="2813" max="2813" width="4.5546875" style="28" customWidth="1"/>
    <col min="2814" max="2814" width="12.5546875" style="28" customWidth="1"/>
    <col min="2815" max="2816" width="11.44140625" style="28"/>
    <col min="2817" max="2817" width="11.44140625" style="28" customWidth="1"/>
    <col min="2818" max="2819" width="11.44140625" style="28"/>
    <col min="2820" max="2820" width="11.44140625" style="28" customWidth="1"/>
    <col min="2821" max="2822" width="11.44140625" style="28"/>
    <col min="2823" max="2823" width="0" style="28" hidden="1" customWidth="1"/>
    <col min="2824" max="2825" width="11.44140625" style="28"/>
    <col min="2826" max="2826" width="0" style="28" hidden="1" customWidth="1"/>
    <col min="2827" max="2827" width="11.44140625" style="28"/>
    <col min="2828" max="2828" width="15.6640625" style="28" customWidth="1"/>
    <col min="2829" max="3068" width="11.44140625" style="28"/>
    <col min="3069" max="3069" width="4.5546875" style="28" customWidth="1"/>
    <col min="3070" max="3070" width="12.5546875" style="28" customWidth="1"/>
    <col min="3071" max="3072" width="11.44140625" style="28"/>
    <col min="3073" max="3073" width="11.44140625" style="28" customWidth="1"/>
    <col min="3074" max="3075" width="11.44140625" style="28"/>
    <col min="3076" max="3076" width="11.44140625" style="28" customWidth="1"/>
    <col min="3077" max="3078" width="11.44140625" style="28"/>
    <col min="3079" max="3079" width="0" style="28" hidden="1" customWidth="1"/>
    <col min="3080" max="3081" width="11.44140625" style="28"/>
    <col min="3082" max="3082" width="0" style="28" hidden="1" customWidth="1"/>
    <col min="3083" max="3083" width="11.44140625" style="28"/>
    <col min="3084" max="3084" width="15.6640625" style="28" customWidth="1"/>
    <col min="3085" max="3324" width="11.44140625" style="28"/>
    <col min="3325" max="3325" width="4.5546875" style="28" customWidth="1"/>
    <col min="3326" max="3326" width="12.5546875" style="28" customWidth="1"/>
    <col min="3327" max="3328" width="11.44140625" style="28"/>
    <col min="3329" max="3329" width="11.44140625" style="28" customWidth="1"/>
    <col min="3330" max="3331" width="11.44140625" style="28"/>
    <col min="3332" max="3332" width="11.44140625" style="28" customWidth="1"/>
    <col min="3333" max="3334" width="11.44140625" style="28"/>
    <col min="3335" max="3335" width="0" style="28" hidden="1" customWidth="1"/>
    <col min="3336" max="3337" width="11.44140625" style="28"/>
    <col min="3338" max="3338" width="0" style="28" hidden="1" customWidth="1"/>
    <col min="3339" max="3339" width="11.44140625" style="28"/>
    <col min="3340" max="3340" width="15.6640625" style="28" customWidth="1"/>
    <col min="3341" max="3580" width="11.44140625" style="28"/>
    <col min="3581" max="3581" width="4.5546875" style="28" customWidth="1"/>
    <col min="3582" max="3582" width="12.5546875" style="28" customWidth="1"/>
    <col min="3583" max="3584" width="11.44140625" style="28"/>
    <col min="3585" max="3585" width="11.44140625" style="28" customWidth="1"/>
    <col min="3586" max="3587" width="11.44140625" style="28"/>
    <col min="3588" max="3588" width="11.44140625" style="28" customWidth="1"/>
    <col min="3589" max="3590" width="11.44140625" style="28"/>
    <col min="3591" max="3591" width="0" style="28" hidden="1" customWidth="1"/>
    <col min="3592" max="3593" width="11.44140625" style="28"/>
    <col min="3594" max="3594" width="0" style="28" hidden="1" customWidth="1"/>
    <col min="3595" max="3595" width="11.44140625" style="28"/>
    <col min="3596" max="3596" width="15.6640625" style="28" customWidth="1"/>
    <col min="3597" max="3836" width="11.44140625" style="28"/>
    <col min="3837" max="3837" width="4.5546875" style="28" customWidth="1"/>
    <col min="3838" max="3838" width="12.5546875" style="28" customWidth="1"/>
    <col min="3839" max="3840" width="11.44140625" style="28"/>
    <col min="3841" max="3841" width="11.44140625" style="28" customWidth="1"/>
    <col min="3842" max="3843" width="11.44140625" style="28"/>
    <col min="3844" max="3844" width="11.44140625" style="28" customWidth="1"/>
    <col min="3845" max="3846" width="11.44140625" style="28"/>
    <col min="3847" max="3847" width="0" style="28" hidden="1" customWidth="1"/>
    <col min="3848" max="3849" width="11.44140625" style="28"/>
    <col min="3850" max="3850" width="0" style="28" hidden="1" customWidth="1"/>
    <col min="3851" max="3851" width="11.44140625" style="28"/>
    <col min="3852" max="3852" width="15.6640625" style="28" customWidth="1"/>
    <col min="3853" max="4092" width="11.44140625" style="28"/>
    <col min="4093" max="4093" width="4.5546875" style="28" customWidth="1"/>
    <col min="4094" max="4094" width="12.5546875" style="28" customWidth="1"/>
    <col min="4095" max="4096" width="11.44140625" style="28"/>
    <col min="4097" max="4097" width="11.44140625" style="28" customWidth="1"/>
    <col min="4098" max="4099" width="11.44140625" style="28"/>
    <col min="4100" max="4100" width="11.44140625" style="28" customWidth="1"/>
    <col min="4101" max="4102" width="11.44140625" style="28"/>
    <col min="4103" max="4103" width="0" style="28" hidden="1" customWidth="1"/>
    <col min="4104" max="4105" width="11.44140625" style="28"/>
    <col min="4106" max="4106" width="0" style="28" hidden="1" customWidth="1"/>
    <col min="4107" max="4107" width="11.44140625" style="28"/>
    <col min="4108" max="4108" width="15.6640625" style="28" customWidth="1"/>
    <col min="4109" max="4348" width="11.44140625" style="28"/>
    <col min="4349" max="4349" width="4.5546875" style="28" customWidth="1"/>
    <col min="4350" max="4350" width="12.5546875" style="28" customWidth="1"/>
    <col min="4351" max="4352" width="11.44140625" style="28"/>
    <col min="4353" max="4353" width="11.44140625" style="28" customWidth="1"/>
    <col min="4354" max="4355" width="11.44140625" style="28"/>
    <col min="4356" max="4356" width="11.44140625" style="28" customWidth="1"/>
    <col min="4357" max="4358" width="11.44140625" style="28"/>
    <col min="4359" max="4359" width="0" style="28" hidden="1" customWidth="1"/>
    <col min="4360" max="4361" width="11.44140625" style="28"/>
    <col min="4362" max="4362" width="0" style="28" hidden="1" customWidth="1"/>
    <col min="4363" max="4363" width="11.44140625" style="28"/>
    <col min="4364" max="4364" width="15.6640625" style="28" customWidth="1"/>
    <col min="4365" max="4604" width="11.44140625" style="28"/>
    <col min="4605" max="4605" width="4.5546875" style="28" customWidth="1"/>
    <col min="4606" max="4606" width="12.5546875" style="28" customWidth="1"/>
    <col min="4607" max="4608" width="11.44140625" style="28"/>
    <col min="4609" max="4609" width="11.44140625" style="28" customWidth="1"/>
    <col min="4610" max="4611" width="11.44140625" style="28"/>
    <col min="4612" max="4612" width="11.44140625" style="28" customWidth="1"/>
    <col min="4613" max="4614" width="11.44140625" style="28"/>
    <col min="4615" max="4615" width="0" style="28" hidden="1" customWidth="1"/>
    <col min="4616" max="4617" width="11.44140625" style="28"/>
    <col min="4618" max="4618" width="0" style="28" hidden="1" customWidth="1"/>
    <col min="4619" max="4619" width="11.44140625" style="28"/>
    <col min="4620" max="4620" width="15.6640625" style="28" customWidth="1"/>
    <col min="4621" max="4860" width="11.44140625" style="28"/>
    <col min="4861" max="4861" width="4.5546875" style="28" customWidth="1"/>
    <col min="4862" max="4862" width="12.5546875" style="28" customWidth="1"/>
    <col min="4863" max="4864" width="11.44140625" style="28"/>
    <col min="4865" max="4865" width="11.44140625" style="28" customWidth="1"/>
    <col min="4866" max="4867" width="11.44140625" style="28"/>
    <col min="4868" max="4868" width="11.44140625" style="28" customWidth="1"/>
    <col min="4869" max="4870" width="11.44140625" style="28"/>
    <col min="4871" max="4871" width="0" style="28" hidden="1" customWidth="1"/>
    <col min="4872" max="4873" width="11.44140625" style="28"/>
    <col min="4874" max="4874" width="0" style="28" hidden="1" customWidth="1"/>
    <col min="4875" max="4875" width="11.44140625" style="28"/>
    <col min="4876" max="4876" width="15.6640625" style="28" customWidth="1"/>
    <col min="4877" max="5116" width="11.44140625" style="28"/>
    <col min="5117" max="5117" width="4.5546875" style="28" customWidth="1"/>
    <col min="5118" max="5118" width="12.5546875" style="28" customWidth="1"/>
    <col min="5119" max="5120" width="11.44140625" style="28"/>
    <col min="5121" max="5121" width="11.44140625" style="28" customWidth="1"/>
    <col min="5122" max="5123" width="11.44140625" style="28"/>
    <col min="5124" max="5124" width="11.44140625" style="28" customWidth="1"/>
    <col min="5125" max="5126" width="11.44140625" style="28"/>
    <col min="5127" max="5127" width="0" style="28" hidden="1" customWidth="1"/>
    <col min="5128" max="5129" width="11.44140625" style="28"/>
    <col min="5130" max="5130" width="0" style="28" hidden="1" customWidth="1"/>
    <col min="5131" max="5131" width="11.44140625" style="28"/>
    <col min="5132" max="5132" width="15.6640625" style="28" customWidth="1"/>
    <col min="5133" max="5372" width="11.44140625" style="28"/>
    <col min="5373" max="5373" width="4.5546875" style="28" customWidth="1"/>
    <col min="5374" max="5374" width="12.5546875" style="28" customWidth="1"/>
    <col min="5375" max="5376" width="11.44140625" style="28"/>
    <col min="5377" max="5377" width="11.44140625" style="28" customWidth="1"/>
    <col min="5378" max="5379" width="11.44140625" style="28"/>
    <col min="5380" max="5380" width="11.44140625" style="28" customWidth="1"/>
    <col min="5381" max="5382" width="11.44140625" style="28"/>
    <col min="5383" max="5383" width="0" style="28" hidden="1" customWidth="1"/>
    <col min="5384" max="5385" width="11.44140625" style="28"/>
    <col min="5386" max="5386" width="0" style="28" hidden="1" customWidth="1"/>
    <col min="5387" max="5387" width="11.44140625" style="28"/>
    <col min="5388" max="5388" width="15.6640625" style="28" customWidth="1"/>
    <col min="5389" max="5628" width="11.44140625" style="28"/>
    <col min="5629" max="5629" width="4.5546875" style="28" customWidth="1"/>
    <col min="5630" max="5630" width="12.5546875" style="28" customWidth="1"/>
    <col min="5631" max="5632" width="11.44140625" style="28"/>
    <col min="5633" max="5633" width="11.44140625" style="28" customWidth="1"/>
    <col min="5634" max="5635" width="11.44140625" style="28"/>
    <col min="5636" max="5636" width="11.44140625" style="28" customWidth="1"/>
    <col min="5637" max="5638" width="11.44140625" style="28"/>
    <col min="5639" max="5639" width="0" style="28" hidden="1" customWidth="1"/>
    <col min="5640" max="5641" width="11.44140625" style="28"/>
    <col min="5642" max="5642" width="0" style="28" hidden="1" customWidth="1"/>
    <col min="5643" max="5643" width="11.44140625" style="28"/>
    <col min="5644" max="5644" width="15.6640625" style="28" customWidth="1"/>
    <col min="5645" max="5884" width="11.44140625" style="28"/>
    <col min="5885" max="5885" width="4.5546875" style="28" customWidth="1"/>
    <col min="5886" max="5886" width="12.5546875" style="28" customWidth="1"/>
    <col min="5887" max="5888" width="11.44140625" style="28"/>
    <col min="5889" max="5889" width="11.44140625" style="28" customWidth="1"/>
    <col min="5890" max="5891" width="11.44140625" style="28"/>
    <col min="5892" max="5892" width="11.44140625" style="28" customWidth="1"/>
    <col min="5893" max="5894" width="11.44140625" style="28"/>
    <col min="5895" max="5895" width="0" style="28" hidden="1" customWidth="1"/>
    <col min="5896" max="5897" width="11.44140625" style="28"/>
    <col min="5898" max="5898" width="0" style="28" hidden="1" customWidth="1"/>
    <col min="5899" max="5899" width="11.44140625" style="28"/>
    <col min="5900" max="5900" width="15.6640625" style="28" customWidth="1"/>
    <col min="5901" max="6140" width="11.44140625" style="28"/>
    <col min="6141" max="6141" width="4.5546875" style="28" customWidth="1"/>
    <col min="6142" max="6142" width="12.5546875" style="28" customWidth="1"/>
    <col min="6143" max="6144" width="11.44140625" style="28"/>
    <col min="6145" max="6145" width="11.44140625" style="28" customWidth="1"/>
    <col min="6146" max="6147" width="11.44140625" style="28"/>
    <col min="6148" max="6148" width="11.44140625" style="28" customWidth="1"/>
    <col min="6149" max="6150" width="11.44140625" style="28"/>
    <col min="6151" max="6151" width="0" style="28" hidden="1" customWidth="1"/>
    <col min="6152" max="6153" width="11.44140625" style="28"/>
    <col min="6154" max="6154" width="0" style="28" hidden="1" customWidth="1"/>
    <col min="6155" max="6155" width="11.44140625" style="28"/>
    <col min="6156" max="6156" width="15.6640625" style="28" customWidth="1"/>
    <col min="6157" max="6396" width="11.44140625" style="28"/>
    <col min="6397" max="6397" width="4.5546875" style="28" customWidth="1"/>
    <col min="6398" max="6398" width="12.5546875" style="28" customWidth="1"/>
    <col min="6399" max="6400" width="11.44140625" style="28"/>
    <col min="6401" max="6401" width="11.44140625" style="28" customWidth="1"/>
    <col min="6402" max="6403" width="11.44140625" style="28"/>
    <col min="6404" max="6404" width="11.44140625" style="28" customWidth="1"/>
    <col min="6405" max="6406" width="11.44140625" style="28"/>
    <col min="6407" max="6407" width="0" style="28" hidden="1" customWidth="1"/>
    <col min="6408" max="6409" width="11.44140625" style="28"/>
    <col min="6410" max="6410" width="0" style="28" hidden="1" customWidth="1"/>
    <col min="6411" max="6411" width="11.44140625" style="28"/>
    <col min="6412" max="6412" width="15.6640625" style="28" customWidth="1"/>
    <col min="6413" max="6652" width="11.44140625" style="28"/>
    <col min="6653" max="6653" width="4.5546875" style="28" customWidth="1"/>
    <col min="6654" max="6654" width="12.5546875" style="28" customWidth="1"/>
    <col min="6655" max="6656" width="11.44140625" style="28"/>
    <col min="6657" max="6657" width="11.44140625" style="28" customWidth="1"/>
    <col min="6658" max="6659" width="11.44140625" style="28"/>
    <col min="6660" max="6660" width="11.44140625" style="28" customWidth="1"/>
    <col min="6661" max="6662" width="11.44140625" style="28"/>
    <col min="6663" max="6663" width="0" style="28" hidden="1" customWidth="1"/>
    <col min="6664" max="6665" width="11.44140625" style="28"/>
    <col min="6666" max="6666" width="0" style="28" hidden="1" customWidth="1"/>
    <col min="6667" max="6667" width="11.44140625" style="28"/>
    <col min="6668" max="6668" width="15.6640625" style="28" customWidth="1"/>
    <col min="6669" max="6908" width="11.44140625" style="28"/>
    <col min="6909" max="6909" width="4.5546875" style="28" customWidth="1"/>
    <col min="6910" max="6910" width="12.5546875" style="28" customWidth="1"/>
    <col min="6911" max="6912" width="11.44140625" style="28"/>
    <col min="6913" max="6913" width="11.44140625" style="28" customWidth="1"/>
    <col min="6914" max="6915" width="11.44140625" style="28"/>
    <col min="6916" max="6916" width="11.44140625" style="28" customWidth="1"/>
    <col min="6917" max="6918" width="11.44140625" style="28"/>
    <col min="6919" max="6919" width="0" style="28" hidden="1" customWidth="1"/>
    <col min="6920" max="6921" width="11.44140625" style="28"/>
    <col min="6922" max="6922" width="0" style="28" hidden="1" customWidth="1"/>
    <col min="6923" max="6923" width="11.44140625" style="28"/>
    <col min="6924" max="6924" width="15.6640625" style="28" customWidth="1"/>
    <col min="6925" max="7164" width="11.44140625" style="28"/>
    <col min="7165" max="7165" width="4.5546875" style="28" customWidth="1"/>
    <col min="7166" max="7166" width="12.5546875" style="28" customWidth="1"/>
    <col min="7167" max="7168" width="11.44140625" style="28"/>
    <col min="7169" max="7169" width="11.44140625" style="28" customWidth="1"/>
    <col min="7170" max="7171" width="11.44140625" style="28"/>
    <col min="7172" max="7172" width="11.44140625" style="28" customWidth="1"/>
    <col min="7173" max="7174" width="11.44140625" style="28"/>
    <col min="7175" max="7175" width="0" style="28" hidden="1" customWidth="1"/>
    <col min="7176" max="7177" width="11.44140625" style="28"/>
    <col min="7178" max="7178" width="0" style="28" hidden="1" customWidth="1"/>
    <col min="7179" max="7179" width="11.44140625" style="28"/>
    <col min="7180" max="7180" width="15.6640625" style="28" customWidth="1"/>
    <col min="7181" max="7420" width="11.44140625" style="28"/>
    <col min="7421" max="7421" width="4.5546875" style="28" customWidth="1"/>
    <col min="7422" max="7422" width="12.5546875" style="28" customWidth="1"/>
    <col min="7423" max="7424" width="11.44140625" style="28"/>
    <col min="7425" max="7425" width="11.44140625" style="28" customWidth="1"/>
    <col min="7426" max="7427" width="11.44140625" style="28"/>
    <col min="7428" max="7428" width="11.44140625" style="28" customWidth="1"/>
    <col min="7429" max="7430" width="11.44140625" style="28"/>
    <col min="7431" max="7431" width="0" style="28" hidden="1" customWidth="1"/>
    <col min="7432" max="7433" width="11.44140625" style="28"/>
    <col min="7434" max="7434" width="0" style="28" hidden="1" customWidth="1"/>
    <col min="7435" max="7435" width="11.44140625" style="28"/>
    <col min="7436" max="7436" width="15.6640625" style="28" customWidth="1"/>
    <col min="7437" max="7676" width="11.44140625" style="28"/>
    <col min="7677" max="7677" width="4.5546875" style="28" customWidth="1"/>
    <col min="7678" max="7678" width="12.5546875" style="28" customWidth="1"/>
    <col min="7679" max="7680" width="11.44140625" style="28"/>
    <col min="7681" max="7681" width="11.44140625" style="28" customWidth="1"/>
    <col min="7682" max="7683" width="11.44140625" style="28"/>
    <col min="7684" max="7684" width="11.44140625" style="28" customWidth="1"/>
    <col min="7685" max="7686" width="11.44140625" style="28"/>
    <col min="7687" max="7687" width="0" style="28" hidden="1" customWidth="1"/>
    <col min="7688" max="7689" width="11.44140625" style="28"/>
    <col min="7690" max="7690" width="0" style="28" hidden="1" customWidth="1"/>
    <col min="7691" max="7691" width="11.44140625" style="28"/>
    <col min="7692" max="7692" width="15.6640625" style="28" customWidth="1"/>
    <col min="7693" max="7932" width="11.44140625" style="28"/>
    <col min="7933" max="7933" width="4.5546875" style="28" customWidth="1"/>
    <col min="7934" max="7934" width="12.5546875" style="28" customWidth="1"/>
    <col min="7935" max="7936" width="11.44140625" style="28"/>
    <col min="7937" max="7937" width="11.44140625" style="28" customWidth="1"/>
    <col min="7938" max="7939" width="11.44140625" style="28"/>
    <col min="7940" max="7940" width="11.44140625" style="28" customWidth="1"/>
    <col min="7941" max="7942" width="11.44140625" style="28"/>
    <col min="7943" max="7943" width="0" style="28" hidden="1" customWidth="1"/>
    <col min="7944" max="7945" width="11.44140625" style="28"/>
    <col min="7946" max="7946" width="0" style="28" hidden="1" customWidth="1"/>
    <col min="7947" max="7947" width="11.44140625" style="28"/>
    <col min="7948" max="7948" width="15.6640625" style="28" customWidth="1"/>
    <col min="7949" max="8188" width="11.44140625" style="28"/>
    <col min="8189" max="8189" width="4.5546875" style="28" customWidth="1"/>
    <col min="8190" max="8190" width="12.5546875" style="28" customWidth="1"/>
    <col min="8191" max="8192" width="11.44140625" style="28"/>
    <col min="8193" max="8193" width="11.44140625" style="28" customWidth="1"/>
    <col min="8194" max="8195" width="11.44140625" style="28"/>
    <col min="8196" max="8196" width="11.44140625" style="28" customWidth="1"/>
    <col min="8197" max="8198" width="11.44140625" style="28"/>
    <col min="8199" max="8199" width="0" style="28" hidden="1" customWidth="1"/>
    <col min="8200" max="8201" width="11.44140625" style="28"/>
    <col min="8202" max="8202" width="0" style="28" hidden="1" customWidth="1"/>
    <col min="8203" max="8203" width="11.44140625" style="28"/>
    <col min="8204" max="8204" width="15.6640625" style="28" customWidth="1"/>
    <col min="8205" max="8444" width="11.44140625" style="28"/>
    <col min="8445" max="8445" width="4.5546875" style="28" customWidth="1"/>
    <col min="8446" max="8446" width="12.5546875" style="28" customWidth="1"/>
    <col min="8447" max="8448" width="11.44140625" style="28"/>
    <col min="8449" max="8449" width="11.44140625" style="28" customWidth="1"/>
    <col min="8450" max="8451" width="11.44140625" style="28"/>
    <col min="8452" max="8452" width="11.44140625" style="28" customWidth="1"/>
    <col min="8453" max="8454" width="11.44140625" style="28"/>
    <col min="8455" max="8455" width="0" style="28" hidden="1" customWidth="1"/>
    <col min="8456" max="8457" width="11.44140625" style="28"/>
    <col min="8458" max="8458" width="0" style="28" hidden="1" customWidth="1"/>
    <col min="8459" max="8459" width="11.44140625" style="28"/>
    <col min="8460" max="8460" width="15.6640625" style="28" customWidth="1"/>
    <col min="8461" max="8700" width="11.44140625" style="28"/>
    <col min="8701" max="8701" width="4.5546875" style="28" customWidth="1"/>
    <col min="8702" max="8702" width="12.5546875" style="28" customWidth="1"/>
    <col min="8703" max="8704" width="11.44140625" style="28"/>
    <col min="8705" max="8705" width="11.44140625" style="28" customWidth="1"/>
    <col min="8706" max="8707" width="11.44140625" style="28"/>
    <col min="8708" max="8708" width="11.44140625" style="28" customWidth="1"/>
    <col min="8709" max="8710" width="11.44140625" style="28"/>
    <col min="8711" max="8711" width="0" style="28" hidden="1" customWidth="1"/>
    <col min="8712" max="8713" width="11.44140625" style="28"/>
    <col min="8714" max="8714" width="0" style="28" hidden="1" customWidth="1"/>
    <col min="8715" max="8715" width="11.44140625" style="28"/>
    <col min="8716" max="8716" width="15.6640625" style="28" customWidth="1"/>
    <col min="8717" max="8956" width="11.44140625" style="28"/>
    <col min="8957" max="8957" width="4.5546875" style="28" customWidth="1"/>
    <col min="8958" max="8958" width="12.5546875" style="28" customWidth="1"/>
    <col min="8959" max="8960" width="11.44140625" style="28"/>
    <col min="8961" max="8961" width="11.44140625" style="28" customWidth="1"/>
    <col min="8962" max="8963" width="11.44140625" style="28"/>
    <col min="8964" max="8964" width="11.44140625" style="28" customWidth="1"/>
    <col min="8965" max="8966" width="11.44140625" style="28"/>
    <col min="8967" max="8967" width="0" style="28" hidden="1" customWidth="1"/>
    <col min="8968" max="8969" width="11.44140625" style="28"/>
    <col min="8970" max="8970" width="0" style="28" hidden="1" customWidth="1"/>
    <col min="8971" max="8971" width="11.44140625" style="28"/>
    <col min="8972" max="8972" width="15.6640625" style="28" customWidth="1"/>
    <col min="8973" max="9212" width="11.44140625" style="28"/>
    <col min="9213" max="9213" width="4.5546875" style="28" customWidth="1"/>
    <col min="9214" max="9214" width="12.5546875" style="28" customWidth="1"/>
    <col min="9215" max="9216" width="11.44140625" style="28"/>
    <col min="9217" max="9217" width="11.44140625" style="28" customWidth="1"/>
    <col min="9218" max="9219" width="11.44140625" style="28"/>
    <col min="9220" max="9220" width="11.44140625" style="28" customWidth="1"/>
    <col min="9221" max="9222" width="11.44140625" style="28"/>
    <col min="9223" max="9223" width="0" style="28" hidden="1" customWidth="1"/>
    <col min="9224" max="9225" width="11.44140625" style="28"/>
    <col min="9226" max="9226" width="0" style="28" hidden="1" customWidth="1"/>
    <col min="9227" max="9227" width="11.44140625" style="28"/>
    <col min="9228" max="9228" width="15.6640625" style="28" customWidth="1"/>
    <col min="9229" max="9468" width="11.44140625" style="28"/>
    <col min="9469" max="9469" width="4.5546875" style="28" customWidth="1"/>
    <col min="9470" max="9470" width="12.5546875" style="28" customWidth="1"/>
    <col min="9471" max="9472" width="11.44140625" style="28"/>
    <col min="9473" max="9473" width="11.44140625" style="28" customWidth="1"/>
    <col min="9474" max="9475" width="11.44140625" style="28"/>
    <col min="9476" max="9476" width="11.44140625" style="28" customWidth="1"/>
    <col min="9477" max="9478" width="11.44140625" style="28"/>
    <col min="9479" max="9479" width="0" style="28" hidden="1" customWidth="1"/>
    <col min="9480" max="9481" width="11.44140625" style="28"/>
    <col min="9482" max="9482" width="0" style="28" hidden="1" customWidth="1"/>
    <col min="9483" max="9483" width="11.44140625" style="28"/>
    <col min="9484" max="9484" width="15.6640625" style="28" customWidth="1"/>
    <col min="9485" max="9724" width="11.44140625" style="28"/>
    <col min="9725" max="9725" width="4.5546875" style="28" customWidth="1"/>
    <col min="9726" max="9726" width="12.5546875" style="28" customWidth="1"/>
    <col min="9727" max="9728" width="11.44140625" style="28"/>
    <col min="9729" max="9729" width="11.44140625" style="28" customWidth="1"/>
    <col min="9730" max="9731" width="11.44140625" style="28"/>
    <col min="9732" max="9732" width="11.44140625" style="28" customWidth="1"/>
    <col min="9733" max="9734" width="11.44140625" style="28"/>
    <col min="9735" max="9735" width="0" style="28" hidden="1" customWidth="1"/>
    <col min="9736" max="9737" width="11.44140625" style="28"/>
    <col min="9738" max="9738" width="0" style="28" hidden="1" customWidth="1"/>
    <col min="9739" max="9739" width="11.44140625" style="28"/>
    <col min="9740" max="9740" width="15.6640625" style="28" customWidth="1"/>
    <col min="9741" max="9980" width="11.44140625" style="28"/>
    <col min="9981" max="9981" width="4.5546875" style="28" customWidth="1"/>
    <col min="9982" max="9982" width="12.5546875" style="28" customWidth="1"/>
    <col min="9983" max="9984" width="11.44140625" style="28"/>
    <col min="9985" max="9985" width="11.44140625" style="28" customWidth="1"/>
    <col min="9986" max="9987" width="11.44140625" style="28"/>
    <col min="9988" max="9988" width="11.44140625" style="28" customWidth="1"/>
    <col min="9989" max="9990" width="11.44140625" style="28"/>
    <col min="9991" max="9991" width="0" style="28" hidden="1" customWidth="1"/>
    <col min="9992" max="9993" width="11.44140625" style="28"/>
    <col min="9994" max="9994" width="0" style="28" hidden="1" customWidth="1"/>
    <col min="9995" max="9995" width="11.44140625" style="28"/>
    <col min="9996" max="9996" width="15.6640625" style="28" customWidth="1"/>
    <col min="9997" max="10236" width="11.44140625" style="28"/>
    <col min="10237" max="10237" width="4.5546875" style="28" customWidth="1"/>
    <col min="10238" max="10238" width="12.5546875" style="28" customWidth="1"/>
    <col min="10239" max="10240" width="11.44140625" style="28"/>
    <col min="10241" max="10241" width="11.44140625" style="28" customWidth="1"/>
    <col min="10242" max="10243" width="11.44140625" style="28"/>
    <col min="10244" max="10244" width="11.44140625" style="28" customWidth="1"/>
    <col min="10245" max="10246" width="11.44140625" style="28"/>
    <col min="10247" max="10247" width="0" style="28" hidden="1" customWidth="1"/>
    <col min="10248" max="10249" width="11.44140625" style="28"/>
    <col min="10250" max="10250" width="0" style="28" hidden="1" customWidth="1"/>
    <col min="10251" max="10251" width="11.44140625" style="28"/>
    <col min="10252" max="10252" width="15.6640625" style="28" customWidth="1"/>
    <col min="10253" max="10492" width="11.44140625" style="28"/>
    <col min="10493" max="10493" width="4.5546875" style="28" customWidth="1"/>
    <col min="10494" max="10494" width="12.5546875" style="28" customWidth="1"/>
    <col min="10495" max="10496" width="11.44140625" style="28"/>
    <col min="10497" max="10497" width="11.44140625" style="28" customWidth="1"/>
    <col min="10498" max="10499" width="11.44140625" style="28"/>
    <col min="10500" max="10500" width="11.44140625" style="28" customWidth="1"/>
    <col min="10501" max="10502" width="11.44140625" style="28"/>
    <col min="10503" max="10503" width="0" style="28" hidden="1" customWidth="1"/>
    <col min="10504" max="10505" width="11.44140625" style="28"/>
    <col min="10506" max="10506" width="0" style="28" hidden="1" customWidth="1"/>
    <col min="10507" max="10507" width="11.44140625" style="28"/>
    <col min="10508" max="10508" width="15.6640625" style="28" customWidth="1"/>
    <col min="10509" max="10748" width="11.44140625" style="28"/>
    <col min="10749" max="10749" width="4.5546875" style="28" customWidth="1"/>
    <col min="10750" max="10750" width="12.5546875" style="28" customWidth="1"/>
    <col min="10751" max="10752" width="11.44140625" style="28"/>
    <col min="10753" max="10753" width="11.44140625" style="28" customWidth="1"/>
    <col min="10754" max="10755" width="11.44140625" style="28"/>
    <col min="10756" max="10756" width="11.44140625" style="28" customWidth="1"/>
    <col min="10757" max="10758" width="11.44140625" style="28"/>
    <col min="10759" max="10759" width="0" style="28" hidden="1" customWidth="1"/>
    <col min="10760" max="10761" width="11.44140625" style="28"/>
    <col min="10762" max="10762" width="0" style="28" hidden="1" customWidth="1"/>
    <col min="10763" max="10763" width="11.44140625" style="28"/>
    <col min="10764" max="10764" width="15.6640625" style="28" customWidth="1"/>
    <col min="10765" max="11004" width="11.44140625" style="28"/>
    <col min="11005" max="11005" width="4.5546875" style="28" customWidth="1"/>
    <col min="11006" max="11006" width="12.5546875" style="28" customWidth="1"/>
    <col min="11007" max="11008" width="11.44140625" style="28"/>
    <col min="11009" max="11009" width="11.44140625" style="28" customWidth="1"/>
    <col min="11010" max="11011" width="11.44140625" style="28"/>
    <col min="11012" max="11012" width="11.44140625" style="28" customWidth="1"/>
    <col min="11013" max="11014" width="11.44140625" style="28"/>
    <col min="11015" max="11015" width="0" style="28" hidden="1" customWidth="1"/>
    <col min="11016" max="11017" width="11.44140625" style="28"/>
    <col min="11018" max="11018" width="0" style="28" hidden="1" customWidth="1"/>
    <col min="11019" max="11019" width="11.44140625" style="28"/>
    <col min="11020" max="11020" width="15.6640625" style="28" customWidth="1"/>
    <col min="11021" max="11260" width="11.44140625" style="28"/>
    <col min="11261" max="11261" width="4.5546875" style="28" customWidth="1"/>
    <col min="11262" max="11262" width="12.5546875" style="28" customWidth="1"/>
    <col min="11263" max="11264" width="11.44140625" style="28"/>
    <col min="11265" max="11265" width="11.44140625" style="28" customWidth="1"/>
    <col min="11266" max="11267" width="11.44140625" style="28"/>
    <col min="11268" max="11268" width="11.44140625" style="28" customWidth="1"/>
    <col min="11269" max="11270" width="11.44140625" style="28"/>
    <col min="11271" max="11271" width="0" style="28" hidden="1" customWidth="1"/>
    <col min="11272" max="11273" width="11.44140625" style="28"/>
    <col min="11274" max="11274" width="0" style="28" hidden="1" customWidth="1"/>
    <col min="11275" max="11275" width="11.44140625" style="28"/>
    <col min="11276" max="11276" width="15.6640625" style="28" customWidth="1"/>
    <col min="11277" max="11516" width="11.44140625" style="28"/>
    <col min="11517" max="11517" width="4.5546875" style="28" customWidth="1"/>
    <col min="11518" max="11518" width="12.5546875" style="28" customWidth="1"/>
    <col min="11519" max="11520" width="11.44140625" style="28"/>
    <col min="11521" max="11521" width="11.44140625" style="28" customWidth="1"/>
    <col min="11522" max="11523" width="11.44140625" style="28"/>
    <col min="11524" max="11524" width="11.44140625" style="28" customWidth="1"/>
    <col min="11525" max="11526" width="11.44140625" style="28"/>
    <col min="11527" max="11527" width="0" style="28" hidden="1" customWidth="1"/>
    <col min="11528" max="11529" width="11.44140625" style="28"/>
    <col min="11530" max="11530" width="0" style="28" hidden="1" customWidth="1"/>
    <col min="11531" max="11531" width="11.44140625" style="28"/>
    <col min="11532" max="11532" width="15.6640625" style="28" customWidth="1"/>
    <col min="11533" max="11772" width="11.44140625" style="28"/>
    <col min="11773" max="11773" width="4.5546875" style="28" customWidth="1"/>
    <col min="11774" max="11774" width="12.5546875" style="28" customWidth="1"/>
    <col min="11775" max="11776" width="11.44140625" style="28"/>
    <col min="11777" max="11777" width="11.44140625" style="28" customWidth="1"/>
    <col min="11778" max="11779" width="11.44140625" style="28"/>
    <col min="11780" max="11780" width="11.44140625" style="28" customWidth="1"/>
    <col min="11781" max="11782" width="11.44140625" style="28"/>
    <col min="11783" max="11783" width="0" style="28" hidden="1" customWidth="1"/>
    <col min="11784" max="11785" width="11.44140625" style="28"/>
    <col min="11786" max="11786" width="0" style="28" hidden="1" customWidth="1"/>
    <col min="11787" max="11787" width="11.44140625" style="28"/>
    <col min="11788" max="11788" width="15.6640625" style="28" customWidth="1"/>
    <col min="11789" max="12028" width="11.44140625" style="28"/>
    <col min="12029" max="12029" width="4.5546875" style="28" customWidth="1"/>
    <col min="12030" max="12030" width="12.5546875" style="28" customWidth="1"/>
    <col min="12031" max="12032" width="11.44140625" style="28"/>
    <col min="12033" max="12033" width="11.44140625" style="28" customWidth="1"/>
    <col min="12034" max="12035" width="11.44140625" style="28"/>
    <col min="12036" max="12036" width="11.44140625" style="28" customWidth="1"/>
    <col min="12037" max="12038" width="11.44140625" style="28"/>
    <col min="12039" max="12039" width="0" style="28" hidden="1" customWidth="1"/>
    <col min="12040" max="12041" width="11.44140625" style="28"/>
    <col min="12042" max="12042" width="0" style="28" hidden="1" customWidth="1"/>
    <col min="12043" max="12043" width="11.44140625" style="28"/>
    <col min="12044" max="12044" width="15.6640625" style="28" customWidth="1"/>
    <col min="12045" max="12284" width="11.44140625" style="28"/>
    <col min="12285" max="12285" width="4.5546875" style="28" customWidth="1"/>
    <col min="12286" max="12286" width="12.5546875" style="28" customWidth="1"/>
    <col min="12287" max="12288" width="11.44140625" style="28"/>
    <col min="12289" max="12289" width="11.44140625" style="28" customWidth="1"/>
    <col min="12290" max="12291" width="11.44140625" style="28"/>
    <col min="12292" max="12292" width="11.44140625" style="28" customWidth="1"/>
    <col min="12293" max="12294" width="11.44140625" style="28"/>
    <col min="12295" max="12295" width="0" style="28" hidden="1" customWidth="1"/>
    <col min="12296" max="12297" width="11.44140625" style="28"/>
    <col min="12298" max="12298" width="0" style="28" hidden="1" customWidth="1"/>
    <col min="12299" max="12299" width="11.44140625" style="28"/>
    <col min="12300" max="12300" width="15.6640625" style="28" customWidth="1"/>
    <col min="12301" max="12540" width="11.44140625" style="28"/>
    <col min="12541" max="12541" width="4.5546875" style="28" customWidth="1"/>
    <col min="12542" max="12542" width="12.5546875" style="28" customWidth="1"/>
    <col min="12543" max="12544" width="11.44140625" style="28"/>
    <col min="12545" max="12545" width="11.44140625" style="28" customWidth="1"/>
    <col min="12546" max="12547" width="11.44140625" style="28"/>
    <col min="12548" max="12548" width="11.44140625" style="28" customWidth="1"/>
    <col min="12549" max="12550" width="11.44140625" style="28"/>
    <col min="12551" max="12551" width="0" style="28" hidden="1" customWidth="1"/>
    <col min="12552" max="12553" width="11.44140625" style="28"/>
    <col min="12554" max="12554" width="0" style="28" hidden="1" customWidth="1"/>
    <col min="12555" max="12555" width="11.44140625" style="28"/>
    <col min="12556" max="12556" width="15.6640625" style="28" customWidth="1"/>
    <col min="12557" max="12796" width="11.44140625" style="28"/>
    <col min="12797" max="12797" width="4.5546875" style="28" customWidth="1"/>
    <col min="12798" max="12798" width="12.5546875" style="28" customWidth="1"/>
    <col min="12799" max="12800" width="11.44140625" style="28"/>
    <col min="12801" max="12801" width="11.44140625" style="28" customWidth="1"/>
    <col min="12802" max="12803" width="11.44140625" style="28"/>
    <col min="12804" max="12804" width="11.44140625" style="28" customWidth="1"/>
    <col min="12805" max="12806" width="11.44140625" style="28"/>
    <col min="12807" max="12807" width="0" style="28" hidden="1" customWidth="1"/>
    <col min="12808" max="12809" width="11.44140625" style="28"/>
    <col min="12810" max="12810" width="0" style="28" hidden="1" customWidth="1"/>
    <col min="12811" max="12811" width="11.44140625" style="28"/>
    <col min="12812" max="12812" width="15.6640625" style="28" customWidth="1"/>
    <col min="12813" max="13052" width="11.44140625" style="28"/>
    <col min="13053" max="13053" width="4.5546875" style="28" customWidth="1"/>
    <col min="13054" max="13054" width="12.5546875" style="28" customWidth="1"/>
    <col min="13055" max="13056" width="11.44140625" style="28"/>
    <col min="13057" max="13057" width="11.44140625" style="28" customWidth="1"/>
    <col min="13058" max="13059" width="11.44140625" style="28"/>
    <col min="13060" max="13060" width="11.44140625" style="28" customWidth="1"/>
    <col min="13061" max="13062" width="11.44140625" style="28"/>
    <col min="13063" max="13063" width="0" style="28" hidden="1" customWidth="1"/>
    <col min="13064" max="13065" width="11.44140625" style="28"/>
    <col min="13066" max="13066" width="0" style="28" hidden="1" customWidth="1"/>
    <col min="13067" max="13067" width="11.44140625" style="28"/>
    <col min="13068" max="13068" width="15.6640625" style="28" customWidth="1"/>
    <col min="13069" max="13308" width="11.44140625" style="28"/>
    <col min="13309" max="13309" width="4.5546875" style="28" customWidth="1"/>
    <col min="13310" max="13310" width="12.5546875" style="28" customWidth="1"/>
    <col min="13311" max="13312" width="11.44140625" style="28"/>
    <col min="13313" max="13313" width="11.44140625" style="28" customWidth="1"/>
    <col min="13314" max="13315" width="11.44140625" style="28"/>
    <col min="13316" max="13316" width="11.44140625" style="28" customWidth="1"/>
    <col min="13317" max="13318" width="11.44140625" style="28"/>
    <col min="13319" max="13319" width="0" style="28" hidden="1" customWidth="1"/>
    <col min="13320" max="13321" width="11.44140625" style="28"/>
    <col min="13322" max="13322" width="0" style="28" hidden="1" customWidth="1"/>
    <col min="13323" max="13323" width="11.44140625" style="28"/>
    <col min="13324" max="13324" width="15.6640625" style="28" customWidth="1"/>
    <col min="13325" max="13564" width="11.44140625" style="28"/>
    <col min="13565" max="13565" width="4.5546875" style="28" customWidth="1"/>
    <col min="13566" max="13566" width="12.5546875" style="28" customWidth="1"/>
    <col min="13567" max="13568" width="11.44140625" style="28"/>
    <col min="13569" max="13569" width="11.44140625" style="28" customWidth="1"/>
    <col min="13570" max="13571" width="11.44140625" style="28"/>
    <col min="13572" max="13572" width="11.44140625" style="28" customWidth="1"/>
    <col min="13573" max="13574" width="11.44140625" style="28"/>
    <col min="13575" max="13575" width="0" style="28" hidden="1" customWidth="1"/>
    <col min="13576" max="13577" width="11.44140625" style="28"/>
    <col min="13578" max="13578" width="0" style="28" hidden="1" customWidth="1"/>
    <col min="13579" max="13579" width="11.44140625" style="28"/>
    <col min="13580" max="13580" width="15.6640625" style="28" customWidth="1"/>
    <col min="13581" max="13820" width="11.44140625" style="28"/>
    <col min="13821" max="13821" width="4.5546875" style="28" customWidth="1"/>
    <col min="13822" max="13822" width="12.5546875" style="28" customWidth="1"/>
    <col min="13823" max="13824" width="11.44140625" style="28"/>
    <col min="13825" max="13825" width="11.44140625" style="28" customWidth="1"/>
    <col min="13826" max="13827" width="11.44140625" style="28"/>
    <col min="13828" max="13828" width="11.44140625" style="28" customWidth="1"/>
    <col min="13829" max="13830" width="11.44140625" style="28"/>
    <col min="13831" max="13831" width="0" style="28" hidden="1" customWidth="1"/>
    <col min="13832" max="13833" width="11.44140625" style="28"/>
    <col min="13834" max="13834" width="0" style="28" hidden="1" customWidth="1"/>
    <col min="13835" max="13835" width="11.44140625" style="28"/>
    <col min="13836" max="13836" width="15.6640625" style="28" customWidth="1"/>
    <col min="13837" max="14076" width="11.44140625" style="28"/>
    <col min="14077" max="14077" width="4.5546875" style="28" customWidth="1"/>
    <col min="14078" max="14078" width="12.5546875" style="28" customWidth="1"/>
    <col min="14079" max="14080" width="11.44140625" style="28"/>
    <col min="14081" max="14081" width="11.44140625" style="28" customWidth="1"/>
    <col min="14082" max="14083" width="11.44140625" style="28"/>
    <col min="14084" max="14084" width="11.44140625" style="28" customWidth="1"/>
    <col min="14085" max="14086" width="11.44140625" style="28"/>
    <col min="14087" max="14087" width="0" style="28" hidden="1" customWidth="1"/>
    <col min="14088" max="14089" width="11.44140625" style="28"/>
    <col min="14090" max="14090" width="0" style="28" hidden="1" customWidth="1"/>
    <col min="14091" max="14091" width="11.44140625" style="28"/>
    <col min="14092" max="14092" width="15.6640625" style="28" customWidth="1"/>
    <col min="14093" max="14332" width="11.44140625" style="28"/>
    <col min="14333" max="14333" width="4.5546875" style="28" customWidth="1"/>
    <col min="14334" max="14334" width="12.5546875" style="28" customWidth="1"/>
    <col min="14335" max="14336" width="11.44140625" style="28"/>
    <col min="14337" max="14337" width="11.44140625" style="28" customWidth="1"/>
    <col min="14338" max="14339" width="11.44140625" style="28"/>
    <col min="14340" max="14340" width="11.44140625" style="28" customWidth="1"/>
    <col min="14341" max="14342" width="11.44140625" style="28"/>
    <col min="14343" max="14343" width="0" style="28" hidden="1" customWidth="1"/>
    <col min="14344" max="14345" width="11.44140625" style="28"/>
    <col min="14346" max="14346" width="0" style="28" hidden="1" customWidth="1"/>
    <col min="14347" max="14347" width="11.44140625" style="28"/>
    <col min="14348" max="14348" width="15.6640625" style="28" customWidth="1"/>
    <col min="14349" max="14588" width="11.44140625" style="28"/>
    <col min="14589" max="14589" width="4.5546875" style="28" customWidth="1"/>
    <col min="14590" max="14590" width="12.5546875" style="28" customWidth="1"/>
    <col min="14591" max="14592" width="11.44140625" style="28"/>
    <col min="14593" max="14593" width="11.44140625" style="28" customWidth="1"/>
    <col min="14594" max="14595" width="11.44140625" style="28"/>
    <col min="14596" max="14596" width="11.44140625" style="28" customWidth="1"/>
    <col min="14597" max="14598" width="11.44140625" style="28"/>
    <col min="14599" max="14599" width="0" style="28" hidden="1" customWidth="1"/>
    <col min="14600" max="14601" width="11.44140625" style="28"/>
    <col min="14602" max="14602" width="0" style="28" hidden="1" customWidth="1"/>
    <col min="14603" max="14603" width="11.44140625" style="28"/>
    <col min="14604" max="14604" width="15.6640625" style="28" customWidth="1"/>
    <col min="14605" max="14844" width="11.44140625" style="28"/>
    <col min="14845" max="14845" width="4.5546875" style="28" customWidth="1"/>
    <col min="14846" max="14846" width="12.5546875" style="28" customWidth="1"/>
    <col min="14847" max="14848" width="11.44140625" style="28"/>
    <col min="14849" max="14849" width="11.44140625" style="28" customWidth="1"/>
    <col min="14850" max="14851" width="11.44140625" style="28"/>
    <col min="14852" max="14852" width="11.44140625" style="28" customWidth="1"/>
    <col min="14853" max="14854" width="11.44140625" style="28"/>
    <col min="14855" max="14855" width="0" style="28" hidden="1" customWidth="1"/>
    <col min="14856" max="14857" width="11.44140625" style="28"/>
    <col min="14858" max="14858" width="0" style="28" hidden="1" customWidth="1"/>
    <col min="14859" max="14859" width="11.44140625" style="28"/>
    <col min="14860" max="14860" width="15.6640625" style="28" customWidth="1"/>
    <col min="14861" max="15100" width="11.44140625" style="28"/>
    <col min="15101" max="15101" width="4.5546875" style="28" customWidth="1"/>
    <col min="15102" max="15102" width="12.5546875" style="28" customWidth="1"/>
    <col min="15103" max="15104" width="11.44140625" style="28"/>
    <col min="15105" max="15105" width="11.44140625" style="28" customWidth="1"/>
    <col min="15106" max="15107" width="11.44140625" style="28"/>
    <col min="15108" max="15108" width="11.44140625" style="28" customWidth="1"/>
    <col min="15109" max="15110" width="11.44140625" style="28"/>
    <col min="15111" max="15111" width="0" style="28" hidden="1" customWidth="1"/>
    <col min="15112" max="15113" width="11.44140625" style="28"/>
    <col min="15114" max="15114" width="0" style="28" hidden="1" customWidth="1"/>
    <col min="15115" max="15115" width="11.44140625" style="28"/>
    <col min="15116" max="15116" width="15.6640625" style="28" customWidth="1"/>
    <col min="15117" max="15356" width="11.44140625" style="28"/>
    <col min="15357" max="15357" width="4.5546875" style="28" customWidth="1"/>
    <col min="15358" max="15358" width="12.5546875" style="28" customWidth="1"/>
    <col min="15359" max="15360" width="11.44140625" style="28"/>
    <col min="15361" max="15361" width="11.44140625" style="28" customWidth="1"/>
    <col min="15362" max="15363" width="11.44140625" style="28"/>
    <col min="15364" max="15364" width="11.44140625" style="28" customWidth="1"/>
    <col min="15365" max="15366" width="11.44140625" style="28"/>
    <col min="15367" max="15367" width="0" style="28" hidden="1" customWidth="1"/>
    <col min="15368" max="15369" width="11.44140625" style="28"/>
    <col min="15370" max="15370" width="0" style="28" hidden="1" customWidth="1"/>
    <col min="15371" max="15371" width="11.44140625" style="28"/>
    <col min="15372" max="15372" width="15.6640625" style="28" customWidth="1"/>
    <col min="15373" max="15612" width="11.44140625" style="28"/>
    <col min="15613" max="15613" width="4.5546875" style="28" customWidth="1"/>
    <col min="15614" max="15614" width="12.5546875" style="28" customWidth="1"/>
    <col min="15615" max="15616" width="11.44140625" style="28"/>
    <col min="15617" max="15617" width="11.44140625" style="28" customWidth="1"/>
    <col min="15618" max="15619" width="11.44140625" style="28"/>
    <col min="15620" max="15620" width="11.44140625" style="28" customWidth="1"/>
    <col min="15621" max="15622" width="11.44140625" style="28"/>
    <col min="15623" max="15623" width="0" style="28" hidden="1" customWidth="1"/>
    <col min="15624" max="15625" width="11.44140625" style="28"/>
    <col min="15626" max="15626" width="0" style="28" hidden="1" customWidth="1"/>
    <col min="15627" max="15627" width="11.44140625" style="28"/>
    <col min="15628" max="15628" width="15.6640625" style="28" customWidth="1"/>
    <col min="15629" max="15868" width="11.44140625" style="28"/>
    <col min="15869" max="15869" width="4.5546875" style="28" customWidth="1"/>
    <col min="15870" max="15870" width="12.5546875" style="28" customWidth="1"/>
    <col min="15871" max="15872" width="11.44140625" style="28"/>
    <col min="15873" max="15873" width="11.44140625" style="28" customWidth="1"/>
    <col min="15874" max="15875" width="11.44140625" style="28"/>
    <col min="15876" max="15876" width="11.44140625" style="28" customWidth="1"/>
    <col min="15877" max="15878" width="11.44140625" style="28"/>
    <col min="15879" max="15879" width="0" style="28" hidden="1" customWidth="1"/>
    <col min="15880" max="15881" width="11.44140625" style="28"/>
    <col min="15882" max="15882" width="0" style="28" hidden="1" customWidth="1"/>
    <col min="15883" max="15883" width="11.44140625" style="28"/>
    <col min="15884" max="15884" width="15.6640625" style="28" customWidth="1"/>
    <col min="15885" max="16124" width="11.44140625" style="28"/>
    <col min="16125" max="16125" width="4.5546875" style="28" customWidth="1"/>
    <col min="16126" max="16126" width="12.5546875" style="28" customWidth="1"/>
    <col min="16127" max="16128" width="11.44140625" style="28"/>
    <col min="16129" max="16129" width="11.44140625" style="28" customWidth="1"/>
    <col min="16130" max="16131" width="11.44140625" style="28"/>
    <col min="16132" max="16132" width="11.44140625" style="28" customWidth="1"/>
    <col min="16133" max="16134" width="11.44140625" style="28"/>
    <col min="16135" max="16135" width="0" style="28" hidden="1" customWidth="1"/>
    <col min="16136" max="16137" width="11.44140625" style="28"/>
    <col min="16138" max="16138" width="0" style="28" hidden="1" customWidth="1"/>
    <col min="16139" max="16139" width="11.44140625" style="28"/>
    <col min="16140" max="16140" width="15.6640625" style="28" customWidth="1"/>
    <col min="16141" max="16384" width="11.44140625" style="28"/>
  </cols>
  <sheetData>
    <row r="2" spans="1:12" x14ac:dyDescent="0.25">
      <c r="A2" s="50" t="s">
        <v>101</v>
      </c>
    </row>
    <row r="3" spans="1:12" x14ac:dyDescent="0.25">
      <c r="A3" s="50" t="s">
        <v>102</v>
      </c>
    </row>
    <row r="5" spans="1:12" ht="13.8" x14ac:dyDescent="0.3">
      <c r="B5" s="357" t="s">
        <v>464</v>
      </c>
      <c r="C5" s="357"/>
      <c r="D5" s="357"/>
      <c r="E5" s="357"/>
      <c r="F5" s="357"/>
      <c r="G5" s="357"/>
      <c r="H5" s="357"/>
      <c r="I5" s="357"/>
      <c r="J5" s="357"/>
      <c r="L5" s="125" t="s">
        <v>573</v>
      </c>
    </row>
    <row r="6" spans="1:12" ht="13.8" x14ac:dyDescent="0.3">
      <c r="B6" s="357" t="s">
        <v>616</v>
      </c>
      <c r="C6" s="357"/>
      <c r="D6" s="357"/>
      <c r="E6" s="357"/>
      <c r="F6" s="357"/>
      <c r="G6" s="357"/>
      <c r="H6" s="357"/>
      <c r="I6" s="357"/>
      <c r="J6" s="357"/>
    </row>
    <row r="8" spans="1:12" x14ac:dyDescent="0.25">
      <c r="B8" s="396" t="s">
        <v>463</v>
      </c>
      <c r="C8" s="399" t="s">
        <v>465</v>
      </c>
      <c r="D8" s="400"/>
      <c r="E8" s="400"/>
      <c r="F8" s="400"/>
      <c r="G8" s="400"/>
      <c r="H8" s="400"/>
      <c r="I8" s="400"/>
      <c r="J8" s="401"/>
    </row>
    <row r="9" spans="1:12" x14ac:dyDescent="0.25">
      <c r="B9" s="397"/>
      <c r="C9" s="399" t="s">
        <v>466</v>
      </c>
      <c r="D9" s="401"/>
      <c r="E9" s="399" t="s">
        <v>467</v>
      </c>
      <c r="F9" s="401"/>
      <c r="G9" s="399" t="s">
        <v>468</v>
      </c>
      <c r="H9" s="401"/>
      <c r="I9" s="399" t="s">
        <v>28</v>
      </c>
      <c r="J9" s="401"/>
    </row>
    <row r="10" spans="1:12" ht="20.399999999999999" x14ac:dyDescent="0.25">
      <c r="B10" s="398"/>
      <c r="C10" s="215" t="s">
        <v>469</v>
      </c>
      <c r="D10" s="215" t="s">
        <v>470</v>
      </c>
      <c r="E10" s="215" t="s">
        <v>469</v>
      </c>
      <c r="F10" s="215" t="s">
        <v>470</v>
      </c>
      <c r="G10" s="215" t="s">
        <v>469</v>
      </c>
      <c r="H10" s="215" t="s">
        <v>470</v>
      </c>
      <c r="I10" s="215" t="s">
        <v>469</v>
      </c>
      <c r="J10" s="215" t="s">
        <v>471</v>
      </c>
    </row>
    <row r="11" spans="1:12" x14ac:dyDescent="0.25">
      <c r="B11" s="161" t="s">
        <v>472</v>
      </c>
      <c r="C11" s="162"/>
      <c r="D11" s="162"/>
      <c r="E11" s="162"/>
      <c r="F11" s="162"/>
      <c r="G11" s="162"/>
      <c r="H11" s="162"/>
      <c r="I11" s="163">
        <v>23671</v>
      </c>
      <c r="J11" s="163">
        <v>102602</v>
      </c>
    </row>
    <row r="12" spans="1:12" x14ac:dyDescent="0.25">
      <c r="B12" s="161">
        <v>2010</v>
      </c>
      <c r="C12" s="162"/>
      <c r="D12" s="162"/>
      <c r="E12" s="162"/>
      <c r="F12" s="162"/>
      <c r="G12" s="162"/>
      <c r="H12" s="162"/>
      <c r="I12" s="163">
        <v>90591</v>
      </c>
      <c r="J12" s="163">
        <v>283345</v>
      </c>
    </row>
    <row r="13" spans="1:12" x14ac:dyDescent="0.25">
      <c r="B13" s="161">
        <v>2011</v>
      </c>
      <c r="C13" s="162"/>
      <c r="D13" s="162"/>
      <c r="E13" s="162"/>
      <c r="F13" s="162"/>
      <c r="G13" s="162"/>
      <c r="H13" s="162"/>
      <c r="I13" s="163">
        <v>105822</v>
      </c>
      <c r="J13" s="163">
        <v>430659</v>
      </c>
    </row>
    <row r="14" spans="1:12" x14ac:dyDescent="0.25">
      <c r="B14" s="161">
        <v>2012</v>
      </c>
      <c r="C14" s="162"/>
      <c r="D14" s="162"/>
      <c r="E14" s="162"/>
      <c r="F14" s="162"/>
      <c r="G14" s="162"/>
      <c r="H14" s="162"/>
      <c r="I14" s="163">
        <v>54727</v>
      </c>
      <c r="J14" s="163">
        <v>214792</v>
      </c>
    </row>
    <row r="15" spans="1:12" x14ac:dyDescent="0.25">
      <c r="B15" s="164">
        <v>41275</v>
      </c>
      <c r="C15" s="142">
        <v>1344</v>
      </c>
      <c r="D15" s="142">
        <v>5074</v>
      </c>
      <c r="E15" s="165">
        <v>84</v>
      </c>
      <c r="F15" s="165">
        <v>433</v>
      </c>
      <c r="G15" s="142">
        <v>1525</v>
      </c>
      <c r="H15" s="142">
        <v>5846</v>
      </c>
      <c r="I15" s="142">
        <v>2953</v>
      </c>
      <c r="J15" s="142">
        <v>11353</v>
      </c>
    </row>
    <row r="16" spans="1:12" x14ac:dyDescent="0.25">
      <c r="B16" s="164">
        <v>41306</v>
      </c>
      <c r="C16" s="142">
        <v>1353</v>
      </c>
      <c r="D16" s="142">
        <v>5003</v>
      </c>
      <c r="E16" s="165">
        <v>87</v>
      </c>
      <c r="F16" s="165">
        <v>397</v>
      </c>
      <c r="G16" s="142">
        <v>1589</v>
      </c>
      <c r="H16" s="142">
        <v>5817</v>
      </c>
      <c r="I16" s="142">
        <v>3029</v>
      </c>
      <c r="J16" s="142">
        <v>11217</v>
      </c>
    </row>
    <row r="17" spans="2:13" x14ac:dyDescent="0.25">
      <c r="B17" s="164">
        <v>41334</v>
      </c>
      <c r="C17" s="142">
        <v>1556</v>
      </c>
      <c r="D17" s="142">
        <v>5790</v>
      </c>
      <c r="E17" s="165">
        <v>83</v>
      </c>
      <c r="F17" s="165">
        <v>353</v>
      </c>
      <c r="G17" s="142">
        <v>1708</v>
      </c>
      <c r="H17" s="142">
        <v>5791</v>
      </c>
      <c r="I17" s="142">
        <v>3347</v>
      </c>
      <c r="J17" s="142">
        <v>11934</v>
      </c>
    </row>
    <row r="18" spans="2:13" x14ac:dyDescent="0.25">
      <c r="B18" s="164">
        <v>41365</v>
      </c>
      <c r="C18" s="142">
        <v>1076</v>
      </c>
      <c r="D18" s="142">
        <v>4086</v>
      </c>
      <c r="E18" s="165">
        <v>69</v>
      </c>
      <c r="F18" s="165">
        <v>271</v>
      </c>
      <c r="G18" s="142">
        <v>1727</v>
      </c>
      <c r="H18" s="142">
        <v>5901</v>
      </c>
      <c r="I18" s="142">
        <v>2872</v>
      </c>
      <c r="J18" s="142">
        <v>10258</v>
      </c>
    </row>
    <row r="19" spans="2:13" x14ac:dyDescent="0.25">
      <c r="B19" s="164">
        <v>41395</v>
      </c>
      <c r="C19" s="165">
        <v>920</v>
      </c>
      <c r="D19" s="142">
        <v>3380</v>
      </c>
      <c r="E19" s="165">
        <v>38</v>
      </c>
      <c r="F19" s="165">
        <v>168</v>
      </c>
      <c r="G19" s="142">
        <v>1182</v>
      </c>
      <c r="H19" s="142">
        <v>4056</v>
      </c>
      <c r="I19" s="142">
        <v>2140</v>
      </c>
      <c r="J19" s="142">
        <v>7604</v>
      </c>
    </row>
    <row r="20" spans="2:13" x14ac:dyDescent="0.25">
      <c r="B20" s="164">
        <v>41426</v>
      </c>
      <c r="C20" s="165">
        <v>911</v>
      </c>
      <c r="D20" s="142">
        <v>3309</v>
      </c>
      <c r="E20" s="165">
        <v>125</v>
      </c>
      <c r="F20" s="165">
        <v>648</v>
      </c>
      <c r="G20" s="142">
        <v>1778</v>
      </c>
      <c r="H20" s="142">
        <v>6154</v>
      </c>
      <c r="I20" s="142">
        <v>2814</v>
      </c>
      <c r="J20" s="142">
        <v>10111</v>
      </c>
    </row>
    <row r="21" spans="2:13" x14ac:dyDescent="0.25">
      <c r="B21" s="164">
        <v>41456</v>
      </c>
      <c r="C21" s="142">
        <v>1073</v>
      </c>
      <c r="D21" s="142">
        <v>3717</v>
      </c>
      <c r="E21" s="165">
        <v>75</v>
      </c>
      <c r="F21" s="165">
        <v>297</v>
      </c>
      <c r="G21" s="142">
        <v>1520</v>
      </c>
      <c r="H21" s="142">
        <v>5115</v>
      </c>
      <c r="I21" s="142">
        <v>2668</v>
      </c>
      <c r="J21" s="142">
        <v>9129</v>
      </c>
    </row>
    <row r="22" spans="2:13" x14ac:dyDescent="0.25">
      <c r="B22" s="164">
        <v>41487</v>
      </c>
      <c r="C22" s="166">
        <v>1037</v>
      </c>
      <c r="D22" s="166">
        <v>3504</v>
      </c>
      <c r="E22" s="167">
        <v>284</v>
      </c>
      <c r="F22" s="166">
        <v>1590</v>
      </c>
      <c r="G22" s="142">
        <v>2172</v>
      </c>
      <c r="H22" s="142">
        <v>6454</v>
      </c>
      <c r="I22" s="142">
        <v>3493</v>
      </c>
      <c r="J22" s="142">
        <v>11548</v>
      </c>
    </row>
    <row r="23" spans="2:13" x14ac:dyDescent="0.25">
      <c r="B23" s="164">
        <v>41518</v>
      </c>
      <c r="C23" s="142">
        <v>2257</v>
      </c>
      <c r="D23" s="142">
        <v>8307</v>
      </c>
      <c r="E23" s="165">
        <v>45</v>
      </c>
      <c r="F23" s="165">
        <v>183</v>
      </c>
      <c r="G23" s="142">
        <v>1509</v>
      </c>
      <c r="H23" s="142">
        <v>5003</v>
      </c>
      <c r="I23" s="142">
        <v>3811</v>
      </c>
      <c r="J23" s="142">
        <v>13493</v>
      </c>
    </row>
    <row r="24" spans="2:13" x14ac:dyDescent="0.25">
      <c r="B24" s="164">
        <v>41548</v>
      </c>
      <c r="C24" s="142">
        <v>2716</v>
      </c>
      <c r="D24" s="142">
        <v>10131</v>
      </c>
      <c r="E24" s="165">
        <v>147</v>
      </c>
      <c r="F24" s="165">
        <v>685</v>
      </c>
      <c r="G24" s="142">
        <v>1865</v>
      </c>
      <c r="H24" s="142">
        <v>6227</v>
      </c>
      <c r="I24" s="142">
        <v>4728</v>
      </c>
      <c r="J24" s="142">
        <v>17043</v>
      </c>
    </row>
    <row r="25" spans="2:13" x14ac:dyDescent="0.25">
      <c r="B25" s="164">
        <v>41579</v>
      </c>
      <c r="C25" s="142">
        <v>1624</v>
      </c>
      <c r="D25" s="142">
        <v>5781</v>
      </c>
      <c r="E25" s="165">
        <v>79</v>
      </c>
      <c r="F25" s="165">
        <v>348</v>
      </c>
      <c r="G25" s="142">
        <v>1639</v>
      </c>
      <c r="H25" s="142">
        <v>5415</v>
      </c>
      <c r="I25" s="142">
        <v>3342</v>
      </c>
      <c r="J25" s="142">
        <v>11544</v>
      </c>
    </row>
    <row r="26" spans="2:13" x14ac:dyDescent="0.25">
      <c r="B26" s="164">
        <v>41609</v>
      </c>
      <c r="C26" s="142">
        <v>1527</v>
      </c>
      <c r="D26" s="142">
        <v>5675</v>
      </c>
      <c r="E26" s="165">
        <v>77</v>
      </c>
      <c r="F26" s="165">
        <v>312</v>
      </c>
      <c r="G26" s="142">
        <v>1584</v>
      </c>
      <c r="H26" s="142">
        <v>4895</v>
      </c>
      <c r="I26" s="142">
        <v>3188</v>
      </c>
      <c r="J26" s="142">
        <v>10882</v>
      </c>
    </row>
    <row r="27" spans="2:13" x14ac:dyDescent="0.25">
      <c r="B27" s="143">
        <v>2013</v>
      </c>
      <c r="C27" s="168">
        <v>17394</v>
      </c>
      <c r="D27" s="168">
        <v>63757</v>
      </c>
      <c r="E27" s="168">
        <v>1193</v>
      </c>
      <c r="F27" s="168">
        <v>5685</v>
      </c>
      <c r="G27" s="168">
        <v>19798</v>
      </c>
      <c r="H27" s="168">
        <v>66674</v>
      </c>
      <c r="I27" s="168">
        <f>SUM(I15:I26)</f>
        <v>38385</v>
      </c>
      <c r="J27" s="168">
        <f>SUM(J15:J26)</f>
        <v>136116</v>
      </c>
    </row>
    <row r="28" spans="2:13" x14ac:dyDescent="0.25">
      <c r="B28" s="164">
        <v>41640</v>
      </c>
      <c r="C28" s="142">
        <v>1680</v>
      </c>
      <c r="D28" s="142">
        <v>6027</v>
      </c>
      <c r="E28" s="165">
        <v>52</v>
      </c>
      <c r="F28" s="165">
        <v>220</v>
      </c>
      <c r="G28" s="142">
        <v>1280</v>
      </c>
      <c r="H28" s="142">
        <v>4011</v>
      </c>
      <c r="I28" s="142">
        <v>3012</v>
      </c>
      <c r="J28" s="142">
        <v>10258</v>
      </c>
    </row>
    <row r="29" spans="2:13" x14ac:dyDescent="0.25">
      <c r="B29" s="164">
        <v>41671</v>
      </c>
      <c r="C29" s="142">
        <v>1550</v>
      </c>
      <c r="D29" s="142">
        <v>5590</v>
      </c>
      <c r="E29" s="165">
        <v>76</v>
      </c>
      <c r="F29" s="165">
        <v>318</v>
      </c>
      <c r="G29" s="142">
        <v>1520</v>
      </c>
      <c r="H29" s="142">
        <v>4945</v>
      </c>
      <c r="I29" s="142">
        <v>3146</v>
      </c>
      <c r="J29" s="142">
        <v>10853</v>
      </c>
    </row>
    <row r="30" spans="2:13" x14ac:dyDescent="0.25">
      <c r="B30" s="164">
        <v>41699</v>
      </c>
      <c r="C30" s="142">
        <v>1367</v>
      </c>
      <c r="D30" s="142">
        <v>4922</v>
      </c>
      <c r="E30" s="165">
        <v>99</v>
      </c>
      <c r="F30" s="165">
        <v>470</v>
      </c>
      <c r="G30" s="142">
        <v>1354</v>
      </c>
      <c r="H30" s="142">
        <v>4290</v>
      </c>
      <c r="I30" s="142">
        <v>2820</v>
      </c>
      <c r="J30" s="142">
        <v>9682</v>
      </c>
    </row>
    <row r="31" spans="2:13" x14ac:dyDescent="0.25">
      <c r="B31" s="164">
        <v>41730</v>
      </c>
      <c r="C31" s="142">
        <v>1713</v>
      </c>
      <c r="D31" s="142">
        <v>6039</v>
      </c>
      <c r="E31" s="165">
        <v>117</v>
      </c>
      <c r="F31" s="165">
        <v>534</v>
      </c>
      <c r="G31" s="142">
        <v>1841</v>
      </c>
      <c r="H31" s="142">
        <v>6029</v>
      </c>
      <c r="I31" s="142">
        <v>3671</v>
      </c>
      <c r="J31" s="142">
        <v>12602</v>
      </c>
    </row>
    <row r="32" spans="2:13" x14ac:dyDescent="0.25">
      <c r="B32" s="164">
        <v>41760</v>
      </c>
      <c r="C32" s="142">
        <v>1767</v>
      </c>
      <c r="D32" s="142">
        <v>6174</v>
      </c>
      <c r="E32" s="165">
        <v>124</v>
      </c>
      <c r="F32" s="165">
        <v>523</v>
      </c>
      <c r="G32" s="142">
        <v>1514</v>
      </c>
      <c r="H32" s="142">
        <v>4663</v>
      </c>
      <c r="I32" s="142">
        <v>3405</v>
      </c>
      <c r="J32" s="142">
        <v>11360</v>
      </c>
      <c r="M32" s="51"/>
    </row>
    <row r="33" spans="2:10" x14ac:dyDescent="0.25">
      <c r="B33" s="164">
        <v>41791</v>
      </c>
      <c r="C33" s="142">
        <v>1613</v>
      </c>
      <c r="D33" s="142">
        <v>5821</v>
      </c>
      <c r="E33" s="165">
        <v>120</v>
      </c>
      <c r="F33" s="165">
        <v>517</v>
      </c>
      <c r="G33" s="142">
        <v>1715</v>
      </c>
      <c r="H33" s="142">
        <v>5301</v>
      </c>
      <c r="I33" s="142">
        <v>3448</v>
      </c>
      <c r="J33" s="142">
        <v>11639</v>
      </c>
    </row>
    <row r="34" spans="2:10" x14ac:dyDescent="0.25">
      <c r="B34" s="164">
        <v>41821</v>
      </c>
      <c r="C34" s="142">
        <v>1419</v>
      </c>
      <c r="D34" s="142">
        <v>4978</v>
      </c>
      <c r="E34" s="165">
        <v>88</v>
      </c>
      <c r="F34" s="165">
        <v>412</v>
      </c>
      <c r="G34" s="142">
        <v>1625</v>
      </c>
      <c r="H34" s="142">
        <v>5129</v>
      </c>
      <c r="I34" s="142">
        <v>3132</v>
      </c>
      <c r="J34" s="142">
        <v>10519</v>
      </c>
    </row>
    <row r="35" spans="2:10" x14ac:dyDescent="0.25">
      <c r="B35" s="164">
        <v>41852</v>
      </c>
      <c r="C35" s="142">
        <v>1494</v>
      </c>
      <c r="D35" s="142">
        <v>5380</v>
      </c>
      <c r="E35" s="165">
        <v>98</v>
      </c>
      <c r="F35" s="165">
        <v>469</v>
      </c>
      <c r="G35" s="142">
        <v>2110</v>
      </c>
      <c r="H35" s="142">
        <v>6696</v>
      </c>
      <c r="I35" s="142">
        <f t="shared" ref="I35:J39" si="0">C35+E35+G35</f>
        <v>3702</v>
      </c>
      <c r="J35" s="142">
        <f t="shared" si="0"/>
        <v>12545</v>
      </c>
    </row>
    <row r="36" spans="2:10" x14ac:dyDescent="0.25">
      <c r="B36" s="164">
        <v>41883</v>
      </c>
      <c r="C36" s="142">
        <v>2074</v>
      </c>
      <c r="D36" s="142">
        <v>6815</v>
      </c>
      <c r="E36" s="165">
        <v>153</v>
      </c>
      <c r="F36" s="165">
        <v>619</v>
      </c>
      <c r="G36" s="142">
        <v>1891</v>
      </c>
      <c r="H36" s="142">
        <v>5544</v>
      </c>
      <c r="I36" s="142">
        <f t="shared" si="0"/>
        <v>4118</v>
      </c>
      <c r="J36" s="142">
        <f t="shared" si="0"/>
        <v>12978</v>
      </c>
    </row>
    <row r="37" spans="2:10" x14ac:dyDescent="0.25">
      <c r="B37" s="164">
        <v>41913</v>
      </c>
      <c r="C37" s="142">
        <v>1793</v>
      </c>
      <c r="D37" s="142">
        <v>6196</v>
      </c>
      <c r="E37" s="165">
        <v>99</v>
      </c>
      <c r="F37" s="165">
        <v>453</v>
      </c>
      <c r="G37" s="142">
        <v>2822</v>
      </c>
      <c r="H37" s="142">
        <v>9121</v>
      </c>
      <c r="I37" s="142">
        <f t="shared" si="0"/>
        <v>4714</v>
      </c>
      <c r="J37" s="142">
        <f t="shared" si="0"/>
        <v>15770</v>
      </c>
    </row>
    <row r="38" spans="2:10" x14ac:dyDescent="0.25">
      <c r="B38" s="164">
        <v>41944</v>
      </c>
      <c r="C38" s="142">
        <v>1417</v>
      </c>
      <c r="D38" s="142">
        <v>5025</v>
      </c>
      <c r="E38" s="165">
        <v>119</v>
      </c>
      <c r="F38" s="165">
        <v>521</v>
      </c>
      <c r="G38" s="142">
        <v>2963</v>
      </c>
      <c r="H38" s="142">
        <v>9093</v>
      </c>
      <c r="I38" s="142">
        <f t="shared" si="0"/>
        <v>4499</v>
      </c>
      <c r="J38" s="142">
        <f t="shared" si="0"/>
        <v>14639</v>
      </c>
    </row>
    <row r="39" spans="2:10" x14ac:dyDescent="0.25">
      <c r="B39" s="164">
        <v>41974</v>
      </c>
      <c r="C39" s="142">
        <v>2023</v>
      </c>
      <c r="D39" s="142">
        <v>7131</v>
      </c>
      <c r="E39" s="165">
        <v>157</v>
      </c>
      <c r="F39" s="165">
        <v>606</v>
      </c>
      <c r="G39" s="142">
        <v>2407</v>
      </c>
      <c r="H39" s="142">
        <v>7565</v>
      </c>
      <c r="I39" s="142">
        <f t="shared" si="0"/>
        <v>4587</v>
      </c>
      <c r="J39" s="142">
        <f t="shared" si="0"/>
        <v>15302</v>
      </c>
    </row>
    <row r="40" spans="2:10" x14ac:dyDescent="0.25">
      <c r="B40" s="143">
        <v>2014</v>
      </c>
      <c r="C40" s="168">
        <f>SUM(C28:C39)</f>
        <v>19910</v>
      </c>
      <c r="D40" s="168">
        <f t="shared" ref="D40:H40" si="1">SUM(D28:D39)</f>
        <v>70098</v>
      </c>
      <c r="E40" s="168">
        <f t="shared" si="1"/>
        <v>1302</v>
      </c>
      <c r="F40" s="168">
        <f t="shared" si="1"/>
        <v>5662</v>
      </c>
      <c r="G40" s="168">
        <f t="shared" si="1"/>
        <v>23042</v>
      </c>
      <c r="H40" s="168">
        <f t="shared" si="1"/>
        <v>72387</v>
      </c>
      <c r="I40" s="168">
        <f>SUM(I28:I39)</f>
        <v>44254</v>
      </c>
      <c r="J40" s="168">
        <f>SUM(J28:J39)</f>
        <v>148147</v>
      </c>
    </row>
    <row r="41" spans="2:10" x14ac:dyDescent="0.25">
      <c r="B41" s="140">
        <v>42005</v>
      </c>
      <c r="C41" s="141">
        <v>1303</v>
      </c>
      <c r="D41" s="141">
        <v>4627</v>
      </c>
      <c r="E41" s="141">
        <v>90</v>
      </c>
      <c r="F41" s="141">
        <v>407</v>
      </c>
      <c r="G41" s="141">
        <v>2299</v>
      </c>
      <c r="H41" s="141">
        <v>7138</v>
      </c>
      <c r="I41" s="142">
        <f t="shared" ref="I41:J52" si="2">C41+E41+G41</f>
        <v>3692</v>
      </c>
      <c r="J41" s="142">
        <f t="shared" si="2"/>
        <v>12172</v>
      </c>
    </row>
    <row r="42" spans="2:10" x14ac:dyDescent="0.25">
      <c r="B42" s="140">
        <v>42036</v>
      </c>
      <c r="C42" s="141">
        <v>1126</v>
      </c>
      <c r="D42" s="141">
        <v>4105</v>
      </c>
      <c r="E42" s="141">
        <v>68</v>
      </c>
      <c r="F42" s="141">
        <v>319</v>
      </c>
      <c r="G42" s="141">
        <v>1895</v>
      </c>
      <c r="H42" s="141">
        <v>5828</v>
      </c>
      <c r="I42" s="142">
        <f t="shared" si="2"/>
        <v>3089</v>
      </c>
      <c r="J42" s="142">
        <f t="shared" si="2"/>
        <v>10252</v>
      </c>
    </row>
    <row r="43" spans="2:10" x14ac:dyDescent="0.25">
      <c r="B43" s="140">
        <v>42064</v>
      </c>
      <c r="C43" s="141">
        <v>1509</v>
      </c>
      <c r="D43" s="141">
        <v>5148</v>
      </c>
      <c r="E43" s="141">
        <v>142</v>
      </c>
      <c r="F43" s="141">
        <v>601</v>
      </c>
      <c r="G43" s="141">
        <v>2308</v>
      </c>
      <c r="H43" s="141">
        <v>7031</v>
      </c>
      <c r="I43" s="142">
        <f t="shared" si="2"/>
        <v>3959</v>
      </c>
      <c r="J43" s="142">
        <f t="shared" si="2"/>
        <v>12780</v>
      </c>
    </row>
    <row r="44" spans="2:10" x14ac:dyDescent="0.25">
      <c r="B44" s="140">
        <v>42095</v>
      </c>
      <c r="C44" s="141">
        <v>1305</v>
      </c>
      <c r="D44" s="141">
        <v>4297</v>
      </c>
      <c r="E44" s="141">
        <v>154</v>
      </c>
      <c r="F44" s="141">
        <v>670</v>
      </c>
      <c r="G44" s="141">
        <v>2740</v>
      </c>
      <c r="H44" s="141">
        <v>8147</v>
      </c>
      <c r="I44" s="142">
        <f t="shared" si="2"/>
        <v>4199</v>
      </c>
      <c r="J44" s="142">
        <f t="shared" si="2"/>
        <v>13114</v>
      </c>
    </row>
    <row r="45" spans="2:10" x14ac:dyDescent="0.25">
      <c r="B45" s="140">
        <v>42125</v>
      </c>
      <c r="C45" s="141">
        <v>1328</v>
      </c>
      <c r="D45" s="141">
        <v>4634</v>
      </c>
      <c r="E45" s="141">
        <v>162</v>
      </c>
      <c r="F45" s="141">
        <v>698</v>
      </c>
      <c r="G45" s="141">
        <v>2387</v>
      </c>
      <c r="H45" s="141">
        <v>7056</v>
      </c>
      <c r="I45" s="142">
        <f t="shared" si="2"/>
        <v>3877</v>
      </c>
      <c r="J45" s="142">
        <f t="shared" si="2"/>
        <v>12388</v>
      </c>
    </row>
    <row r="46" spans="2:10" x14ac:dyDescent="0.25">
      <c r="B46" s="140">
        <v>42156</v>
      </c>
      <c r="C46" s="141">
        <v>1079</v>
      </c>
      <c r="D46" s="141">
        <v>3931</v>
      </c>
      <c r="E46" s="141">
        <v>121</v>
      </c>
      <c r="F46" s="141">
        <v>595</v>
      </c>
      <c r="G46" s="141">
        <v>2940</v>
      </c>
      <c r="H46" s="141">
        <v>8577</v>
      </c>
      <c r="I46" s="142">
        <f t="shared" si="2"/>
        <v>4140</v>
      </c>
      <c r="J46" s="142">
        <f t="shared" si="2"/>
        <v>13103</v>
      </c>
    </row>
    <row r="47" spans="2:10" x14ac:dyDescent="0.25">
      <c r="B47" s="140">
        <v>42186</v>
      </c>
      <c r="C47" s="141">
        <v>1562</v>
      </c>
      <c r="D47" s="141">
        <v>5243</v>
      </c>
      <c r="E47" s="141">
        <v>193</v>
      </c>
      <c r="F47" s="141">
        <v>896</v>
      </c>
      <c r="G47" s="141">
        <v>1660</v>
      </c>
      <c r="H47" s="141">
        <v>4806</v>
      </c>
      <c r="I47" s="142">
        <f t="shared" si="2"/>
        <v>3415</v>
      </c>
      <c r="J47" s="142">
        <f t="shared" si="2"/>
        <v>10945</v>
      </c>
    </row>
    <row r="48" spans="2:10" x14ac:dyDescent="0.25">
      <c r="B48" s="140">
        <v>42217</v>
      </c>
      <c r="C48" s="141">
        <v>1389</v>
      </c>
      <c r="D48" s="141">
        <v>4383</v>
      </c>
      <c r="E48" s="141">
        <v>321</v>
      </c>
      <c r="F48" s="141">
        <v>1453</v>
      </c>
      <c r="G48" s="141">
        <v>4348</v>
      </c>
      <c r="H48" s="141">
        <v>12994</v>
      </c>
      <c r="I48" s="142">
        <f t="shared" si="2"/>
        <v>6058</v>
      </c>
      <c r="J48" s="142">
        <f t="shared" si="2"/>
        <v>18830</v>
      </c>
    </row>
    <row r="49" spans="2:10" x14ac:dyDescent="0.25">
      <c r="B49" s="140">
        <v>42248</v>
      </c>
      <c r="C49" s="141">
        <v>2017</v>
      </c>
      <c r="D49" s="141">
        <v>7335</v>
      </c>
      <c r="E49" s="141">
        <v>176</v>
      </c>
      <c r="F49" s="141">
        <v>801</v>
      </c>
      <c r="G49" s="141">
        <v>2843</v>
      </c>
      <c r="H49" s="141">
        <v>8849</v>
      </c>
      <c r="I49" s="142">
        <f t="shared" si="2"/>
        <v>5036</v>
      </c>
      <c r="J49" s="142">
        <f t="shared" si="2"/>
        <v>16985</v>
      </c>
    </row>
    <row r="50" spans="2:10" x14ac:dyDescent="0.25">
      <c r="B50" s="140">
        <v>42278</v>
      </c>
      <c r="C50" s="141">
        <v>1395</v>
      </c>
      <c r="D50" s="141">
        <v>4572</v>
      </c>
      <c r="E50" s="141">
        <v>175</v>
      </c>
      <c r="F50" s="141">
        <v>799</v>
      </c>
      <c r="G50" s="141">
        <v>2605</v>
      </c>
      <c r="H50" s="141">
        <v>7454</v>
      </c>
      <c r="I50" s="142">
        <f t="shared" si="2"/>
        <v>4175</v>
      </c>
      <c r="J50" s="142">
        <f t="shared" si="2"/>
        <v>12825</v>
      </c>
    </row>
    <row r="51" spans="2:10" x14ac:dyDescent="0.25">
      <c r="B51" s="140">
        <v>42309</v>
      </c>
      <c r="C51" s="141">
        <v>1495</v>
      </c>
      <c r="D51" s="141">
        <v>5282</v>
      </c>
      <c r="E51" s="141">
        <v>166</v>
      </c>
      <c r="F51" s="141">
        <v>712</v>
      </c>
      <c r="G51" s="141">
        <v>3733</v>
      </c>
      <c r="H51" s="141">
        <v>10856</v>
      </c>
      <c r="I51" s="142">
        <f t="shared" si="2"/>
        <v>5394</v>
      </c>
      <c r="J51" s="142">
        <f t="shared" si="2"/>
        <v>16850</v>
      </c>
    </row>
    <row r="52" spans="2:10" x14ac:dyDescent="0.25">
      <c r="B52" s="140">
        <v>42339</v>
      </c>
      <c r="C52" s="141">
        <v>1645</v>
      </c>
      <c r="D52" s="141">
        <v>5189</v>
      </c>
      <c r="E52" s="141">
        <v>200</v>
      </c>
      <c r="F52" s="141">
        <v>809</v>
      </c>
      <c r="G52" s="141">
        <v>2771</v>
      </c>
      <c r="H52" s="141">
        <v>8572</v>
      </c>
      <c r="I52" s="142">
        <f t="shared" si="2"/>
        <v>4616</v>
      </c>
      <c r="J52" s="142">
        <f t="shared" si="2"/>
        <v>14570</v>
      </c>
    </row>
    <row r="53" spans="2:10" x14ac:dyDescent="0.25">
      <c r="B53" s="143">
        <v>2015</v>
      </c>
      <c r="C53" s="144">
        <f>SUM(C41:C52)</f>
        <v>17153</v>
      </c>
      <c r="D53" s="144">
        <f t="shared" ref="D53:I53" si="3">SUM(D41:D52)</f>
        <v>58746</v>
      </c>
      <c r="E53" s="144">
        <f t="shared" si="3"/>
        <v>1968</v>
      </c>
      <c r="F53" s="144">
        <f t="shared" si="3"/>
        <v>8760</v>
      </c>
      <c r="G53" s="144">
        <f t="shared" si="3"/>
        <v>32529</v>
      </c>
      <c r="H53" s="144">
        <f t="shared" si="3"/>
        <v>97308</v>
      </c>
      <c r="I53" s="144">
        <f t="shared" si="3"/>
        <v>51650</v>
      </c>
      <c r="J53" s="144">
        <f>SUM(J41:J52)</f>
        <v>164814</v>
      </c>
    </row>
    <row r="54" spans="2:10" x14ac:dyDescent="0.25">
      <c r="B54" s="140">
        <v>42370</v>
      </c>
      <c r="C54" s="141">
        <v>1402</v>
      </c>
      <c r="D54" s="141">
        <v>4801</v>
      </c>
      <c r="E54" s="141">
        <v>157</v>
      </c>
      <c r="F54" s="141">
        <v>645</v>
      </c>
      <c r="G54" s="141">
        <v>2531</v>
      </c>
      <c r="H54" s="141">
        <v>7419</v>
      </c>
      <c r="I54" s="142">
        <f t="shared" ref="I54:J65" si="4">C54+E54+G54</f>
        <v>4090</v>
      </c>
      <c r="J54" s="142">
        <f t="shared" si="4"/>
        <v>12865</v>
      </c>
    </row>
    <row r="55" spans="2:10" x14ac:dyDescent="0.25">
      <c r="B55" s="140">
        <v>42401</v>
      </c>
      <c r="C55" s="141">
        <v>964</v>
      </c>
      <c r="D55" s="141">
        <v>3139</v>
      </c>
      <c r="E55" s="141">
        <v>156</v>
      </c>
      <c r="F55" s="141">
        <v>644</v>
      </c>
      <c r="G55" s="141">
        <v>2723</v>
      </c>
      <c r="H55" s="141">
        <v>8130</v>
      </c>
      <c r="I55" s="142">
        <f t="shared" si="4"/>
        <v>3843</v>
      </c>
      <c r="J55" s="142">
        <f t="shared" si="4"/>
        <v>11913</v>
      </c>
    </row>
    <row r="56" spans="2:10" x14ac:dyDescent="0.25">
      <c r="B56" s="140">
        <v>42430</v>
      </c>
      <c r="C56" s="141">
        <v>1710</v>
      </c>
      <c r="D56" s="141">
        <v>5724</v>
      </c>
      <c r="E56" s="141">
        <v>238</v>
      </c>
      <c r="F56" s="141">
        <v>993</v>
      </c>
      <c r="G56" s="141">
        <v>3197</v>
      </c>
      <c r="H56" s="141">
        <v>9196</v>
      </c>
      <c r="I56" s="142">
        <f t="shared" si="4"/>
        <v>5145</v>
      </c>
      <c r="J56" s="142">
        <f t="shared" si="4"/>
        <v>15913</v>
      </c>
    </row>
    <row r="57" spans="2:10" x14ac:dyDescent="0.25">
      <c r="B57" s="140">
        <v>42461</v>
      </c>
      <c r="C57" s="141">
        <v>1579</v>
      </c>
      <c r="D57" s="141">
        <v>5412</v>
      </c>
      <c r="E57" s="141">
        <v>196</v>
      </c>
      <c r="F57" s="141">
        <v>787</v>
      </c>
      <c r="G57" s="141">
        <v>2640</v>
      </c>
      <c r="H57" s="141">
        <v>7635</v>
      </c>
      <c r="I57" s="142">
        <f t="shared" si="4"/>
        <v>4415</v>
      </c>
      <c r="J57" s="142">
        <f t="shared" si="4"/>
        <v>13834</v>
      </c>
    </row>
    <row r="58" spans="2:10" x14ac:dyDescent="0.25">
      <c r="B58" s="140">
        <v>42491</v>
      </c>
      <c r="C58" s="141">
        <v>1550</v>
      </c>
      <c r="D58" s="141">
        <v>5486</v>
      </c>
      <c r="E58" s="141">
        <v>180</v>
      </c>
      <c r="F58" s="141">
        <v>760</v>
      </c>
      <c r="G58" s="141">
        <v>2933</v>
      </c>
      <c r="H58" s="141">
        <v>8633</v>
      </c>
      <c r="I58" s="142">
        <f t="shared" si="4"/>
        <v>4663</v>
      </c>
      <c r="J58" s="142">
        <f t="shared" si="4"/>
        <v>14879</v>
      </c>
    </row>
    <row r="59" spans="2:10" x14ac:dyDescent="0.25">
      <c r="B59" s="140">
        <v>42522</v>
      </c>
      <c r="C59" s="141">
        <v>1015</v>
      </c>
      <c r="D59" s="141">
        <v>3452</v>
      </c>
      <c r="E59" s="141">
        <v>121</v>
      </c>
      <c r="F59" s="141">
        <v>555</v>
      </c>
      <c r="G59" s="141">
        <v>2658</v>
      </c>
      <c r="H59" s="141">
        <v>7478</v>
      </c>
      <c r="I59" s="142">
        <f t="shared" si="4"/>
        <v>3794</v>
      </c>
      <c r="J59" s="142">
        <f t="shared" si="4"/>
        <v>11485</v>
      </c>
    </row>
    <row r="60" spans="2:10" x14ac:dyDescent="0.25">
      <c r="B60" s="140">
        <v>42552</v>
      </c>
      <c r="C60" s="141">
        <v>1746</v>
      </c>
      <c r="D60" s="141">
        <v>6028</v>
      </c>
      <c r="E60" s="141">
        <v>157</v>
      </c>
      <c r="F60" s="141">
        <v>657</v>
      </c>
      <c r="G60" s="141">
        <v>2535</v>
      </c>
      <c r="H60" s="141">
        <v>7430</v>
      </c>
      <c r="I60" s="142">
        <f t="shared" si="4"/>
        <v>4438</v>
      </c>
      <c r="J60" s="142">
        <f t="shared" si="4"/>
        <v>14115</v>
      </c>
    </row>
    <row r="61" spans="2:10" x14ac:dyDescent="0.25">
      <c r="B61" s="140">
        <v>42583</v>
      </c>
      <c r="C61" s="141">
        <v>1390</v>
      </c>
      <c r="D61" s="141">
        <v>4511</v>
      </c>
      <c r="E61" s="141">
        <v>153</v>
      </c>
      <c r="F61" s="141">
        <v>578</v>
      </c>
      <c r="G61" s="141">
        <v>3151</v>
      </c>
      <c r="H61" s="141">
        <v>9173</v>
      </c>
      <c r="I61" s="142">
        <f t="shared" si="4"/>
        <v>4694</v>
      </c>
      <c r="J61" s="142">
        <f t="shared" si="4"/>
        <v>14262</v>
      </c>
    </row>
    <row r="62" spans="2:10" x14ac:dyDescent="0.25">
      <c r="B62" s="140">
        <v>42614</v>
      </c>
      <c r="C62" s="141">
        <v>1402</v>
      </c>
      <c r="D62" s="141">
        <v>4329</v>
      </c>
      <c r="E62" s="141">
        <v>196</v>
      </c>
      <c r="F62" s="141">
        <v>823</v>
      </c>
      <c r="G62" s="141">
        <v>2981</v>
      </c>
      <c r="H62" s="141">
        <v>8807</v>
      </c>
      <c r="I62" s="142">
        <f t="shared" si="4"/>
        <v>4579</v>
      </c>
      <c r="J62" s="142">
        <f t="shared" si="4"/>
        <v>13959</v>
      </c>
    </row>
    <row r="63" spans="2:10" x14ac:dyDescent="0.25">
      <c r="B63" s="140">
        <v>42644</v>
      </c>
      <c r="C63" s="141">
        <v>1480</v>
      </c>
      <c r="D63" s="141">
        <v>5044</v>
      </c>
      <c r="E63" s="141">
        <v>136</v>
      </c>
      <c r="F63" s="141">
        <v>536</v>
      </c>
      <c r="G63" s="141">
        <v>2791</v>
      </c>
      <c r="H63" s="141">
        <v>8111</v>
      </c>
      <c r="I63" s="142">
        <f t="shared" si="4"/>
        <v>4407</v>
      </c>
      <c r="J63" s="142">
        <f t="shared" si="4"/>
        <v>13691</v>
      </c>
    </row>
    <row r="64" spans="2:10" x14ac:dyDescent="0.25">
      <c r="B64" s="140">
        <v>42675</v>
      </c>
      <c r="C64" s="141">
        <v>1497</v>
      </c>
      <c r="D64" s="141">
        <v>5099</v>
      </c>
      <c r="E64" s="141">
        <v>128</v>
      </c>
      <c r="F64" s="141">
        <v>483</v>
      </c>
      <c r="G64" s="141">
        <v>2064</v>
      </c>
      <c r="H64" s="141">
        <v>6110</v>
      </c>
      <c r="I64" s="142">
        <f t="shared" si="4"/>
        <v>3689</v>
      </c>
      <c r="J64" s="142">
        <f t="shared" si="4"/>
        <v>11692</v>
      </c>
    </row>
    <row r="65" spans="2:10" x14ac:dyDescent="0.25">
      <c r="B65" s="140">
        <v>42705</v>
      </c>
      <c r="C65" s="141">
        <v>1565</v>
      </c>
      <c r="D65" s="141">
        <v>5550</v>
      </c>
      <c r="E65" s="141">
        <v>94</v>
      </c>
      <c r="F65" s="141">
        <v>399</v>
      </c>
      <c r="G65" s="141">
        <v>3636</v>
      </c>
      <c r="H65" s="141">
        <v>11125</v>
      </c>
      <c r="I65" s="142">
        <f t="shared" si="4"/>
        <v>5295</v>
      </c>
      <c r="J65" s="142">
        <f t="shared" si="4"/>
        <v>17074</v>
      </c>
    </row>
    <row r="66" spans="2:10" x14ac:dyDescent="0.25">
      <c r="B66" s="143">
        <v>2016</v>
      </c>
      <c r="C66" s="144">
        <f>SUM(C54:C65)</f>
        <v>17300</v>
      </c>
      <c r="D66" s="144">
        <f t="shared" ref="D66:H66" si="5">SUM(D54:D65)</f>
        <v>58575</v>
      </c>
      <c r="E66" s="144">
        <f t="shared" si="5"/>
        <v>1912</v>
      </c>
      <c r="F66" s="144">
        <f t="shared" si="5"/>
        <v>7860</v>
      </c>
      <c r="G66" s="144">
        <f t="shared" si="5"/>
        <v>33840</v>
      </c>
      <c r="H66" s="144">
        <f t="shared" si="5"/>
        <v>99247</v>
      </c>
      <c r="I66" s="144">
        <f>SUM(I54:I65)</f>
        <v>53052</v>
      </c>
      <c r="J66" s="144">
        <f>SUM(J54:J65)</f>
        <v>165682</v>
      </c>
    </row>
    <row r="67" spans="2:10" x14ac:dyDescent="0.25">
      <c r="B67" s="140">
        <v>42736</v>
      </c>
      <c r="C67" s="141">
        <v>1578</v>
      </c>
      <c r="D67" s="141">
        <v>5100</v>
      </c>
      <c r="E67" s="141">
        <v>122</v>
      </c>
      <c r="F67" s="141">
        <v>478</v>
      </c>
      <c r="G67" s="141">
        <v>3277</v>
      </c>
      <c r="H67" s="141">
        <v>9466</v>
      </c>
      <c r="I67" s="142">
        <f t="shared" ref="I67:J78" si="6">C67+E67+G67</f>
        <v>4977</v>
      </c>
      <c r="J67" s="142">
        <f t="shared" si="6"/>
        <v>15044</v>
      </c>
    </row>
    <row r="68" spans="2:10" x14ac:dyDescent="0.25">
      <c r="B68" s="140">
        <v>42767</v>
      </c>
      <c r="C68" s="141">
        <v>1309</v>
      </c>
      <c r="D68" s="141">
        <v>4472</v>
      </c>
      <c r="E68" s="141">
        <v>118</v>
      </c>
      <c r="F68" s="141">
        <v>502</v>
      </c>
      <c r="G68" s="141">
        <v>3001</v>
      </c>
      <c r="H68" s="141">
        <v>8506</v>
      </c>
      <c r="I68" s="142">
        <f t="shared" si="6"/>
        <v>4428</v>
      </c>
      <c r="J68" s="142">
        <f t="shared" si="6"/>
        <v>13480</v>
      </c>
    </row>
    <row r="69" spans="2:10" x14ac:dyDescent="0.25">
      <c r="B69" s="140">
        <v>42795</v>
      </c>
      <c r="C69" s="141">
        <v>1433</v>
      </c>
      <c r="D69" s="141">
        <v>4492</v>
      </c>
      <c r="E69" s="141">
        <v>123</v>
      </c>
      <c r="F69" s="141">
        <v>484</v>
      </c>
      <c r="G69" s="141">
        <v>2598</v>
      </c>
      <c r="H69" s="141">
        <v>7750</v>
      </c>
      <c r="I69" s="142">
        <f t="shared" si="6"/>
        <v>4154</v>
      </c>
      <c r="J69" s="142">
        <f t="shared" si="6"/>
        <v>12726</v>
      </c>
    </row>
    <row r="70" spans="2:10" x14ac:dyDescent="0.25">
      <c r="B70" s="140">
        <v>42826</v>
      </c>
      <c r="C70" s="141">
        <v>1610</v>
      </c>
      <c r="D70" s="141">
        <v>5252</v>
      </c>
      <c r="E70" s="141">
        <v>163</v>
      </c>
      <c r="F70" s="141">
        <v>704</v>
      </c>
      <c r="G70" s="141">
        <v>2935</v>
      </c>
      <c r="H70" s="141">
        <v>8131</v>
      </c>
      <c r="I70" s="142">
        <f t="shared" si="6"/>
        <v>4708</v>
      </c>
      <c r="J70" s="142">
        <f t="shared" si="6"/>
        <v>14087</v>
      </c>
    </row>
    <row r="71" spans="2:10" x14ac:dyDescent="0.25">
      <c r="B71" s="140">
        <v>42856</v>
      </c>
      <c r="C71" s="141">
        <v>1418</v>
      </c>
      <c r="D71" s="141">
        <v>4341</v>
      </c>
      <c r="E71" s="141">
        <v>177</v>
      </c>
      <c r="F71" s="141">
        <v>637</v>
      </c>
      <c r="G71" s="141">
        <v>3318</v>
      </c>
      <c r="H71" s="141">
        <v>8846</v>
      </c>
      <c r="I71" s="142">
        <f t="shared" si="6"/>
        <v>4913</v>
      </c>
      <c r="J71" s="142">
        <f t="shared" si="6"/>
        <v>13824</v>
      </c>
    </row>
    <row r="72" spans="2:10" x14ac:dyDescent="0.25">
      <c r="B72" s="140">
        <v>42887</v>
      </c>
      <c r="C72" s="141">
        <v>1230</v>
      </c>
      <c r="D72" s="141">
        <v>4069</v>
      </c>
      <c r="E72" s="141">
        <v>108</v>
      </c>
      <c r="F72" s="141">
        <v>460</v>
      </c>
      <c r="G72" s="141">
        <v>2707</v>
      </c>
      <c r="H72" s="141">
        <v>8139</v>
      </c>
      <c r="I72" s="142">
        <f t="shared" si="6"/>
        <v>4045</v>
      </c>
      <c r="J72" s="142">
        <f t="shared" si="6"/>
        <v>12668</v>
      </c>
    </row>
    <row r="73" spans="2:10" x14ac:dyDescent="0.25">
      <c r="B73" s="140">
        <v>42917</v>
      </c>
      <c r="C73" s="141">
        <v>1191</v>
      </c>
      <c r="D73" s="141">
        <v>4093</v>
      </c>
      <c r="E73" s="141">
        <v>118</v>
      </c>
      <c r="F73" s="141">
        <v>524</v>
      </c>
      <c r="G73" s="141">
        <v>3460</v>
      </c>
      <c r="H73" s="141">
        <v>9428</v>
      </c>
      <c r="I73" s="142">
        <f t="shared" si="6"/>
        <v>4769</v>
      </c>
      <c r="J73" s="142">
        <f t="shared" si="6"/>
        <v>14045</v>
      </c>
    </row>
    <row r="74" spans="2:10" x14ac:dyDescent="0.25">
      <c r="B74" s="140">
        <v>42948</v>
      </c>
      <c r="C74" s="141">
        <v>1646</v>
      </c>
      <c r="D74" s="141">
        <v>5129</v>
      </c>
      <c r="E74" s="141">
        <v>226</v>
      </c>
      <c r="F74" s="141">
        <v>888</v>
      </c>
      <c r="G74" s="141">
        <v>3406</v>
      </c>
      <c r="H74" s="141">
        <v>9871</v>
      </c>
      <c r="I74" s="142">
        <f t="shared" si="6"/>
        <v>5278</v>
      </c>
      <c r="J74" s="142">
        <f t="shared" si="6"/>
        <v>15888</v>
      </c>
    </row>
    <row r="75" spans="2:10" x14ac:dyDescent="0.25">
      <c r="B75" s="140">
        <v>42979</v>
      </c>
      <c r="C75" s="141">
        <v>1788</v>
      </c>
      <c r="D75" s="141">
        <v>5884</v>
      </c>
      <c r="E75" s="141">
        <v>227</v>
      </c>
      <c r="F75" s="141">
        <v>1042</v>
      </c>
      <c r="G75" s="141">
        <v>1959</v>
      </c>
      <c r="H75" s="141">
        <v>5773</v>
      </c>
      <c r="I75" s="142">
        <f t="shared" si="6"/>
        <v>3974</v>
      </c>
      <c r="J75" s="142">
        <f t="shared" si="6"/>
        <v>12699</v>
      </c>
    </row>
    <row r="76" spans="2:10" x14ac:dyDescent="0.25">
      <c r="B76" s="140">
        <v>43009</v>
      </c>
      <c r="C76" s="141">
        <v>1600</v>
      </c>
      <c r="D76" s="141">
        <v>5166</v>
      </c>
      <c r="E76" s="141">
        <v>160</v>
      </c>
      <c r="F76" s="141">
        <v>678</v>
      </c>
      <c r="G76" s="141">
        <v>5186</v>
      </c>
      <c r="H76" s="141">
        <v>14719</v>
      </c>
      <c r="I76" s="142">
        <f t="shared" si="6"/>
        <v>6946</v>
      </c>
      <c r="J76" s="142">
        <f t="shared" si="6"/>
        <v>20563</v>
      </c>
    </row>
    <row r="77" spans="2:10" x14ac:dyDescent="0.25">
      <c r="B77" s="140">
        <v>43040</v>
      </c>
      <c r="C77" s="141">
        <v>1751</v>
      </c>
      <c r="D77" s="141">
        <v>5849</v>
      </c>
      <c r="E77" s="141">
        <v>177</v>
      </c>
      <c r="F77" s="141">
        <v>742</v>
      </c>
      <c r="G77" s="141">
        <v>3371</v>
      </c>
      <c r="H77" s="141">
        <v>9775</v>
      </c>
      <c r="I77" s="142">
        <f t="shared" si="6"/>
        <v>5299</v>
      </c>
      <c r="J77" s="142">
        <f t="shared" si="6"/>
        <v>16366</v>
      </c>
    </row>
    <row r="78" spans="2:10" x14ac:dyDescent="0.25">
      <c r="B78" s="140">
        <v>43070</v>
      </c>
      <c r="C78" s="141">
        <v>1618</v>
      </c>
      <c r="D78" s="141">
        <v>5288</v>
      </c>
      <c r="E78" s="141">
        <v>188</v>
      </c>
      <c r="F78" s="141">
        <v>708</v>
      </c>
      <c r="G78" s="141">
        <v>3152</v>
      </c>
      <c r="H78" s="141">
        <v>9366</v>
      </c>
      <c r="I78" s="142">
        <f t="shared" si="6"/>
        <v>4958</v>
      </c>
      <c r="J78" s="142">
        <f t="shared" si="6"/>
        <v>15362</v>
      </c>
    </row>
    <row r="79" spans="2:10" x14ac:dyDescent="0.25">
      <c r="B79" s="143">
        <v>2017</v>
      </c>
      <c r="C79" s="144">
        <f>SUM(C67:C78)</f>
        <v>18172</v>
      </c>
      <c r="D79" s="144">
        <f t="shared" ref="D79:J79" si="7">SUM(D67:D78)</f>
        <v>59135</v>
      </c>
      <c r="E79" s="144">
        <f t="shared" si="7"/>
        <v>1907</v>
      </c>
      <c r="F79" s="144">
        <f t="shared" si="7"/>
        <v>7847</v>
      </c>
      <c r="G79" s="144">
        <f t="shared" si="7"/>
        <v>38370</v>
      </c>
      <c r="H79" s="144">
        <f t="shared" si="7"/>
        <v>109770</v>
      </c>
      <c r="I79" s="144">
        <f t="shared" si="7"/>
        <v>58449</v>
      </c>
      <c r="J79" s="144">
        <f t="shared" si="7"/>
        <v>176752</v>
      </c>
    </row>
    <row r="80" spans="2:10" x14ac:dyDescent="0.25">
      <c r="B80" s="140">
        <v>43101</v>
      </c>
      <c r="C80" s="141">
        <v>1487</v>
      </c>
      <c r="D80" s="141">
        <v>4777</v>
      </c>
      <c r="E80" s="141">
        <v>142</v>
      </c>
      <c r="F80" s="141">
        <v>567</v>
      </c>
      <c r="G80" s="141">
        <v>3378</v>
      </c>
      <c r="H80" s="141">
        <v>9267</v>
      </c>
      <c r="I80" s="142">
        <f t="shared" ref="I80:J89" si="8">C80+E80+G80</f>
        <v>5007</v>
      </c>
      <c r="J80" s="142">
        <f t="shared" si="8"/>
        <v>14611</v>
      </c>
    </row>
    <row r="81" spans="2:12" x14ac:dyDescent="0.25">
      <c r="B81" s="140">
        <v>43132</v>
      </c>
      <c r="C81" s="141">
        <v>1165</v>
      </c>
      <c r="D81" s="141">
        <v>3878</v>
      </c>
      <c r="E81" s="141">
        <v>171</v>
      </c>
      <c r="F81" s="141">
        <v>740</v>
      </c>
      <c r="G81" s="141">
        <v>4024</v>
      </c>
      <c r="H81" s="141">
        <v>10885</v>
      </c>
      <c r="I81" s="142">
        <f t="shared" si="8"/>
        <v>5360</v>
      </c>
      <c r="J81" s="142">
        <f t="shared" si="8"/>
        <v>15503</v>
      </c>
    </row>
    <row r="82" spans="2:12" x14ac:dyDescent="0.25">
      <c r="B82" s="140">
        <v>43160</v>
      </c>
      <c r="C82" s="141">
        <v>2460</v>
      </c>
      <c r="D82" s="141">
        <v>7692</v>
      </c>
      <c r="E82" s="141">
        <v>296</v>
      </c>
      <c r="F82" s="141">
        <v>1104</v>
      </c>
      <c r="G82" s="141">
        <v>3447</v>
      </c>
      <c r="H82" s="141">
        <v>9794</v>
      </c>
      <c r="I82" s="142">
        <f t="shared" si="8"/>
        <v>6203</v>
      </c>
      <c r="J82" s="142">
        <f t="shared" si="8"/>
        <v>18590</v>
      </c>
    </row>
    <row r="83" spans="2:12" x14ac:dyDescent="0.25">
      <c r="B83" s="140">
        <v>43191</v>
      </c>
      <c r="C83" s="141">
        <v>1488</v>
      </c>
      <c r="D83" s="141">
        <v>4979</v>
      </c>
      <c r="E83" s="141">
        <v>166</v>
      </c>
      <c r="F83" s="141">
        <v>699</v>
      </c>
      <c r="G83" s="141">
        <v>3596</v>
      </c>
      <c r="H83" s="141">
        <v>10022</v>
      </c>
      <c r="I83" s="142">
        <f t="shared" si="8"/>
        <v>5250</v>
      </c>
      <c r="J83" s="142">
        <f t="shared" si="8"/>
        <v>15700</v>
      </c>
    </row>
    <row r="84" spans="2:12" x14ac:dyDescent="0.25">
      <c r="B84" s="140">
        <v>43221</v>
      </c>
      <c r="C84" s="141">
        <v>1705</v>
      </c>
      <c r="D84" s="141">
        <v>5530</v>
      </c>
      <c r="E84" s="141">
        <v>178</v>
      </c>
      <c r="F84" s="141">
        <v>714</v>
      </c>
      <c r="G84" s="141">
        <v>3536</v>
      </c>
      <c r="H84" s="141">
        <v>9898</v>
      </c>
      <c r="I84" s="142">
        <f t="shared" si="8"/>
        <v>5419</v>
      </c>
      <c r="J84" s="142">
        <f t="shared" si="8"/>
        <v>16142</v>
      </c>
    </row>
    <row r="85" spans="2:12" x14ac:dyDescent="0.25">
      <c r="B85" s="140">
        <v>43252</v>
      </c>
      <c r="C85" s="141">
        <v>1717</v>
      </c>
      <c r="D85" s="141">
        <v>5500</v>
      </c>
      <c r="E85" s="141">
        <v>211</v>
      </c>
      <c r="F85" s="141">
        <v>885</v>
      </c>
      <c r="G85" s="141">
        <v>3371</v>
      </c>
      <c r="H85" s="141">
        <v>9458</v>
      </c>
      <c r="I85" s="142">
        <f t="shared" si="8"/>
        <v>5299</v>
      </c>
      <c r="J85" s="142">
        <f t="shared" si="8"/>
        <v>15843</v>
      </c>
    </row>
    <row r="86" spans="2:12" x14ac:dyDescent="0.25">
      <c r="B86" s="140">
        <v>43282</v>
      </c>
      <c r="C86" s="141">
        <v>1574</v>
      </c>
      <c r="D86" s="141">
        <v>4981</v>
      </c>
      <c r="E86" s="141">
        <v>176</v>
      </c>
      <c r="F86" s="141">
        <v>714</v>
      </c>
      <c r="G86" s="141">
        <v>3523</v>
      </c>
      <c r="H86" s="141">
        <v>9997</v>
      </c>
      <c r="I86" s="142">
        <f t="shared" si="8"/>
        <v>5273</v>
      </c>
      <c r="J86" s="142">
        <f t="shared" si="8"/>
        <v>15692</v>
      </c>
    </row>
    <row r="87" spans="2:12" x14ac:dyDescent="0.25">
      <c r="B87" s="140">
        <v>43313</v>
      </c>
      <c r="C87" s="141">
        <v>1786</v>
      </c>
      <c r="D87" s="141">
        <v>5797</v>
      </c>
      <c r="E87" s="141">
        <v>215</v>
      </c>
      <c r="F87" s="141">
        <v>865</v>
      </c>
      <c r="G87" s="141">
        <v>3741</v>
      </c>
      <c r="H87" s="141">
        <v>10742</v>
      </c>
      <c r="I87" s="142">
        <f t="shared" si="8"/>
        <v>5742</v>
      </c>
      <c r="J87" s="142">
        <f t="shared" si="8"/>
        <v>17404</v>
      </c>
    </row>
    <row r="88" spans="2:12" x14ac:dyDescent="0.25">
      <c r="B88" s="140">
        <v>43344</v>
      </c>
      <c r="C88" s="141">
        <v>1829</v>
      </c>
      <c r="D88" s="141">
        <v>5996</v>
      </c>
      <c r="E88" s="141">
        <v>210</v>
      </c>
      <c r="F88" s="141">
        <v>796</v>
      </c>
      <c r="G88" s="141">
        <v>4016</v>
      </c>
      <c r="H88" s="141">
        <v>11063</v>
      </c>
      <c r="I88" s="142">
        <f t="shared" si="8"/>
        <v>6055</v>
      </c>
      <c r="J88" s="142">
        <f t="shared" si="8"/>
        <v>17855</v>
      </c>
    </row>
    <row r="89" spans="2:12" x14ac:dyDescent="0.25">
      <c r="B89" s="140">
        <v>43374</v>
      </c>
      <c r="C89" s="141">
        <v>1908</v>
      </c>
      <c r="D89" s="141">
        <v>5933</v>
      </c>
      <c r="E89" s="141">
        <v>221</v>
      </c>
      <c r="F89" s="141">
        <v>853</v>
      </c>
      <c r="G89" s="141">
        <v>3862</v>
      </c>
      <c r="H89" s="141">
        <v>11406</v>
      </c>
      <c r="I89" s="142">
        <f t="shared" si="8"/>
        <v>5991</v>
      </c>
      <c r="J89" s="142">
        <f t="shared" si="8"/>
        <v>18192</v>
      </c>
    </row>
    <row r="90" spans="2:12" x14ac:dyDescent="0.25">
      <c r="B90" s="140">
        <v>43405</v>
      </c>
      <c r="C90" s="141">
        <v>1951</v>
      </c>
      <c r="D90" s="141">
        <v>6310</v>
      </c>
      <c r="E90" s="141">
        <v>210</v>
      </c>
      <c r="F90" s="141">
        <v>846</v>
      </c>
      <c r="G90" s="141">
        <v>4235</v>
      </c>
      <c r="H90" s="141">
        <v>12050</v>
      </c>
      <c r="I90" s="142">
        <v>6396</v>
      </c>
      <c r="J90" s="142">
        <v>19206</v>
      </c>
    </row>
    <row r="91" spans="2:12" x14ac:dyDescent="0.25">
      <c r="B91" s="140">
        <v>43435</v>
      </c>
      <c r="C91" s="141">
        <v>1864</v>
      </c>
      <c r="D91" s="141">
        <v>6097</v>
      </c>
      <c r="E91" s="141">
        <v>206</v>
      </c>
      <c r="F91" s="141">
        <v>773</v>
      </c>
      <c r="G91" s="141">
        <v>3733</v>
      </c>
      <c r="H91" s="141">
        <v>11050</v>
      </c>
      <c r="I91" s="142">
        <v>5803</v>
      </c>
      <c r="J91" s="142">
        <v>17920</v>
      </c>
    </row>
    <row r="92" spans="2:12" x14ac:dyDescent="0.25">
      <c r="B92" s="143">
        <v>2018</v>
      </c>
      <c r="C92" s="144">
        <f t="shared" ref="C92:J92" si="9">SUM(C80:C91)</f>
        <v>20934</v>
      </c>
      <c r="D92" s="144">
        <f t="shared" si="9"/>
        <v>67470</v>
      </c>
      <c r="E92" s="144">
        <f t="shared" si="9"/>
        <v>2402</v>
      </c>
      <c r="F92" s="144">
        <f t="shared" si="9"/>
        <v>9556</v>
      </c>
      <c r="G92" s="144">
        <f t="shared" si="9"/>
        <v>44462</v>
      </c>
      <c r="H92" s="144">
        <f t="shared" si="9"/>
        <v>125632</v>
      </c>
      <c r="I92" s="144">
        <f t="shared" si="9"/>
        <v>67798</v>
      </c>
      <c r="J92" s="144">
        <f t="shared" si="9"/>
        <v>202658</v>
      </c>
      <c r="K92" s="76"/>
    </row>
    <row r="93" spans="2:12" x14ac:dyDescent="0.25">
      <c r="B93" s="140">
        <v>43466</v>
      </c>
      <c r="C93" s="141">
        <v>1644</v>
      </c>
      <c r="D93" s="141">
        <v>5240</v>
      </c>
      <c r="E93" s="141">
        <v>136</v>
      </c>
      <c r="F93" s="141">
        <v>473</v>
      </c>
      <c r="G93" s="141">
        <v>3602</v>
      </c>
      <c r="H93" s="141">
        <v>10442</v>
      </c>
      <c r="I93" s="141">
        <v>5382</v>
      </c>
      <c r="J93" s="141">
        <v>16155</v>
      </c>
      <c r="K93" s="76"/>
    </row>
    <row r="94" spans="2:12" x14ac:dyDescent="0.25">
      <c r="B94" s="140">
        <v>43497</v>
      </c>
      <c r="C94" s="141">
        <v>1660</v>
      </c>
      <c r="D94" s="141">
        <v>5440</v>
      </c>
      <c r="E94" s="141">
        <v>195</v>
      </c>
      <c r="F94" s="141">
        <v>810</v>
      </c>
      <c r="G94" s="141">
        <v>3859</v>
      </c>
      <c r="H94" s="141">
        <v>11121</v>
      </c>
      <c r="I94" s="141">
        <v>5714</v>
      </c>
      <c r="J94" s="141">
        <v>17371</v>
      </c>
    </row>
    <row r="95" spans="2:12" x14ac:dyDescent="0.25">
      <c r="B95" s="140">
        <v>43525</v>
      </c>
      <c r="C95" s="141">
        <v>1447</v>
      </c>
      <c r="D95" s="141">
        <v>4690</v>
      </c>
      <c r="E95" s="141">
        <v>166</v>
      </c>
      <c r="F95" s="141">
        <v>800</v>
      </c>
      <c r="G95" s="141">
        <v>3536</v>
      </c>
      <c r="H95" s="141">
        <v>10073</v>
      </c>
      <c r="I95" s="141">
        <v>5149</v>
      </c>
      <c r="J95" s="141">
        <v>15563</v>
      </c>
    </row>
    <row r="96" spans="2:12" s="196" customFormat="1" x14ac:dyDescent="0.25">
      <c r="B96" s="140">
        <v>43556</v>
      </c>
      <c r="C96" s="141">
        <v>1532</v>
      </c>
      <c r="D96" s="141">
        <v>5027</v>
      </c>
      <c r="E96" s="141">
        <v>191</v>
      </c>
      <c r="F96" s="141">
        <v>822</v>
      </c>
      <c r="G96" s="141">
        <v>4048</v>
      </c>
      <c r="H96" s="141">
        <v>11053</v>
      </c>
      <c r="I96" s="141">
        <v>5771</v>
      </c>
      <c r="J96" s="141">
        <v>16902</v>
      </c>
      <c r="L96" s="51"/>
    </row>
    <row r="97" spans="2:12" s="196" customFormat="1" x14ac:dyDescent="0.25">
      <c r="B97" s="140">
        <v>43586</v>
      </c>
      <c r="C97" s="141">
        <v>1595</v>
      </c>
      <c r="D97" s="141">
        <v>4923</v>
      </c>
      <c r="E97" s="141">
        <v>179</v>
      </c>
      <c r="F97" s="141">
        <v>655</v>
      </c>
      <c r="G97" s="141">
        <v>3277</v>
      </c>
      <c r="H97" s="141">
        <v>9461</v>
      </c>
      <c r="I97" s="141">
        <v>5051</v>
      </c>
      <c r="J97" s="141">
        <v>15039</v>
      </c>
      <c r="L97" s="51"/>
    </row>
    <row r="98" spans="2:12" x14ac:dyDescent="0.25">
      <c r="B98" s="140">
        <v>43617</v>
      </c>
      <c r="C98" s="141">
        <v>1566</v>
      </c>
      <c r="D98" s="141">
        <v>4922</v>
      </c>
      <c r="E98" s="141">
        <v>128</v>
      </c>
      <c r="F98" s="141">
        <v>485</v>
      </c>
      <c r="G98" s="141">
        <v>3773</v>
      </c>
      <c r="H98" s="141">
        <v>10296</v>
      </c>
      <c r="I98" s="141">
        <v>5467</v>
      </c>
      <c r="J98" s="141">
        <v>15703</v>
      </c>
    </row>
    <row r="99" spans="2:12" x14ac:dyDescent="0.25">
      <c r="B99" s="140">
        <v>43647</v>
      </c>
      <c r="C99" s="141">
        <v>1268</v>
      </c>
      <c r="D99" s="141">
        <v>4145</v>
      </c>
      <c r="E99" s="141">
        <v>119</v>
      </c>
      <c r="F99" s="141">
        <v>491</v>
      </c>
      <c r="G99" s="141">
        <v>4075</v>
      </c>
      <c r="H99" s="141">
        <v>11015</v>
      </c>
      <c r="I99" s="141">
        <v>5462</v>
      </c>
      <c r="J99" s="141">
        <v>15651</v>
      </c>
    </row>
    <row r="100" spans="2:12" s="196" customFormat="1" x14ac:dyDescent="0.25">
      <c r="B100" s="140">
        <v>43678</v>
      </c>
      <c r="C100" s="141">
        <v>1754</v>
      </c>
      <c r="D100" s="141">
        <v>5263</v>
      </c>
      <c r="E100" s="141">
        <v>194</v>
      </c>
      <c r="F100" s="141">
        <v>769</v>
      </c>
      <c r="G100" s="141">
        <v>3280</v>
      </c>
      <c r="H100" s="141">
        <v>9481</v>
      </c>
      <c r="I100" s="141">
        <v>5228</v>
      </c>
      <c r="J100" s="141">
        <v>15513</v>
      </c>
      <c r="L100" s="51"/>
    </row>
    <row r="101" spans="2:12" s="196" customFormat="1" x14ac:dyDescent="0.25">
      <c r="B101" s="140">
        <v>43709</v>
      </c>
      <c r="C101" s="141">
        <v>1699</v>
      </c>
      <c r="D101" s="141">
        <v>5345</v>
      </c>
      <c r="E101" s="141">
        <v>173</v>
      </c>
      <c r="F101" s="141">
        <v>649</v>
      </c>
      <c r="G101" s="141">
        <v>3976</v>
      </c>
      <c r="H101" s="141">
        <v>10889</v>
      </c>
      <c r="I101" s="141">
        <v>5848</v>
      </c>
      <c r="J101" s="141">
        <v>16883</v>
      </c>
      <c r="L101" s="51"/>
    </row>
    <row r="102" spans="2:12" s="196" customFormat="1" x14ac:dyDescent="0.25">
      <c r="B102" s="140">
        <v>43739</v>
      </c>
      <c r="C102" s="141">
        <v>1702</v>
      </c>
      <c r="D102" s="141">
        <v>5319</v>
      </c>
      <c r="E102" s="141">
        <v>176</v>
      </c>
      <c r="F102" s="141">
        <v>664</v>
      </c>
      <c r="G102" s="141">
        <v>4777</v>
      </c>
      <c r="H102" s="141">
        <v>13052</v>
      </c>
      <c r="I102" s="141">
        <v>6655</v>
      </c>
      <c r="J102" s="141">
        <v>19035</v>
      </c>
      <c r="L102" s="51"/>
    </row>
    <row r="103" spans="2:12" s="196" customFormat="1" x14ac:dyDescent="0.25">
      <c r="B103" s="140">
        <v>43770</v>
      </c>
      <c r="C103" s="141">
        <v>1481</v>
      </c>
      <c r="D103" s="141">
        <v>4688</v>
      </c>
      <c r="E103" s="141">
        <v>133</v>
      </c>
      <c r="F103" s="141">
        <v>524</v>
      </c>
      <c r="G103" s="141">
        <v>2191</v>
      </c>
      <c r="H103" s="141">
        <v>6559</v>
      </c>
      <c r="I103" s="141">
        <v>3805</v>
      </c>
      <c r="J103" s="141">
        <v>11771</v>
      </c>
      <c r="L103" s="51"/>
    </row>
    <row r="104" spans="2:12" x14ac:dyDescent="0.25">
      <c r="B104" s="140">
        <v>43800</v>
      </c>
      <c r="C104" s="141">
        <v>1336</v>
      </c>
      <c r="D104" s="141">
        <v>4183</v>
      </c>
      <c r="E104" s="141">
        <v>108</v>
      </c>
      <c r="F104" s="141">
        <v>440</v>
      </c>
      <c r="G104" s="141">
        <v>4914</v>
      </c>
      <c r="H104" s="141">
        <v>13478</v>
      </c>
      <c r="I104" s="141">
        <v>6358</v>
      </c>
      <c r="J104" s="141">
        <v>18101</v>
      </c>
    </row>
    <row r="105" spans="2:12" x14ac:dyDescent="0.25">
      <c r="B105" s="143" t="s">
        <v>591</v>
      </c>
      <c r="C105" s="144">
        <f>SUM(C93:C104)</f>
        <v>18684</v>
      </c>
      <c r="D105" s="144">
        <f t="shared" ref="D105:J105" si="10">SUM(D93:D104)</f>
        <v>59185</v>
      </c>
      <c r="E105" s="144">
        <f t="shared" si="10"/>
        <v>1898</v>
      </c>
      <c r="F105" s="144">
        <f t="shared" si="10"/>
        <v>7582</v>
      </c>
      <c r="G105" s="144">
        <f t="shared" si="10"/>
        <v>45308</v>
      </c>
      <c r="H105" s="144">
        <f t="shared" si="10"/>
        <v>126920</v>
      </c>
      <c r="I105" s="144">
        <f t="shared" si="10"/>
        <v>65890</v>
      </c>
      <c r="J105" s="144">
        <f t="shared" si="10"/>
        <v>193687</v>
      </c>
    </row>
    <row r="106" spans="2:12" s="196" customFormat="1" x14ac:dyDescent="0.25">
      <c r="B106" s="140">
        <v>43831</v>
      </c>
      <c r="C106" s="141">
        <v>2201</v>
      </c>
      <c r="D106" s="141">
        <v>6965</v>
      </c>
      <c r="E106" s="141">
        <v>189</v>
      </c>
      <c r="F106" s="141">
        <v>759</v>
      </c>
      <c r="G106" s="141">
        <v>4583</v>
      </c>
      <c r="H106" s="141">
        <v>12850</v>
      </c>
      <c r="I106" s="141">
        <f t="shared" ref="I106:J107" si="11">C106+E106+G106</f>
        <v>6973</v>
      </c>
      <c r="J106" s="141">
        <f t="shared" si="11"/>
        <v>20574</v>
      </c>
      <c r="L106" s="51"/>
    </row>
    <row r="107" spans="2:12" s="196" customFormat="1" x14ac:dyDescent="0.25">
      <c r="B107" s="140">
        <v>43862</v>
      </c>
      <c r="C107" s="141">
        <v>1863</v>
      </c>
      <c r="D107" s="141">
        <v>5801</v>
      </c>
      <c r="E107" s="141">
        <v>280</v>
      </c>
      <c r="F107" s="141">
        <v>1068</v>
      </c>
      <c r="G107" s="141">
        <v>4722</v>
      </c>
      <c r="H107" s="141">
        <v>13234</v>
      </c>
      <c r="I107" s="141">
        <f t="shared" si="11"/>
        <v>6865</v>
      </c>
      <c r="J107" s="141">
        <f t="shared" si="11"/>
        <v>20103</v>
      </c>
      <c r="L107" s="51"/>
    </row>
    <row r="108" spans="2:12" s="196" customFormat="1" x14ac:dyDescent="0.25">
      <c r="B108" s="140">
        <v>43891</v>
      </c>
      <c r="C108" s="141">
        <v>1546</v>
      </c>
      <c r="D108" s="141">
        <v>4795</v>
      </c>
      <c r="E108" s="141">
        <v>263</v>
      </c>
      <c r="F108" s="141">
        <v>982</v>
      </c>
      <c r="G108" s="141">
        <v>4641</v>
      </c>
      <c r="H108" s="141">
        <v>11822</v>
      </c>
      <c r="I108" s="141">
        <f t="shared" ref="I108:I110" si="12">C108+E108+G108</f>
        <v>6450</v>
      </c>
      <c r="J108" s="141">
        <f t="shared" ref="J108:J110" si="13">D108+F108+H108</f>
        <v>17599</v>
      </c>
      <c r="L108" s="51"/>
    </row>
    <row r="109" spans="2:12" s="196" customFormat="1" x14ac:dyDescent="0.25">
      <c r="B109" s="164">
        <v>43922</v>
      </c>
      <c r="C109" s="142">
        <v>1051</v>
      </c>
      <c r="D109" s="142">
        <v>3202</v>
      </c>
      <c r="E109" s="142">
        <v>187</v>
      </c>
      <c r="F109" s="142">
        <v>651</v>
      </c>
      <c r="G109" s="142">
        <v>1882</v>
      </c>
      <c r="H109" s="142">
        <v>5219</v>
      </c>
      <c r="I109" s="142">
        <f t="shared" si="12"/>
        <v>3120</v>
      </c>
      <c r="J109" s="142">
        <f t="shared" si="13"/>
        <v>9072</v>
      </c>
      <c r="L109" s="51"/>
    </row>
    <row r="110" spans="2:12" s="196" customFormat="1" x14ac:dyDescent="0.25">
      <c r="B110" s="164">
        <v>43952</v>
      </c>
      <c r="C110" s="142">
        <v>909</v>
      </c>
      <c r="D110" s="142">
        <v>2848</v>
      </c>
      <c r="E110" s="142">
        <v>78</v>
      </c>
      <c r="F110" s="142">
        <v>231</v>
      </c>
      <c r="G110" s="142">
        <v>2681</v>
      </c>
      <c r="H110" s="142">
        <v>7557</v>
      </c>
      <c r="I110" s="142">
        <f t="shared" si="12"/>
        <v>3668</v>
      </c>
      <c r="J110" s="142">
        <f t="shared" si="13"/>
        <v>10636</v>
      </c>
      <c r="L110" s="51"/>
    </row>
    <row r="111" spans="2:12" s="196" customFormat="1" x14ac:dyDescent="0.25">
      <c r="B111" s="143" t="s">
        <v>619</v>
      </c>
      <c r="C111" s="144">
        <f>SUM(C106:C110)</f>
        <v>7570</v>
      </c>
      <c r="D111" s="144">
        <f t="shared" ref="D111:H111" si="14">SUM(D106:D110)</f>
        <v>23611</v>
      </c>
      <c r="E111" s="144">
        <f t="shared" si="14"/>
        <v>997</v>
      </c>
      <c r="F111" s="144">
        <f t="shared" si="14"/>
        <v>3691</v>
      </c>
      <c r="G111" s="144">
        <f t="shared" si="14"/>
        <v>18509</v>
      </c>
      <c r="H111" s="144">
        <f t="shared" si="14"/>
        <v>50682</v>
      </c>
      <c r="I111" s="144">
        <f t="shared" ref="I111" si="15">SUM(I106:I110)</f>
        <v>27076</v>
      </c>
      <c r="J111" s="144">
        <f t="shared" ref="J111" si="16">SUM(J106:J110)</f>
        <v>77984</v>
      </c>
      <c r="L111" s="51"/>
    </row>
    <row r="112" spans="2:12" s="196" customFormat="1" x14ac:dyDescent="0.25">
      <c r="B112" s="395" t="s">
        <v>28</v>
      </c>
      <c r="C112" s="395"/>
      <c r="D112" s="395"/>
      <c r="E112" s="395"/>
      <c r="F112" s="395"/>
      <c r="G112" s="395"/>
      <c r="H112" s="395"/>
      <c r="I112" s="220">
        <f>I11+I12+I13+I14+I27+I40+I53+I66+I79+I92+I105+I111</f>
        <v>681365</v>
      </c>
      <c r="J112" s="220">
        <f>J11+J12+J13+J14+J27+J40+J53+J66+J79+J92+J105+J111</f>
        <v>2297238</v>
      </c>
      <c r="L112" s="51"/>
    </row>
    <row r="113" spans="2:2" x14ac:dyDescent="0.25">
      <c r="B113" s="28" t="s">
        <v>473</v>
      </c>
    </row>
    <row r="114" spans="2:2" x14ac:dyDescent="0.25">
      <c r="B114" s="28" t="s">
        <v>474</v>
      </c>
    </row>
    <row r="115" spans="2:2" x14ac:dyDescent="0.25">
      <c r="B115" s="28" t="s">
        <v>475</v>
      </c>
    </row>
  </sheetData>
  <mergeCells count="9">
    <mergeCell ref="B112:H112"/>
    <mergeCell ref="B5:J5"/>
    <mergeCell ref="B6:J6"/>
    <mergeCell ref="B8:B10"/>
    <mergeCell ref="C8:J8"/>
    <mergeCell ref="C9:D9"/>
    <mergeCell ref="E9:F9"/>
    <mergeCell ref="G9:H9"/>
    <mergeCell ref="I9:J9"/>
  </mergeCells>
  <hyperlinks>
    <hyperlink ref="L5" location="'Índice BxH'!A1" display="Volver a Bono por Hijo" xr:uid="{00000000-0004-0000-1800-000000000000}"/>
  </hyperlinks>
  <pageMargins left="0.7" right="0.7" top="0.75" bottom="0.75" header="0.3" footer="0.3"/>
  <pageSetup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L102"/>
  <sheetViews>
    <sheetView showGridLines="0" zoomScale="70" zoomScaleNormal="70" workbookViewId="0">
      <pane xSplit="2" ySplit="9" topLeftCell="C91" activePane="bottomRight" state="frozen"/>
      <selection activeCell="B6" sqref="B6:J6"/>
      <selection pane="topRight" activeCell="B6" sqref="B6:J6"/>
      <selection pane="bottomLeft" activeCell="B6" sqref="B6:J6"/>
      <selection pane="bottomRight" activeCell="B6" sqref="B6:E6"/>
    </sheetView>
  </sheetViews>
  <sheetFormatPr baseColWidth="10" defaultRowHeight="12" x14ac:dyDescent="0.25"/>
  <cols>
    <col min="1" max="1" width="6" style="28" customWidth="1"/>
    <col min="2" max="2" width="13.88671875" style="28" customWidth="1"/>
    <col min="3" max="3" width="21.33203125" style="28" customWidth="1"/>
    <col min="4" max="4" width="19.109375" style="28" customWidth="1"/>
    <col min="5" max="5" width="16.88671875" style="28" customWidth="1"/>
    <col min="6" max="257" width="11.44140625" style="28"/>
    <col min="258" max="258" width="13.88671875" style="28" customWidth="1"/>
    <col min="259" max="259" width="21.33203125" style="28" customWidth="1"/>
    <col min="260" max="260" width="19.109375" style="28" customWidth="1"/>
    <col min="261" max="261" width="16.88671875" style="28" customWidth="1"/>
    <col min="262" max="513" width="11.44140625" style="28"/>
    <col min="514" max="514" width="13.88671875" style="28" customWidth="1"/>
    <col min="515" max="515" width="21.33203125" style="28" customWidth="1"/>
    <col min="516" max="516" width="19.109375" style="28" customWidth="1"/>
    <col min="517" max="517" width="16.88671875" style="28" customWidth="1"/>
    <col min="518" max="769" width="11.44140625" style="28"/>
    <col min="770" max="770" width="13.88671875" style="28" customWidth="1"/>
    <col min="771" max="771" width="21.33203125" style="28" customWidth="1"/>
    <col min="772" max="772" width="19.109375" style="28" customWidth="1"/>
    <col min="773" max="773" width="16.88671875" style="28" customWidth="1"/>
    <col min="774" max="1025" width="11.44140625" style="28"/>
    <col min="1026" max="1026" width="13.88671875" style="28" customWidth="1"/>
    <col min="1027" max="1027" width="21.33203125" style="28" customWidth="1"/>
    <col min="1028" max="1028" width="19.109375" style="28" customWidth="1"/>
    <col min="1029" max="1029" width="16.88671875" style="28" customWidth="1"/>
    <col min="1030" max="1281" width="11.44140625" style="28"/>
    <col min="1282" max="1282" width="13.88671875" style="28" customWidth="1"/>
    <col min="1283" max="1283" width="21.33203125" style="28" customWidth="1"/>
    <col min="1284" max="1284" width="19.109375" style="28" customWidth="1"/>
    <col min="1285" max="1285" width="16.88671875" style="28" customWidth="1"/>
    <col min="1286" max="1537" width="11.44140625" style="28"/>
    <col min="1538" max="1538" width="13.88671875" style="28" customWidth="1"/>
    <col min="1539" max="1539" width="21.33203125" style="28" customWidth="1"/>
    <col min="1540" max="1540" width="19.109375" style="28" customWidth="1"/>
    <col min="1541" max="1541" width="16.88671875" style="28" customWidth="1"/>
    <col min="1542" max="1793" width="11.44140625" style="28"/>
    <col min="1794" max="1794" width="13.88671875" style="28" customWidth="1"/>
    <col min="1795" max="1795" width="21.33203125" style="28" customWidth="1"/>
    <col min="1796" max="1796" width="19.109375" style="28" customWidth="1"/>
    <col min="1797" max="1797" width="16.88671875" style="28" customWidth="1"/>
    <col min="1798" max="2049" width="11.44140625" style="28"/>
    <col min="2050" max="2050" width="13.88671875" style="28" customWidth="1"/>
    <col min="2051" max="2051" width="21.33203125" style="28" customWidth="1"/>
    <col min="2052" max="2052" width="19.109375" style="28" customWidth="1"/>
    <col min="2053" max="2053" width="16.88671875" style="28" customWidth="1"/>
    <col min="2054" max="2305" width="11.44140625" style="28"/>
    <col min="2306" max="2306" width="13.88671875" style="28" customWidth="1"/>
    <col min="2307" max="2307" width="21.33203125" style="28" customWidth="1"/>
    <col min="2308" max="2308" width="19.109375" style="28" customWidth="1"/>
    <col min="2309" max="2309" width="16.88671875" style="28" customWidth="1"/>
    <col min="2310" max="2561" width="11.44140625" style="28"/>
    <col min="2562" max="2562" width="13.88671875" style="28" customWidth="1"/>
    <col min="2563" max="2563" width="21.33203125" style="28" customWidth="1"/>
    <col min="2564" max="2564" width="19.109375" style="28" customWidth="1"/>
    <col min="2565" max="2565" width="16.88671875" style="28" customWidth="1"/>
    <col min="2566" max="2817" width="11.44140625" style="28"/>
    <col min="2818" max="2818" width="13.88671875" style="28" customWidth="1"/>
    <col min="2819" max="2819" width="21.33203125" style="28" customWidth="1"/>
    <col min="2820" max="2820" width="19.109375" style="28" customWidth="1"/>
    <col min="2821" max="2821" width="16.88671875" style="28" customWidth="1"/>
    <col min="2822" max="3073" width="11.44140625" style="28"/>
    <col min="3074" max="3074" width="13.88671875" style="28" customWidth="1"/>
    <col min="3075" max="3075" width="21.33203125" style="28" customWidth="1"/>
    <col min="3076" max="3076" width="19.109375" style="28" customWidth="1"/>
    <col min="3077" max="3077" width="16.88671875" style="28" customWidth="1"/>
    <col min="3078" max="3329" width="11.44140625" style="28"/>
    <col min="3330" max="3330" width="13.88671875" style="28" customWidth="1"/>
    <col min="3331" max="3331" width="21.33203125" style="28" customWidth="1"/>
    <col min="3332" max="3332" width="19.109375" style="28" customWidth="1"/>
    <col min="3333" max="3333" width="16.88671875" style="28" customWidth="1"/>
    <col min="3334" max="3585" width="11.44140625" style="28"/>
    <col min="3586" max="3586" width="13.88671875" style="28" customWidth="1"/>
    <col min="3587" max="3587" width="21.33203125" style="28" customWidth="1"/>
    <col min="3588" max="3588" width="19.109375" style="28" customWidth="1"/>
    <col min="3589" max="3589" width="16.88671875" style="28" customWidth="1"/>
    <col min="3590" max="3841" width="11.44140625" style="28"/>
    <col min="3842" max="3842" width="13.88671875" style="28" customWidth="1"/>
    <col min="3843" max="3843" width="21.33203125" style="28" customWidth="1"/>
    <col min="3844" max="3844" width="19.109375" style="28" customWidth="1"/>
    <col min="3845" max="3845" width="16.88671875" style="28" customWidth="1"/>
    <col min="3846" max="4097" width="11.44140625" style="28"/>
    <col min="4098" max="4098" width="13.88671875" style="28" customWidth="1"/>
    <col min="4099" max="4099" width="21.33203125" style="28" customWidth="1"/>
    <col min="4100" max="4100" width="19.109375" style="28" customWidth="1"/>
    <col min="4101" max="4101" width="16.88671875" style="28" customWidth="1"/>
    <col min="4102" max="4353" width="11.44140625" style="28"/>
    <col min="4354" max="4354" width="13.88671875" style="28" customWidth="1"/>
    <col min="4355" max="4355" width="21.33203125" style="28" customWidth="1"/>
    <col min="4356" max="4356" width="19.109375" style="28" customWidth="1"/>
    <col min="4357" max="4357" width="16.88671875" style="28" customWidth="1"/>
    <col min="4358" max="4609" width="11.44140625" style="28"/>
    <col min="4610" max="4610" width="13.88671875" style="28" customWidth="1"/>
    <col min="4611" max="4611" width="21.33203125" style="28" customWidth="1"/>
    <col min="4612" max="4612" width="19.109375" style="28" customWidth="1"/>
    <col min="4613" max="4613" width="16.88671875" style="28" customWidth="1"/>
    <col min="4614" max="4865" width="11.44140625" style="28"/>
    <col min="4866" max="4866" width="13.88671875" style="28" customWidth="1"/>
    <col min="4867" max="4867" width="21.33203125" style="28" customWidth="1"/>
    <col min="4868" max="4868" width="19.109375" style="28" customWidth="1"/>
    <col min="4869" max="4869" width="16.88671875" style="28" customWidth="1"/>
    <col min="4870" max="5121" width="11.44140625" style="28"/>
    <col min="5122" max="5122" width="13.88671875" style="28" customWidth="1"/>
    <col min="5123" max="5123" width="21.33203125" style="28" customWidth="1"/>
    <col min="5124" max="5124" width="19.109375" style="28" customWidth="1"/>
    <col min="5125" max="5125" width="16.88671875" style="28" customWidth="1"/>
    <col min="5126" max="5377" width="11.44140625" style="28"/>
    <col min="5378" max="5378" width="13.88671875" style="28" customWidth="1"/>
    <col min="5379" max="5379" width="21.33203125" style="28" customWidth="1"/>
    <col min="5380" max="5380" width="19.109375" style="28" customWidth="1"/>
    <col min="5381" max="5381" width="16.88671875" style="28" customWidth="1"/>
    <col min="5382" max="5633" width="11.44140625" style="28"/>
    <col min="5634" max="5634" width="13.88671875" style="28" customWidth="1"/>
    <col min="5635" max="5635" width="21.33203125" style="28" customWidth="1"/>
    <col min="5636" max="5636" width="19.109375" style="28" customWidth="1"/>
    <col min="5637" max="5637" width="16.88671875" style="28" customWidth="1"/>
    <col min="5638" max="5889" width="11.44140625" style="28"/>
    <col min="5890" max="5890" width="13.88671875" style="28" customWidth="1"/>
    <col min="5891" max="5891" width="21.33203125" style="28" customWidth="1"/>
    <col min="5892" max="5892" width="19.109375" style="28" customWidth="1"/>
    <col min="5893" max="5893" width="16.88671875" style="28" customWidth="1"/>
    <col min="5894" max="6145" width="11.44140625" style="28"/>
    <col min="6146" max="6146" width="13.88671875" style="28" customWidth="1"/>
    <col min="6147" max="6147" width="21.33203125" style="28" customWidth="1"/>
    <col min="6148" max="6148" width="19.109375" style="28" customWidth="1"/>
    <col min="6149" max="6149" width="16.88671875" style="28" customWidth="1"/>
    <col min="6150" max="6401" width="11.44140625" style="28"/>
    <col min="6402" max="6402" width="13.88671875" style="28" customWidth="1"/>
    <col min="6403" max="6403" width="21.33203125" style="28" customWidth="1"/>
    <col min="6404" max="6404" width="19.109375" style="28" customWidth="1"/>
    <col min="6405" max="6405" width="16.88671875" style="28" customWidth="1"/>
    <col min="6406" max="6657" width="11.44140625" style="28"/>
    <col min="6658" max="6658" width="13.88671875" style="28" customWidth="1"/>
    <col min="6659" max="6659" width="21.33203125" style="28" customWidth="1"/>
    <col min="6660" max="6660" width="19.109375" style="28" customWidth="1"/>
    <col min="6661" max="6661" width="16.88671875" style="28" customWidth="1"/>
    <col min="6662" max="6913" width="11.44140625" style="28"/>
    <col min="6914" max="6914" width="13.88671875" style="28" customWidth="1"/>
    <col min="6915" max="6915" width="21.33203125" style="28" customWidth="1"/>
    <col min="6916" max="6916" width="19.109375" style="28" customWidth="1"/>
    <col min="6917" max="6917" width="16.88671875" style="28" customWidth="1"/>
    <col min="6918" max="7169" width="11.44140625" style="28"/>
    <col min="7170" max="7170" width="13.88671875" style="28" customWidth="1"/>
    <col min="7171" max="7171" width="21.33203125" style="28" customWidth="1"/>
    <col min="7172" max="7172" width="19.109375" style="28" customWidth="1"/>
    <col min="7173" max="7173" width="16.88671875" style="28" customWidth="1"/>
    <col min="7174" max="7425" width="11.44140625" style="28"/>
    <col min="7426" max="7426" width="13.88671875" style="28" customWidth="1"/>
    <col min="7427" max="7427" width="21.33203125" style="28" customWidth="1"/>
    <col min="7428" max="7428" width="19.109375" style="28" customWidth="1"/>
    <col min="7429" max="7429" width="16.88671875" style="28" customWidth="1"/>
    <col min="7430" max="7681" width="11.44140625" style="28"/>
    <col min="7682" max="7682" width="13.88671875" style="28" customWidth="1"/>
    <col min="7683" max="7683" width="21.33203125" style="28" customWidth="1"/>
    <col min="7684" max="7684" width="19.109375" style="28" customWidth="1"/>
    <col min="7685" max="7685" width="16.88671875" style="28" customWidth="1"/>
    <col min="7686" max="7937" width="11.44140625" style="28"/>
    <col min="7938" max="7938" width="13.88671875" style="28" customWidth="1"/>
    <col min="7939" max="7939" width="21.33203125" style="28" customWidth="1"/>
    <col min="7940" max="7940" width="19.109375" style="28" customWidth="1"/>
    <col min="7941" max="7941" width="16.88671875" style="28" customWidth="1"/>
    <col min="7942" max="8193" width="11.44140625" style="28"/>
    <col min="8194" max="8194" width="13.88671875" style="28" customWidth="1"/>
    <col min="8195" max="8195" width="21.33203125" style="28" customWidth="1"/>
    <col min="8196" max="8196" width="19.109375" style="28" customWidth="1"/>
    <col min="8197" max="8197" width="16.88671875" style="28" customWidth="1"/>
    <col min="8198" max="8449" width="11.44140625" style="28"/>
    <col min="8450" max="8450" width="13.88671875" style="28" customWidth="1"/>
    <col min="8451" max="8451" width="21.33203125" style="28" customWidth="1"/>
    <col min="8452" max="8452" width="19.109375" style="28" customWidth="1"/>
    <col min="8453" max="8453" width="16.88671875" style="28" customWidth="1"/>
    <col min="8454" max="8705" width="11.44140625" style="28"/>
    <col min="8706" max="8706" width="13.88671875" style="28" customWidth="1"/>
    <col min="8707" max="8707" width="21.33203125" style="28" customWidth="1"/>
    <col min="8708" max="8708" width="19.109375" style="28" customWidth="1"/>
    <col min="8709" max="8709" width="16.88671875" style="28" customWidth="1"/>
    <col min="8710" max="8961" width="11.44140625" style="28"/>
    <col min="8962" max="8962" width="13.88671875" style="28" customWidth="1"/>
    <col min="8963" max="8963" width="21.33203125" style="28" customWidth="1"/>
    <col min="8964" max="8964" width="19.109375" style="28" customWidth="1"/>
    <col min="8965" max="8965" width="16.88671875" style="28" customWidth="1"/>
    <col min="8966" max="9217" width="11.44140625" style="28"/>
    <col min="9218" max="9218" width="13.88671875" style="28" customWidth="1"/>
    <col min="9219" max="9219" width="21.33203125" style="28" customWidth="1"/>
    <col min="9220" max="9220" width="19.109375" style="28" customWidth="1"/>
    <col min="9221" max="9221" width="16.88671875" style="28" customWidth="1"/>
    <col min="9222" max="9473" width="11.44140625" style="28"/>
    <col min="9474" max="9474" width="13.88671875" style="28" customWidth="1"/>
    <col min="9475" max="9475" width="21.33203125" style="28" customWidth="1"/>
    <col min="9476" max="9476" width="19.109375" style="28" customWidth="1"/>
    <col min="9477" max="9477" width="16.88671875" style="28" customWidth="1"/>
    <col min="9478" max="9729" width="11.44140625" style="28"/>
    <col min="9730" max="9730" width="13.88671875" style="28" customWidth="1"/>
    <col min="9731" max="9731" width="21.33203125" style="28" customWidth="1"/>
    <col min="9732" max="9732" width="19.109375" style="28" customWidth="1"/>
    <col min="9733" max="9733" width="16.88671875" style="28" customWidth="1"/>
    <col min="9734" max="9985" width="11.44140625" style="28"/>
    <col min="9986" max="9986" width="13.88671875" style="28" customWidth="1"/>
    <col min="9987" max="9987" width="21.33203125" style="28" customWidth="1"/>
    <col min="9988" max="9988" width="19.109375" style="28" customWidth="1"/>
    <col min="9989" max="9989" width="16.88671875" style="28" customWidth="1"/>
    <col min="9990" max="10241" width="11.44140625" style="28"/>
    <col min="10242" max="10242" width="13.88671875" style="28" customWidth="1"/>
    <col min="10243" max="10243" width="21.33203125" style="28" customWidth="1"/>
    <col min="10244" max="10244" width="19.109375" style="28" customWidth="1"/>
    <col min="10245" max="10245" width="16.88671875" style="28" customWidth="1"/>
    <col min="10246" max="10497" width="11.44140625" style="28"/>
    <col min="10498" max="10498" width="13.88671875" style="28" customWidth="1"/>
    <col min="10499" max="10499" width="21.33203125" style="28" customWidth="1"/>
    <col min="10500" max="10500" width="19.109375" style="28" customWidth="1"/>
    <col min="10501" max="10501" width="16.88671875" style="28" customWidth="1"/>
    <col min="10502" max="10753" width="11.44140625" style="28"/>
    <col min="10754" max="10754" width="13.88671875" style="28" customWidth="1"/>
    <col min="10755" max="10755" width="21.33203125" style="28" customWidth="1"/>
    <col min="10756" max="10756" width="19.109375" style="28" customWidth="1"/>
    <col min="10757" max="10757" width="16.88671875" style="28" customWidth="1"/>
    <col min="10758" max="11009" width="11.44140625" style="28"/>
    <col min="11010" max="11010" width="13.88671875" style="28" customWidth="1"/>
    <col min="11011" max="11011" width="21.33203125" style="28" customWidth="1"/>
    <col min="11012" max="11012" width="19.109375" style="28" customWidth="1"/>
    <col min="11013" max="11013" width="16.88671875" style="28" customWidth="1"/>
    <col min="11014" max="11265" width="11.44140625" style="28"/>
    <col min="11266" max="11266" width="13.88671875" style="28" customWidth="1"/>
    <col min="11267" max="11267" width="21.33203125" style="28" customWidth="1"/>
    <col min="11268" max="11268" width="19.109375" style="28" customWidth="1"/>
    <col min="11269" max="11269" width="16.88671875" style="28" customWidth="1"/>
    <col min="11270" max="11521" width="11.44140625" style="28"/>
    <col min="11522" max="11522" width="13.88671875" style="28" customWidth="1"/>
    <col min="11523" max="11523" width="21.33203125" style="28" customWidth="1"/>
    <col min="11524" max="11524" width="19.109375" style="28" customWidth="1"/>
    <col min="11525" max="11525" width="16.88671875" style="28" customWidth="1"/>
    <col min="11526" max="11777" width="11.44140625" style="28"/>
    <col min="11778" max="11778" width="13.88671875" style="28" customWidth="1"/>
    <col min="11779" max="11779" width="21.33203125" style="28" customWidth="1"/>
    <col min="11780" max="11780" width="19.109375" style="28" customWidth="1"/>
    <col min="11781" max="11781" width="16.88671875" style="28" customWidth="1"/>
    <col min="11782" max="12033" width="11.44140625" style="28"/>
    <col min="12034" max="12034" width="13.88671875" style="28" customWidth="1"/>
    <col min="12035" max="12035" width="21.33203125" style="28" customWidth="1"/>
    <col min="12036" max="12036" width="19.109375" style="28" customWidth="1"/>
    <col min="12037" max="12037" width="16.88671875" style="28" customWidth="1"/>
    <col min="12038" max="12289" width="11.44140625" style="28"/>
    <col min="12290" max="12290" width="13.88671875" style="28" customWidth="1"/>
    <col min="12291" max="12291" width="21.33203125" style="28" customWidth="1"/>
    <col min="12292" max="12292" width="19.109375" style="28" customWidth="1"/>
    <col min="12293" max="12293" width="16.88671875" style="28" customWidth="1"/>
    <col min="12294" max="12545" width="11.44140625" style="28"/>
    <col min="12546" max="12546" width="13.88671875" style="28" customWidth="1"/>
    <col min="12547" max="12547" width="21.33203125" style="28" customWidth="1"/>
    <col min="12548" max="12548" width="19.109375" style="28" customWidth="1"/>
    <col min="12549" max="12549" width="16.88671875" style="28" customWidth="1"/>
    <col min="12550" max="12801" width="11.44140625" style="28"/>
    <col min="12802" max="12802" width="13.88671875" style="28" customWidth="1"/>
    <col min="12803" max="12803" width="21.33203125" style="28" customWidth="1"/>
    <col min="12804" max="12804" width="19.109375" style="28" customWidth="1"/>
    <col min="12805" max="12805" width="16.88671875" style="28" customWidth="1"/>
    <col min="12806" max="13057" width="11.44140625" style="28"/>
    <col min="13058" max="13058" width="13.88671875" style="28" customWidth="1"/>
    <col min="13059" max="13059" width="21.33203125" style="28" customWidth="1"/>
    <col min="13060" max="13060" width="19.109375" style="28" customWidth="1"/>
    <col min="13061" max="13061" width="16.88671875" style="28" customWidth="1"/>
    <col min="13062" max="13313" width="11.44140625" style="28"/>
    <col min="13314" max="13314" width="13.88671875" style="28" customWidth="1"/>
    <col min="13315" max="13315" width="21.33203125" style="28" customWidth="1"/>
    <col min="13316" max="13316" width="19.109375" style="28" customWidth="1"/>
    <col min="13317" max="13317" width="16.88671875" style="28" customWidth="1"/>
    <col min="13318" max="13569" width="11.44140625" style="28"/>
    <col min="13570" max="13570" width="13.88671875" style="28" customWidth="1"/>
    <col min="13571" max="13571" width="21.33203125" style="28" customWidth="1"/>
    <col min="13572" max="13572" width="19.109375" style="28" customWidth="1"/>
    <col min="13573" max="13573" width="16.88671875" style="28" customWidth="1"/>
    <col min="13574" max="13825" width="11.44140625" style="28"/>
    <col min="13826" max="13826" width="13.88671875" style="28" customWidth="1"/>
    <col min="13827" max="13827" width="21.33203125" style="28" customWidth="1"/>
    <col min="13828" max="13828" width="19.109375" style="28" customWidth="1"/>
    <col min="13829" max="13829" width="16.88671875" style="28" customWidth="1"/>
    <col min="13830" max="14081" width="11.44140625" style="28"/>
    <col min="14082" max="14082" width="13.88671875" style="28" customWidth="1"/>
    <col min="14083" max="14083" width="21.33203125" style="28" customWidth="1"/>
    <col min="14084" max="14084" width="19.109375" style="28" customWidth="1"/>
    <col min="14085" max="14085" width="16.88671875" style="28" customWidth="1"/>
    <col min="14086" max="14337" width="11.44140625" style="28"/>
    <col min="14338" max="14338" width="13.88671875" style="28" customWidth="1"/>
    <col min="14339" max="14339" width="21.33203125" style="28" customWidth="1"/>
    <col min="14340" max="14340" width="19.109375" style="28" customWidth="1"/>
    <col min="14341" max="14341" width="16.88671875" style="28" customWidth="1"/>
    <col min="14342" max="14593" width="11.44140625" style="28"/>
    <col min="14594" max="14594" width="13.88671875" style="28" customWidth="1"/>
    <col min="14595" max="14595" width="21.33203125" style="28" customWidth="1"/>
    <col min="14596" max="14596" width="19.109375" style="28" customWidth="1"/>
    <col min="14597" max="14597" width="16.88671875" style="28" customWidth="1"/>
    <col min="14598" max="14849" width="11.44140625" style="28"/>
    <col min="14850" max="14850" width="13.88671875" style="28" customWidth="1"/>
    <col min="14851" max="14851" width="21.33203125" style="28" customWidth="1"/>
    <col min="14852" max="14852" width="19.109375" style="28" customWidth="1"/>
    <col min="14853" max="14853" width="16.88671875" style="28" customWidth="1"/>
    <col min="14854" max="15105" width="11.44140625" style="28"/>
    <col min="15106" max="15106" width="13.88671875" style="28" customWidth="1"/>
    <col min="15107" max="15107" width="21.33203125" style="28" customWidth="1"/>
    <col min="15108" max="15108" width="19.109375" style="28" customWidth="1"/>
    <col min="15109" max="15109" width="16.88671875" style="28" customWidth="1"/>
    <col min="15110" max="15361" width="11.44140625" style="28"/>
    <col min="15362" max="15362" width="13.88671875" style="28" customWidth="1"/>
    <col min="15363" max="15363" width="21.33203125" style="28" customWidth="1"/>
    <col min="15364" max="15364" width="19.109375" style="28" customWidth="1"/>
    <col min="15365" max="15365" width="16.88671875" style="28" customWidth="1"/>
    <col min="15366" max="15617" width="11.44140625" style="28"/>
    <col min="15618" max="15618" width="13.88671875" style="28" customWidth="1"/>
    <col min="15619" max="15619" width="21.33203125" style="28" customWidth="1"/>
    <col min="15620" max="15620" width="19.109375" style="28" customWidth="1"/>
    <col min="15621" max="15621" width="16.88671875" style="28" customWidth="1"/>
    <col min="15622" max="15873" width="11.44140625" style="28"/>
    <col min="15874" max="15874" width="13.88671875" style="28" customWidth="1"/>
    <col min="15875" max="15875" width="21.33203125" style="28" customWidth="1"/>
    <col min="15876" max="15876" width="19.109375" style="28" customWidth="1"/>
    <col min="15877" max="15877" width="16.88671875" style="28" customWidth="1"/>
    <col min="15878" max="16129" width="11.44140625" style="28"/>
    <col min="16130" max="16130" width="13.88671875" style="28" customWidth="1"/>
    <col min="16131" max="16131" width="21.33203125" style="28" customWidth="1"/>
    <col min="16132" max="16132" width="19.109375" style="28" customWidth="1"/>
    <col min="16133" max="16133" width="16.88671875" style="28" customWidth="1"/>
    <col min="16134" max="16384" width="11.44140625" style="28"/>
  </cols>
  <sheetData>
    <row r="2" spans="1:12" x14ac:dyDescent="0.25">
      <c r="A2" s="50" t="s">
        <v>101</v>
      </c>
    </row>
    <row r="3" spans="1:12" ht="14.4" x14ac:dyDescent="0.3">
      <c r="A3" s="50" t="s">
        <v>102</v>
      </c>
      <c r="E3" s="107"/>
    </row>
    <row r="5" spans="1:12" ht="14.4" x14ac:dyDescent="0.3">
      <c r="B5" s="357" t="s">
        <v>476</v>
      </c>
      <c r="C5" s="357"/>
      <c r="D5" s="357"/>
      <c r="E5" s="357"/>
      <c r="G5" s="125" t="s">
        <v>573</v>
      </c>
      <c r="L5" s="107"/>
    </row>
    <row r="6" spans="1:12" ht="13.8" x14ac:dyDescent="0.3">
      <c r="B6" s="357" t="str">
        <f>'Concesiones Mensuales BxH'!B6:J6</f>
        <v>Agosto 2009 a mayo 2020</v>
      </c>
      <c r="C6" s="357"/>
      <c r="D6" s="357"/>
      <c r="E6" s="357"/>
    </row>
    <row r="8" spans="1:12" x14ac:dyDescent="0.25">
      <c r="B8" s="402" t="s">
        <v>477</v>
      </c>
      <c r="C8" s="402"/>
      <c r="D8" s="402"/>
      <c r="E8" s="402"/>
    </row>
    <row r="9" spans="1:12" ht="24" x14ac:dyDescent="0.25">
      <c r="B9" s="204" t="s">
        <v>463</v>
      </c>
      <c r="C9" s="205" t="s">
        <v>478</v>
      </c>
      <c r="D9" s="205" t="s">
        <v>479</v>
      </c>
      <c r="E9" s="205" t="s">
        <v>480</v>
      </c>
    </row>
    <row r="10" spans="1:12" x14ac:dyDescent="0.25">
      <c r="B10" s="263" t="s">
        <v>472</v>
      </c>
      <c r="C10" s="264">
        <v>23671</v>
      </c>
      <c r="D10" s="264" t="s">
        <v>481</v>
      </c>
      <c r="E10" s="264">
        <f>C10</f>
        <v>23671</v>
      </c>
    </row>
    <row r="11" spans="1:12" x14ac:dyDescent="0.25">
      <c r="B11" s="265" t="s">
        <v>20</v>
      </c>
      <c r="C11" s="264">
        <v>90591</v>
      </c>
      <c r="D11" s="264" t="s">
        <v>481</v>
      </c>
      <c r="E11" s="264">
        <f>C11</f>
        <v>90591</v>
      </c>
    </row>
    <row r="12" spans="1:12" x14ac:dyDescent="0.25">
      <c r="B12" s="265" t="s">
        <v>21</v>
      </c>
      <c r="C12" s="264">
        <v>105822</v>
      </c>
      <c r="D12" s="264" t="s">
        <v>481</v>
      </c>
      <c r="E12" s="264">
        <f>C12</f>
        <v>105822</v>
      </c>
    </row>
    <row r="13" spans="1:12" x14ac:dyDescent="0.25">
      <c r="B13" s="265" t="s">
        <v>22</v>
      </c>
      <c r="C13" s="264">
        <v>54727</v>
      </c>
      <c r="D13" s="264" t="s">
        <v>481</v>
      </c>
      <c r="E13" s="264">
        <f>C13</f>
        <v>54727</v>
      </c>
    </row>
    <row r="14" spans="1:12" x14ac:dyDescent="0.25">
      <c r="B14" s="265" t="s">
        <v>23</v>
      </c>
      <c r="C14" s="264">
        <v>38385</v>
      </c>
      <c r="D14" s="264" t="s">
        <v>481</v>
      </c>
      <c r="E14" s="264">
        <f>C14</f>
        <v>38385</v>
      </c>
    </row>
    <row r="15" spans="1:12" x14ac:dyDescent="0.25">
      <c r="B15" s="223">
        <v>41640</v>
      </c>
      <c r="C15" s="266">
        <v>3012</v>
      </c>
      <c r="D15" s="267">
        <v>385</v>
      </c>
      <c r="E15" s="266">
        <v>3397</v>
      </c>
    </row>
    <row r="16" spans="1:12" x14ac:dyDescent="0.25">
      <c r="B16" s="223">
        <v>41671</v>
      </c>
      <c r="C16" s="266">
        <v>3146</v>
      </c>
      <c r="D16" s="267">
        <v>307</v>
      </c>
      <c r="E16" s="266">
        <v>3453</v>
      </c>
    </row>
    <row r="17" spans="2:5" x14ac:dyDescent="0.25">
      <c r="B17" s="223">
        <v>41699</v>
      </c>
      <c r="C17" s="266">
        <v>2820</v>
      </c>
      <c r="D17" s="267">
        <v>401</v>
      </c>
      <c r="E17" s="266">
        <v>3221</v>
      </c>
    </row>
    <row r="18" spans="2:5" x14ac:dyDescent="0.25">
      <c r="B18" s="223">
        <v>41730</v>
      </c>
      <c r="C18" s="266">
        <v>3671</v>
      </c>
      <c r="D18" s="267">
        <v>837</v>
      </c>
      <c r="E18" s="266">
        <v>4508</v>
      </c>
    </row>
    <row r="19" spans="2:5" x14ac:dyDescent="0.25">
      <c r="B19" s="223">
        <v>41760</v>
      </c>
      <c r="C19" s="266">
        <v>3405</v>
      </c>
      <c r="D19" s="267">
        <v>637</v>
      </c>
      <c r="E19" s="266">
        <v>4042</v>
      </c>
    </row>
    <row r="20" spans="2:5" x14ac:dyDescent="0.25">
      <c r="B20" s="223">
        <v>41791</v>
      </c>
      <c r="C20" s="266">
        <v>3448</v>
      </c>
      <c r="D20" s="267">
        <v>551</v>
      </c>
      <c r="E20" s="266">
        <v>3999</v>
      </c>
    </row>
    <row r="21" spans="2:5" x14ac:dyDescent="0.25">
      <c r="B21" s="223">
        <v>41821</v>
      </c>
      <c r="C21" s="266">
        <v>3132</v>
      </c>
      <c r="D21" s="267">
        <v>431</v>
      </c>
      <c r="E21" s="266">
        <v>3563</v>
      </c>
    </row>
    <row r="22" spans="2:5" x14ac:dyDescent="0.25">
      <c r="B22" s="223">
        <v>41852</v>
      </c>
      <c r="C22" s="266">
        <v>3702</v>
      </c>
      <c r="D22" s="267">
        <v>437</v>
      </c>
      <c r="E22" s="266">
        <v>4139</v>
      </c>
    </row>
    <row r="23" spans="2:5" x14ac:dyDescent="0.25">
      <c r="B23" s="223">
        <v>41883</v>
      </c>
      <c r="C23" s="266">
        <v>4118</v>
      </c>
      <c r="D23" s="267">
        <v>391</v>
      </c>
      <c r="E23" s="266">
        <v>4509</v>
      </c>
    </row>
    <row r="24" spans="2:5" x14ac:dyDescent="0.25">
      <c r="B24" s="223">
        <v>41913</v>
      </c>
      <c r="C24" s="266">
        <v>4714</v>
      </c>
      <c r="D24" s="267">
        <v>491</v>
      </c>
      <c r="E24" s="266">
        <v>5205</v>
      </c>
    </row>
    <row r="25" spans="2:5" x14ac:dyDescent="0.25">
      <c r="B25" s="223">
        <v>41944</v>
      </c>
      <c r="C25" s="266">
        <v>4499</v>
      </c>
      <c r="D25" s="267">
        <v>402</v>
      </c>
      <c r="E25" s="266">
        <v>4901</v>
      </c>
    </row>
    <row r="26" spans="2:5" x14ac:dyDescent="0.25">
      <c r="B26" s="223">
        <v>41974</v>
      </c>
      <c r="C26" s="266">
        <v>4587</v>
      </c>
      <c r="D26" s="267">
        <v>501</v>
      </c>
      <c r="E26" s="266">
        <v>5088</v>
      </c>
    </row>
    <row r="27" spans="2:5" x14ac:dyDescent="0.25">
      <c r="B27" s="265" t="s">
        <v>24</v>
      </c>
      <c r="C27" s="264">
        <f>SUM(C15:C26)</f>
        <v>44254</v>
      </c>
      <c r="D27" s="264">
        <f>SUM(D15:D26)</f>
        <v>5771</v>
      </c>
      <c r="E27" s="264">
        <f>SUM(E15:E26)</f>
        <v>50025</v>
      </c>
    </row>
    <row r="28" spans="2:5" x14ac:dyDescent="0.25">
      <c r="B28" s="223">
        <v>42005</v>
      </c>
      <c r="C28" s="266">
        <v>3692</v>
      </c>
      <c r="D28" s="267">
        <v>452</v>
      </c>
      <c r="E28" s="266">
        <f>C28+D28</f>
        <v>4144</v>
      </c>
    </row>
    <row r="29" spans="2:5" x14ac:dyDescent="0.25">
      <c r="B29" s="223">
        <v>42036</v>
      </c>
      <c r="C29" s="266">
        <v>3089</v>
      </c>
      <c r="D29" s="267">
        <v>314</v>
      </c>
      <c r="E29" s="266">
        <f t="shared" ref="E29:E52" si="0">C29+D29</f>
        <v>3403</v>
      </c>
    </row>
    <row r="30" spans="2:5" x14ac:dyDescent="0.25">
      <c r="B30" s="223">
        <v>42064</v>
      </c>
      <c r="C30" s="266">
        <v>3959</v>
      </c>
      <c r="D30" s="267">
        <v>437</v>
      </c>
      <c r="E30" s="266">
        <f t="shared" si="0"/>
        <v>4396</v>
      </c>
    </row>
    <row r="31" spans="2:5" x14ac:dyDescent="0.25">
      <c r="B31" s="223">
        <v>42095</v>
      </c>
      <c r="C31" s="266">
        <v>4199</v>
      </c>
      <c r="D31" s="267">
        <v>418</v>
      </c>
      <c r="E31" s="266">
        <f t="shared" si="0"/>
        <v>4617</v>
      </c>
    </row>
    <row r="32" spans="2:5" x14ac:dyDescent="0.25">
      <c r="B32" s="223">
        <v>42125</v>
      </c>
      <c r="C32" s="266">
        <v>3877</v>
      </c>
      <c r="D32" s="267">
        <v>527</v>
      </c>
      <c r="E32" s="266">
        <f t="shared" si="0"/>
        <v>4404</v>
      </c>
    </row>
    <row r="33" spans="2:5" x14ac:dyDescent="0.25">
      <c r="B33" s="223">
        <v>42156</v>
      </c>
      <c r="C33" s="266">
        <v>4140</v>
      </c>
      <c r="D33" s="267">
        <v>642</v>
      </c>
      <c r="E33" s="266">
        <f t="shared" si="0"/>
        <v>4782</v>
      </c>
    </row>
    <row r="34" spans="2:5" x14ac:dyDescent="0.25">
      <c r="B34" s="223">
        <v>42186</v>
      </c>
      <c r="C34" s="266">
        <v>3415</v>
      </c>
      <c r="D34" s="267">
        <v>391</v>
      </c>
      <c r="E34" s="266">
        <f t="shared" si="0"/>
        <v>3806</v>
      </c>
    </row>
    <row r="35" spans="2:5" x14ac:dyDescent="0.25">
      <c r="B35" s="223">
        <v>42217</v>
      </c>
      <c r="C35" s="266">
        <v>6058</v>
      </c>
      <c r="D35" s="267">
        <v>393</v>
      </c>
      <c r="E35" s="266">
        <f t="shared" si="0"/>
        <v>6451</v>
      </c>
    </row>
    <row r="36" spans="2:5" x14ac:dyDescent="0.25">
      <c r="B36" s="223">
        <v>42248</v>
      </c>
      <c r="C36" s="266">
        <v>5036</v>
      </c>
      <c r="D36" s="267">
        <v>579</v>
      </c>
      <c r="E36" s="266">
        <f t="shared" si="0"/>
        <v>5615</v>
      </c>
    </row>
    <row r="37" spans="2:5" x14ac:dyDescent="0.25">
      <c r="B37" s="223">
        <v>42278</v>
      </c>
      <c r="C37" s="266">
        <v>4175</v>
      </c>
      <c r="D37" s="267">
        <v>552</v>
      </c>
      <c r="E37" s="266">
        <f t="shared" si="0"/>
        <v>4727</v>
      </c>
    </row>
    <row r="38" spans="2:5" x14ac:dyDescent="0.25">
      <c r="B38" s="223">
        <v>42309</v>
      </c>
      <c r="C38" s="266">
        <v>5394</v>
      </c>
      <c r="D38" s="267">
        <v>555</v>
      </c>
      <c r="E38" s="266">
        <f t="shared" si="0"/>
        <v>5949</v>
      </c>
    </row>
    <row r="39" spans="2:5" x14ac:dyDescent="0.25">
      <c r="B39" s="223">
        <v>42339</v>
      </c>
      <c r="C39" s="266">
        <v>4616</v>
      </c>
      <c r="D39" s="267">
        <v>704</v>
      </c>
      <c r="E39" s="266">
        <f t="shared" si="0"/>
        <v>5320</v>
      </c>
    </row>
    <row r="40" spans="2:5" x14ac:dyDescent="0.25">
      <c r="B40" s="265" t="s">
        <v>482</v>
      </c>
      <c r="C40" s="264">
        <f>SUM(C28:C39)</f>
        <v>51650</v>
      </c>
      <c r="D40" s="264">
        <f>SUM(D28:D39)</f>
        <v>5964</v>
      </c>
      <c r="E40" s="264">
        <f>SUM(E28:E39)</f>
        <v>57614</v>
      </c>
    </row>
    <row r="41" spans="2:5" x14ac:dyDescent="0.25">
      <c r="B41" s="223">
        <v>42370</v>
      </c>
      <c r="C41" s="266">
        <v>4090</v>
      </c>
      <c r="D41" s="267">
        <v>834</v>
      </c>
      <c r="E41" s="266">
        <f t="shared" si="0"/>
        <v>4924</v>
      </c>
    </row>
    <row r="42" spans="2:5" x14ac:dyDescent="0.25">
      <c r="B42" s="223">
        <v>42401</v>
      </c>
      <c r="C42" s="266">
        <v>3843</v>
      </c>
      <c r="D42" s="267">
        <v>401</v>
      </c>
      <c r="E42" s="266">
        <f t="shared" si="0"/>
        <v>4244</v>
      </c>
    </row>
    <row r="43" spans="2:5" x14ac:dyDescent="0.25">
      <c r="B43" s="223">
        <v>42430</v>
      </c>
      <c r="C43" s="266">
        <v>5145</v>
      </c>
      <c r="D43" s="267">
        <v>878</v>
      </c>
      <c r="E43" s="266">
        <f t="shared" si="0"/>
        <v>6023</v>
      </c>
    </row>
    <row r="44" spans="2:5" x14ac:dyDescent="0.25">
      <c r="B44" s="223">
        <v>42461</v>
      </c>
      <c r="C44" s="266">
        <v>4415</v>
      </c>
      <c r="D44" s="267">
        <v>636</v>
      </c>
      <c r="E44" s="266">
        <f t="shared" si="0"/>
        <v>5051</v>
      </c>
    </row>
    <row r="45" spans="2:5" x14ac:dyDescent="0.25">
      <c r="B45" s="223">
        <v>42491</v>
      </c>
      <c r="C45" s="266">
        <v>4663</v>
      </c>
      <c r="D45" s="267">
        <v>700</v>
      </c>
      <c r="E45" s="266">
        <f t="shared" si="0"/>
        <v>5363</v>
      </c>
    </row>
    <row r="46" spans="2:5" x14ac:dyDescent="0.25">
      <c r="B46" s="223">
        <v>42522</v>
      </c>
      <c r="C46" s="266">
        <v>3794</v>
      </c>
      <c r="D46" s="267">
        <v>507</v>
      </c>
      <c r="E46" s="266">
        <f t="shared" si="0"/>
        <v>4301</v>
      </c>
    </row>
    <row r="47" spans="2:5" x14ac:dyDescent="0.25">
      <c r="B47" s="223">
        <v>42552</v>
      </c>
      <c r="C47" s="266">
        <v>4438</v>
      </c>
      <c r="D47" s="267">
        <v>635</v>
      </c>
      <c r="E47" s="266">
        <f t="shared" si="0"/>
        <v>5073</v>
      </c>
    </row>
    <row r="48" spans="2:5" x14ac:dyDescent="0.25">
      <c r="B48" s="223">
        <v>42583</v>
      </c>
      <c r="C48" s="266">
        <v>4694</v>
      </c>
      <c r="D48" s="267">
        <v>856</v>
      </c>
      <c r="E48" s="266">
        <f t="shared" si="0"/>
        <v>5550</v>
      </c>
    </row>
    <row r="49" spans="2:6" x14ac:dyDescent="0.25">
      <c r="B49" s="223">
        <v>42614</v>
      </c>
      <c r="C49" s="266">
        <v>4579</v>
      </c>
      <c r="D49" s="267">
        <v>914</v>
      </c>
      <c r="E49" s="266">
        <f t="shared" si="0"/>
        <v>5493</v>
      </c>
    </row>
    <row r="50" spans="2:6" x14ac:dyDescent="0.25">
      <c r="B50" s="223">
        <v>42644</v>
      </c>
      <c r="C50" s="266">
        <v>4407</v>
      </c>
      <c r="D50" s="267">
        <v>866</v>
      </c>
      <c r="E50" s="266">
        <f t="shared" si="0"/>
        <v>5273</v>
      </c>
    </row>
    <row r="51" spans="2:6" x14ac:dyDescent="0.25">
      <c r="B51" s="223">
        <v>42675</v>
      </c>
      <c r="C51" s="268">
        <v>3689</v>
      </c>
      <c r="D51" s="268">
        <v>1064</v>
      </c>
      <c r="E51" s="268">
        <f t="shared" si="0"/>
        <v>4753</v>
      </c>
    </row>
    <row r="52" spans="2:6" x14ac:dyDescent="0.25">
      <c r="B52" s="223">
        <v>42705</v>
      </c>
      <c r="C52" s="268">
        <v>5295</v>
      </c>
      <c r="D52" s="268">
        <v>451</v>
      </c>
      <c r="E52" s="268">
        <f t="shared" si="0"/>
        <v>5746</v>
      </c>
    </row>
    <row r="53" spans="2:6" x14ac:dyDescent="0.25">
      <c r="B53" s="225" t="s">
        <v>26</v>
      </c>
      <c r="C53" s="264">
        <f>SUM(C41:C52)</f>
        <v>53052</v>
      </c>
      <c r="D53" s="264">
        <f>SUM(D41:D52)</f>
        <v>8742</v>
      </c>
      <c r="E53" s="264">
        <f>SUM(E41:E52)</f>
        <v>61794</v>
      </c>
    </row>
    <row r="54" spans="2:6" x14ac:dyDescent="0.25">
      <c r="B54" s="223">
        <v>42736</v>
      </c>
      <c r="C54" s="268">
        <v>4977</v>
      </c>
      <c r="D54" s="268">
        <v>661</v>
      </c>
      <c r="E54" s="268">
        <f t="shared" ref="E54:E65" si="1">C54+D54</f>
        <v>5638</v>
      </c>
      <c r="F54" s="77"/>
    </row>
    <row r="55" spans="2:6" x14ac:dyDescent="0.25">
      <c r="B55" s="223">
        <v>42767</v>
      </c>
      <c r="C55" s="268">
        <v>4428</v>
      </c>
      <c r="D55" s="268">
        <v>663</v>
      </c>
      <c r="E55" s="268">
        <f t="shared" si="1"/>
        <v>5091</v>
      </c>
      <c r="F55" s="77"/>
    </row>
    <row r="56" spans="2:6" x14ac:dyDescent="0.25">
      <c r="B56" s="223">
        <v>42795</v>
      </c>
      <c r="C56" s="268">
        <v>4154</v>
      </c>
      <c r="D56" s="268">
        <v>749</v>
      </c>
      <c r="E56" s="268">
        <f t="shared" si="1"/>
        <v>4903</v>
      </c>
      <c r="F56" s="77"/>
    </row>
    <row r="57" spans="2:6" x14ac:dyDescent="0.25">
      <c r="B57" s="223">
        <v>42826</v>
      </c>
      <c r="C57" s="268">
        <v>4708</v>
      </c>
      <c r="D57" s="268">
        <v>760</v>
      </c>
      <c r="E57" s="268">
        <f t="shared" si="1"/>
        <v>5468</v>
      </c>
      <c r="F57" s="77"/>
    </row>
    <row r="58" spans="2:6" x14ac:dyDescent="0.25">
      <c r="B58" s="223">
        <v>42856</v>
      </c>
      <c r="C58" s="268">
        <v>4913</v>
      </c>
      <c r="D58" s="268">
        <v>812</v>
      </c>
      <c r="E58" s="268">
        <f t="shared" si="1"/>
        <v>5725</v>
      </c>
      <c r="F58" s="77"/>
    </row>
    <row r="59" spans="2:6" x14ac:dyDescent="0.25">
      <c r="B59" s="223">
        <v>42887</v>
      </c>
      <c r="C59" s="268">
        <v>4045</v>
      </c>
      <c r="D59" s="268">
        <v>1056</v>
      </c>
      <c r="E59" s="268">
        <f t="shared" si="1"/>
        <v>5101</v>
      </c>
      <c r="F59" s="77"/>
    </row>
    <row r="60" spans="2:6" x14ac:dyDescent="0.25">
      <c r="B60" s="223">
        <v>42917</v>
      </c>
      <c r="C60" s="268">
        <v>4769</v>
      </c>
      <c r="D60" s="268">
        <v>753</v>
      </c>
      <c r="E60" s="268">
        <f t="shared" si="1"/>
        <v>5522</v>
      </c>
      <c r="F60" s="77"/>
    </row>
    <row r="61" spans="2:6" x14ac:dyDescent="0.25">
      <c r="B61" s="223">
        <v>42948</v>
      </c>
      <c r="C61" s="268">
        <v>5278</v>
      </c>
      <c r="D61" s="268">
        <v>817</v>
      </c>
      <c r="E61" s="268">
        <f t="shared" si="1"/>
        <v>6095</v>
      </c>
      <c r="F61" s="77"/>
    </row>
    <row r="62" spans="2:6" x14ac:dyDescent="0.25">
      <c r="B62" s="223">
        <v>42979</v>
      </c>
      <c r="C62" s="268">
        <v>3974</v>
      </c>
      <c r="D62" s="268">
        <v>593</v>
      </c>
      <c r="E62" s="268">
        <f t="shared" si="1"/>
        <v>4567</v>
      </c>
      <c r="F62" s="77"/>
    </row>
    <row r="63" spans="2:6" x14ac:dyDescent="0.25">
      <c r="B63" s="223">
        <v>43009</v>
      </c>
      <c r="C63" s="268">
        <v>6946</v>
      </c>
      <c r="D63" s="268">
        <v>1191</v>
      </c>
      <c r="E63" s="268">
        <f t="shared" si="1"/>
        <v>8137</v>
      </c>
      <c r="F63" s="77"/>
    </row>
    <row r="64" spans="2:6" x14ac:dyDescent="0.25">
      <c r="B64" s="223">
        <v>43040</v>
      </c>
      <c r="C64" s="268">
        <v>5299</v>
      </c>
      <c r="D64" s="268">
        <v>833</v>
      </c>
      <c r="E64" s="268">
        <f t="shared" si="1"/>
        <v>6132</v>
      </c>
      <c r="F64" s="77"/>
    </row>
    <row r="65" spans="2:6" x14ac:dyDescent="0.25">
      <c r="B65" s="223">
        <v>43070</v>
      </c>
      <c r="C65" s="268">
        <v>4958</v>
      </c>
      <c r="D65" s="268">
        <v>795</v>
      </c>
      <c r="E65" s="268">
        <f t="shared" si="1"/>
        <v>5753</v>
      </c>
      <c r="F65" s="77"/>
    </row>
    <row r="66" spans="2:6" x14ac:dyDescent="0.25">
      <c r="B66" s="225" t="s">
        <v>27</v>
      </c>
      <c r="C66" s="226">
        <f>SUM(C54:C65)</f>
        <v>58449</v>
      </c>
      <c r="D66" s="226">
        <f>SUM(D54:D65)</f>
        <v>9683</v>
      </c>
      <c r="E66" s="226">
        <f>SUM(E54:E65)</f>
        <v>68132</v>
      </c>
      <c r="F66" s="77"/>
    </row>
    <row r="67" spans="2:6" x14ac:dyDescent="0.25">
      <c r="B67" s="223">
        <v>43101</v>
      </c>
      <c r="C67" s="268">
        <v>5007</v>
      </c>
      <c r="D67" s="268">
        <v>965</v>
      </c>
      <c r="E67" s="268">
        <f>C67+D67</f>
        <v>5972</v>
      </c>
      <c r="F67" s="77"/>
    </row>
    <row r="68" spans="2:6" x14ac:dyDescent="0.25">
      <c r="B68" s="223">
        <v>43132</v>
      </c>
      <c r="C68" s="268">
        <v>5360</v>
      </c>
      <c r="D68" s="268">
        <v>944</v>
      </c>
      <c r="E68" s="268">
        <f>C68+D68</f>
        <v>6304</v>
      </c>
      <c r="F68" s="77"/>
    </row>
    <row r="69" spans="2:6" x14ac:dyDescent="0.25">
      <c r="B69" s="223">
        <v>43160</v>
      </c>
      <c r="C69" s="268">
        <v>6203</v>
      </c>
      <c r="D69" s="268">
        <v>1124</v>
      </c>
      <c r="E69" s="268">
        <v>7327</v>
      </c>
      <c r="F69" s="77"/>
    </row>
    <row r="70" spans="2:6" x14ac:dyDescent="0.25">
      <c r="B70" s="223">
        <v>43191</v>
      </c>
      <c r="C70" s="268">
        <v>5250</v>
      </c>
      <c r="D70" s="268">
        <v>775</v>
      </c>
      <c r="E70" s="268">
        <f t="shared" ref="E70:E76" si="2">+C70+D70</f>
        <v>6025</v>
      </c>
      <c r="F70" s="77"/>
    </row>
    <row r="71" spans="2:6" x14ac:dyDescent="0.25">
      <c r="B71" s="223">
        <v>43221</v>
      </c>
      <c r="C71" s="206">
        <v>5419</v>
      </c>
      <c r="D71" s="206">
        <v>628</v>
      </c>
      <c r="E71" s="268">
        <f t="shared" si="2"/>
        <v>6047</v>
      </c>
      <c r="F71" s="77"/>
    </row>
    <row r="72" spans="2:6" x14ac:dyDescent="0.25">
      <c r="B72" s="223">
        <v>43252</v>
      </c>
      <c r="C72" s="206">
        <v>5299</v>
      </c>
      <c r="D72" s="206">
        <v>848</v>
      </c>
      <c r="E72" s="268">
        <f t="shared" si="2"/>
        <v>6147</v>
      </c>
      <c r="F72" s="77"/>
    </row>
    <row r="73" spans="2:6" x14ac:dyDescent="0.25">
      <c r="B73" s="223">
        <v>43282</v>
      </c>
      <c r="C73" s="206">
        <v>5273</v>
      </c>
      <c r="D73" s="206">
        <v>633</v>
      </c>
      <c r="E73" s="268">
        <f t="shared" si="2"/>
        <v>5906</v>
      </c>
      <c r="F73" s="77"/>
    </row>
    <row r="74" spans="2:6" x14ac:dyDescent="0.25">
      <c r="B74" s="223">
        <v>43313</v>
      </c>
      <c r="C74" s="206">
        <v>5742</v>
      </c>
      <c r="D74" s="206">
        <v>364</v>
      </c>
      <c r="E74" s="268">
        <f t="shared" si="2"/>
        <v>6106</v>
      </c>
      <c r="F74" s="77"/>
    </row>
    <row r="75" spans="2:6" x14ac:dyDescent="0.25">
      <c r="B75" s="223">
        <v>43344</v>
      </c>
      <c r="C75" s="206">
        <v>6055</v>
      </c>
      <c r="D75" s="206">
        <v>488</v>
      </c>
      <c r="E75" s="268">
        <f t="shared" si="2"/>
        <v>6543</v>
      </c>
      <c r="F75" s="77"/>
    </row>
    <row r="76" spans="2:6" x14ac:dyDescent="0.25">
      <c r="B76" s="223">
        <v>43374</v>
      </c>
      <c r="C76" s="206">
        <v>5991</v>
      </c>
      <c r="D76" s="206">
        <v>513</v>
      </c>
      <c r="E76" s="268">
        <f t="shared" si="2"/>
        <v>6504</v>
      </c>
      <c r="F76" s="77"/>
    </row>
    <row r="77" spans="2:6" x14ac:dyDescent="0.25">
      <c r="B77" s="223">
        <v>43405</v>
      </c>
      <c r="C77" s="206">
        <v>6396</v>
      </c>
      <c r="D77" s="206">
        <v>416</v>
      </c>
      <c r="E77" s="268">
        <v>6812</v>
      </c>
      <c r="F77" s="77"/>
    </row>
    <row r="78" spans="2:6" x14ac:dyDescent="0.25">
      <c r="B78" s="223">
        <v>43435</v>
      </c>
      <c r="C78" s="206">
        <v>5803</v>
      </c>
      <c r="D78" s="206">
        <v>345</v>
      </c>
      <c r="E78" s="268">
        <v>6148</v>
      </c>
      <c r="F78" s="77"/>
    </row>
    <row r="79" spans="2:6" x14ac:dyDescent="0.25">
      <c r="B79" s="225" t="s">
        <v>587</v>
      </c>
      <c r="C79" s="226">
        <f>SUM(C67:C78)</f>
        <v>67798</v>
      </c>
      <c r="D79" s="226">
        <f t="shared" ref="D79:E79" si="3">SUM(D67:D78)</f>
        <v>8043</v>
      </c>
      <c r="E79" s="226">
        <f t="shared" si="3"/>
        <v>75841</v>
      </c>
      <c r="F79" s="77"/>
    </row>
    <row r="80" spans="2:6" ht="11.25" customHeight="1" x14ac:dyDescent="0.25">
      <c r="B80" s="223">
        <v>43466</v>
      </c>
      <c r="C80" s="206">
        <v>5382</v>
      </c>
      <c r="D80" s="206">
        <v>271</v>
      </c>
      <c r="E80" s="268">
        <v>5653</v>
      </c>
      <c r="F80" s="77"/>
    </row>
    <row r="81" spans="2:6" x14ac:dyDescent="0.25">
      <c r="B81" s="223">
        <v>43497</v>
      </c>
      <c r="C81" s="207">
        <v>5714</v>
      </c>
      <c r="D81" s="208">
        <v>250</v>
      </c>
      <c r="E81" s="208">
        <v>5964</v>
      </c>
      <c r="F81" s="77"/>
    </row>
    <row r="82" spans="2:6" x14ac:dyDescent="0.25">
      <c r="B82" s="223">
        <v>43525</v>
      </c>
      <c r="C82" s="209">
        <v>5149</v>
      </c>
      <c r="D82" s="209">
        <v>433</v>
      </c>
      <c r="E82" s="209">
        <v>5582</v>
      </c>
      <c r="F82" s="77"/>
    </row>
    <row r="83" spans="2:6" s="196" customFormat="1" x14ac:dyDescent="0.25">
      <c r="B83" s="223">
        <v>43556</v>
      </c>
      <c r="C83" s="209">
        <v>5771</v>
      </c>
      <c r="D83" s="209">
        <v>547</v>
      </c>
      <c r="E83" s="209">
        <v>6318</v>
      </c>
      <c r="F83" s="77"/>
    </row>
    <row r="84" spans="2:6" s="196" customFormat="1" x14ac:dyDescent="0.25">
      <c r="B84" s="223">
        <v>43586</v>
      </c>
      <c r="C84" s="209">
        <v>5051</v>
      </c>
      <c r="D84" s="209">
        <v>312</v>
      </c>
      <c r="E84" s="209">
        <v>5363</v>
      </c>
      <c r="F84" s="77"/>
    </row>
    <row r="85" spans="2:6" x14ac:dyDescent="0.25">
      <c r="B85" s="223">
        <v>43617</v>
      </c>
      <c r="C85" s="224">
        <v>5467</v>
      </c>
      <c r="D85" s="224">
        <v>166</v>
      </c>
      <c r="E85" s="224">
        <v>5633</v>
      </c>
    </row>
    <row r="86" spans="2:6" x14ac:dyDescent="0.25">
      <c r="B86" s="223">
        <v>43647</v>
      </c>
      <c r="C86" s="224">
        <v>5462</v>
      </c>
      <c r="D86" s="224">
        <v>423</v>
      </c>
      <c r="E86" s="224">
        <v>5885</v>
      </c>
    </row>
    <row r="87" spans="2:6" s="196" customFormat="1" x14ac:dyDescent="0.25">
      <c r="B87" s="223">
        <v>43678</v>
      </c>
      <c r="C87" s="224">
        <v>5228</v>
      </c>
      <c r="D87" s="224">
        <v>334</v>
      </c>
      <c r="E87" s="224">
        <v>5562</v>
      </c>
    </row>
    <row r="88" spans="2:6" s="196" customFormat="1" x14ac:dyDescent="0.25">
      <c r="B88" s="223">
        <v>43709</v>
      </c>
      <c r="C88" s="224">
        <v>5848</v>
      </c>
      <c r="D88" s="224">
        <v>349</v>
      </c>
      <c r="E88" s="224">
        <v>6197</v>
      </c>
    </row>
    <row r="89" spans="2:6" s="196" customFormat="1" x14ac:dyDescent="0.25">
      <c r="B89" s="223">
        <v>43739</v>
      </c>
      <c r="C89" s="224">
        <v>6655</v>
      </c>
      <c r="D89" s="224">
        <v>526</v>
      </c>
      <c r="E89" s="224">
        <v>7181</v>
      </c>
    </row>
    <row r="90" spans="2:6" s="196" customFormat="1" x14ac:dyDescent="0.25">
      <c r="B90" s="223">
        <v>43770</v>
      </c>
      <c r="C90" s="224">
        <v>3805</v>
      </c>
      <c r="D90" s="224">
        <v>128</v>
      </c>
      <c r="E90" s="224">
        <v>3933</v>
      </c>
    </row>
    <row r="91" spans="2:6" x14ac:dyDescent="0.25">
      <c r="B91" s="223">
        <v>43800</v>
      </c>
      <c r="C91" s="224">
        <v>6358</v>
      </c>
      <c r="D91" s="224">
        <v>299</v>
      </c>
      <c r="E91" s="224">
        <v>6657</v>
      </c>
    </row>
    <row r="92" spans="2:6" s="196" customFormat="1" x14ac:dyDescent="0.25">
      <c r="B92" s="225" t="s">
        <v>591</v>
      </c>
      <c r="C92" s="226">
        <f>SUM(C80:C91)</f>
        <v>65890</v>
      </c>
      <c r="D92" s="226">
        <f t="shared" ref="D92:E92" si="4">SUM(D80:D91)</f>
        <v>4038</v>
      </c>
      <c r="E92" s="226">
        <f t="shared" si="4"/>
        <v>69928</v>
      </c>
    </row>
    <row r="93" spans="2:6" s="196" customFormat="1" x14ac:dyDescent="0.25">
      <c r="B93" s="223">
        <v>43831</v>
      </c>
      <c r="C93" s="224">
        <v>6973</v>
      </c>
      <c r="D93" s="224">
        <v>334</v>
      </c>
      <c r="E93" s="224">
        <f>SUM(C93:D93)</f>
        <v>7307</v>
      </c>
    </row>
    <row r="94" spans="2:6" s="196" customFormat="1" x14ac:dyDescent="0.25">
      <c r="B94" s="223">
        <v>43862</v>
      </c>
      <c r="C94" s="224">
        <v>6865</v>
      </c>
      <c r="D94" s="224">
        <v>510</v>
      </c>
      <c r="E94" s="224">
        <f t="shared" ref="E94:E95" si="5">SUM(C94:D94)</f>
        <v>7375</v>
      </c>
    </row>
    <row r="95" spans="2:6" s="196" customFormat="1" x14ac:dyDescent="0.25">
      <c r="B95" s="223">
        <v>43891</v>
      </c>
      <c r="C95" s="224">
        <v>6450</v>
      </c>
      <c r="D95" s="224">
        <v>524</v>
      </c>
      <c r="E95" s="224">
        <f t="shared" si="5"/>
        <v>6974</v>
      </c>
    </row>
    <row r="96" spans="2:6" s="196" customFormat="1" x14ac:dyDescent="0.25">
      <c r="B96" s="223">
        <v>43922</v>
      </c>
      <c r="C96" s="224">
        <v>3120</v>
      </c>
      <c r="D96" s="224">
        <v>427</v>
      </c>
      <c r="E96" s="224">
        <f t="shared" ref="E96" si="6">SUM(C96:D96)</f>
        <v>3547</v>
      </c>
    </row>
    <row r="97" spans="2:5" s="196" customFormat="1" x14ac:dyDescent="0.25">
      <c r="B97" s="223">
        <v>43952</v>
      </c>
      <c r="C97" s="224">
        <v>3668</v>
      </c>
      <c r="D97" s="224">
        <v>336</v>
      </c>
      <c r="E97" s="224">
        <f t="shared" ref="E97" si="7">SUM(C97:D97)</f>
        <v>4004</v>
      </c>
    </row>
    <row r="98" spans="2:5" s="196" customFormat="1" x14ac:dyDescent="0.25">
      <c r="B98" s="225" t="str">
        <f>'Concesiones Mensuales BxH'!B111</f>
        <v>a may-20</v>
      </c>
      <c r="C98" s="226">
        <f>SUM(C93:C97)</f>
        <v>27076</v>
      </c>
      <c r="D98" s="226">
        <f t="shared" ref="D98:E98" si="8">SUM(D93:D97)</f>
        <v>2131</v>
      </c>
      <c r="E98" s="226">
        <f t="shared" si="8"/>
        <v>29207</v>
      </c>
    </row>
    <row r="99" spans="2:5" s="196" customFormat="1" x14ac:dyDescent="0.25">
      <c r="B99" s="227" t="s">
        <v>28</v>
      </c>
      <c r="C99" s="228">
        <f>C27+C40+C53+C66+C79+SUM(C10:C14)+C92+C98</f>
        <v>681365</v>
      </c>
      <c r="D99" s="228">
        <f t="shared" ref="D99:E99" si="9">D27+D40+D53+D66+D79+SUM(D10:D14)+D92+D98</f>
        <v>44372</v>
      </c>
      <c r="E99" s="228">
        <f t="shared" si="9"/>
        <v>725737</v>
      </c>
    </row>
    <row r="100" spans="2:5" x14ac:dyDescent="0.25">
      <c r="B100" s="28" t="s">
        <v>473</v>
      </c>
    </row>
    <row r="101" spans="2:5" x14ac:dyDescent="0.25">
      <c r="B101" s="28" t="s">
        <v>483</v>
      </c>
    </row>
    <row r="102" spans="2:5" x14ac:dyDescent="0.25">
      <c r="B102" s="28" t="s">
        <v>484</v>
      </c>
    </row>
  </sheetData>
  <mergeCells count="3">
    <mergeCell ref="B5:E5"/>
    <mergeCell ref="B6:E6"/>
    <mergeCell ref="B8:E8"/>
  </mergeCells>
  <hyperlinks>
    <hyperlink ref="G5" location="'Índice BxH'!A1" display="Volver a Bono por Hijo" xr:uid="{00000000-0004-0000-1900-000000000000}"/>
  </hyperlinks>
  <pageMargins left="0.7" right="0.7" top="0.75" bottom="0.75" header="0.3" footer="0.3"/>
  <pageSetup orientation="portrait" verticalDpi="0" r:id="rId1"/>
  <ignoredErrors>
    <ignoredError sqref="E93:E96"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K43"/>
  <sheetViews>
    <sheetView showGridLines="0" zoomScale="70" zoomScaleNormal="70" workbookViewId="0">
      <pane xSplit="1" ySplit="9" topLeftCell="B34" activePane="bottomRight" state="frozen"/>
      <selection pane="topRight" activeCell="B1" sqref="B1"/>
      <selection pane="bottomLeft" activeCell="A10" sqref="A10"/>
      <selection pane="bottomRight" activeCell="B10" sqref="B10:B11"/>
    </sheetView>
  </sheetViews>
  <sheetFormatPr baseColWidth="10" defaultColWidth="11.44140625" defaultRowHeight="12" x14ac:dyDescent="0.25"/>
  <cols>
    <col min="1" max="1" width="6" style="28" customWidth="1"/>
    <col min="2" max="2" width="13.6640625" style="28" bestFit="1" customWidth="1"/>
    <col min="3" max="3" width="4" style="28" bestFit="1" customWidth="1"/>
    <col min="4" max="4" width="19.44140625" style="28" bestFit="1" customWidth="1"/>
    <col min="5" max="16384" width="11.44140625" style="28"/>
  </cols>
  <sheetData>
    <row r="2" spans="1:11" x14ac:dyDescent="0.25">
      <c r="A2" s="50" t="s">
        <v>101</v>
      </c>
    </row>
    <row r="3" spans="1:11" ht="14.4" x14ac:dyDescent="0.3">
      <c r="A3" s="50" t="s">
        <v>102</v>
      </c>
      <c r="I3" s="107"/>
    </row>
    <row r="5" spans="1:11" ht="13.8" x14ac:dyDescent="0.3">
      <c r="B5" s="357" t="s">
        <v>485</v>
      </c>
      <c r="C5" s="357"/>
      <c r="D5" s="357"/>
      <c r="E5" s="357"/>
      <c r="F5" s="357"/>
      <c r="G5" s="357"/>
      <c r="H5" s="357"/>
      <c r="I5" s="357"/>
      <c r="K5" s="125" t="s">
        <v>573</v>
      </c>
    </row>
    <row r="6" spans="1:11" ht="13.8" x14ac:dyDescent="0.3">
      <c r="B6" s="405" t="s">
        <v>620</v>
      </c>
      <c r="C6" s="406"/>
      <c r="D6" s="406"/>
      <c r="E6" s="406"/>
      <c r="F6" s="406"/>
      <c r="G6" s="406"/>
      <c r="H6" s="406"/>
      <c r="I6" s="406"/>
    </row>
    <row r="7" spans="1:11" ht="14.4" x14ac:dyDescent="0.3">
      <c r="B7"/>
      <c r="C7"/>
      <c r="D7"/>
      <c r="E7"/>
      <c r="F7"/>
      <c r="G7"/>
      <c r="H7"/>
      <c r="I7"/>
    </row>
    <row r="8" spans="1:11" x14ac:dyDescent="0.25">
      <c r="B8" s="407" t="s">
        <v>486</v>
      </c>
      <c r="C8" s="407"/>
      <c r="D8" s="408"/>
      <c r="E8" s="407" t="s">
        <v>589</v>
      </c>
      <c r="F8" s="407"/>
      <c r="G8" s="407" t="s">
        <v>590</v>
      </c>
      <c r="H8" s="407"/>
      <c r="I8" s="407" t="s">
        <v>487</v>
      </c>
    </row>
    <row r="9" spans="1:11" ht="20.25" customHeight="1" x14ac:dyDescent="0.25">
      <c r="B9" s="407"/>
      <c r="C9" s="407"/>
      <c r="D9" s="408"/>
      <c r="E9" s="336" t="s">
        <v>488</v>
      </c>
      <c r="F9" s="336" t="s">
        <v>489</v>
      </c>
      <c r="G9" s="336" t="s">
        <v>489</v>
      </c>
      <c r="H9" s="336" t="s">
        <v>581</v>
      </c>
      <c r="I9" s="407"/>
    </row>
    <row r="10" spans="1:11" x14ac:dyDescent="0.25">
      <c r="B10" s="403" t="s">
        <v>490</v>
      </c>
      <c r="C10" s="403" t="s">
        <v>492</v>
      </c>
      <c r="D10" s="271" t="s">
        <v>491</v>
      </c>
      <c r="E10" s="272">
        <v>7</v>
      </c>
      <c r="F10" s="272"/>
      <c r="G10" s="272"/>
      <c r="H10" s="272">
        <v>26</v>
      </c>
      <c r="I10" s="272">
        <f>SUM(E10:H10)</f>
        <v>33</v>
      </c>
    </row>
    <row r="11" spans="1:11" x14ac:dyDescent="0.25">
      <c r="B11" s="403"/>
      <c r="C11" s="403"/>
      <c r="D11" s="273" t="s">
        <v>493</v>
      </c>
      <c r="E11" s="272">
        <v>23</v>
      </c>
      <c r="F11" s="272"/>
      <c r="G11" s="272"/>
      <c r="H11" s="272">
        <v>66</v>
      </c>
      <c r="I11" s="272">
        <f t="shared" ref="I11:I43" si="0">SUM(E11:H11)</f>
        <v>89</v>
      </c>
    </row>
    <row r="12" spans="1:11" x14ac:dyDescent="0.25">
      <c r="B12" s="403" t="s">
        <v>494</v>
      </c>
      <c r="C12" s="403" t="s">
        <v>495</v>
      </c>
      <c r="D12" s="271" t="s">
        <v>491</v>
      </c>
      <c r="E12" s="272">
        <v>10</v>
      </c>
      <c r="F12" s="272">
        <v>1</v>
      </c>
      <c r="G12" s="272"/>
      <c r="H12" s="272">
        <v>50</v>
      </c>
      <c r="I12" s="272">
        <f t="shared" si="0"/>
        <v>61</v>
      </c>
    </row>
    <row r="13" spans="1:11" x14ac:dyDescent="0.25">
      <c r="B13" s="403"/>
      <c r="C13" s="403"/>
      <c r="D13" s="273" t="s">
        <v>493</v>
      </c>
      <c r="E13" s="272">
        <v>28</v>
      </c>
      <c r="F13" s="272">
        <v>3</v>
      </c>
      <c r="G13" s="272"/>
      <c r="H13" s="272">
        <v>122</v>
      </c>
      <c r="I13" s="272">
        <f t="shared" si="0"/>
        <v>153</v>
      </c>
    </row>
    <row r="14" spans="1:11" x14ac:dyDescent="0.25">
      <c r="B14" s="403" t="s">
        <v>496</v>
      </c>
      <c r="C14" s="403" t="s">
        <v>497</v>
      </c>
      <c r="D14" s="271" t="s">
        <v>491</v>
      </c>
      <c r="E14" s="272">
        <v>31</v>
      </c>
      <c r="F14" s="272">
        <v>1</v>
      </c>
      <c r="G14" s="272">
        <v>4</v>
      </c>
      <c r="H14" s="272">
        <v>75</v>
      </c>
      <c r="I14" s="272">
        <f t="shared" si="0"/>
        <v>111</v>
      </c>
    </row>
    <row r="15" spans="1:11" x14ac:dyDescent="0.25">
      <c r="B15" s="403"/>
      <c r="C15" s="403"/>
      <c r="D15" s="273" t="s">
        <v>493</v>
      </c>
      <c r="E15" s="272">
        <v>97</v>
      </c>
      <c r="F15" s="272">
        <v>2</v>
      </c>
      <c r="G15" s="272">
        <v>8</v>
      </c>
      <c r="H15" s="272">
        <v>233</v>
      </c>
      <c r="I15" s="272">
        <f t="shared" si="0"/>
        <v>340</v>
      </c>
    </row>
    <row r="16" spans="1:11" x14ac:dyDescent="0.25">
      <c r="B16" s="403" t="s">
        <v>498</v>
      </c>
      <c r="C16" s="403" t="s">
        <v>499</v>
      </c>
      <c r="D16" s="271" t="s">
        <v>491</v>
      </c>
      <c r="E16" s="272">
        <v>28</v>
      </c>
      <c r="F16" s="272"/>
      <c r="G16" s="272"/>
      <c r="H16" s="272">
        <v>54</v>
      </c>
      <c r="I16" s="272">
        <f t="shared" si="0"/>
        <v>82</v>
      </c>
    </row>
    <row r="17" spans="2:9" x14ac:dyDescent="0.25">
      <c r="B17" s="403"/>
      <c r="C17" s="403"/>
      <c r="D17" s="273" t="s">
        <v>493</v>
      </c>
      <c r="E17" s="272">
        <v>95</v>
      </c>
      <c r="F17" s="272"/>
      <c r="G17" s="272"/>
      <c r="H17" s="272">
        <v>170</v>
      </c>
      <c r="I17" s="272">
        <f t="shared" si="0"/>
        <v>265</v>
      </c>
    </row>
    <row r="18" spans="2:9" x14ac:dyDescent="0.25">
      <c r="B18" s="403" t="s">
        <v>500</v>
      </c>
      <c r="C18" s="403" t="s">
        <v>501</v>
      </c>
      <c r="D18" s="271" t="s">
        <v>491</v>
      </c>
      <c r="E18" s="272">
        <v>44</v>
      </c>
      <c r="F18" s="272">
        <v>1</v>
      </c>
      <c r="G18" s="272">
        <v>6</v>
      </c>
      <c r="H18" s="272">
        <v>134</v>
      </c>
      <c r="I18" s="272">
        <f t="shared" si="0"/>
        <v>185</v>
      </c>
    </row>
    <row r="19" spans="2:9" x14ac:dyDescent="0.25">
      <c r="B19" s="403"/>
      <c r="C19" s="403"/>
      <c r="D19" s="273" t="s">
        <v>493</v>
      </c>
      <c r="E19" s="272">
        <v>136</v>
      </c>
      <c r="F19" s="272">
        <v>3</v>
      </c>
      <c r="G19" s="272">
        <v>20</v>
      </c>
      <c r="H19" s="272">
        <v>405</v>
      </c>
      <c r="I19" s="272">
        <f t="shared" si="0"/>
        <v>564</v>
      </c>
    </row>
    <row r="20" spans="2:9" x14ac:dyDescent="0.25">
      <c r="B20" s="403" t="s">
        <v>502</v>
      </c>
      <c r="C20" s="403" t="s">
        <v>503</v>
      </c>
      <c r="D20" s="271" t="s">
        <v>491</v>
      </c>
      <c r="E20" s="272">
        <v>91</v>
      </c>
      <c r="F20" s="272">
        <v>3</v>
      </c>
      <c r="G20" s="272">
        <v>10</v>
      </c>
      <c r="H20" s="272">
        <v>379</v>
      </c>
      <c r="I20" s="272">
        <f t="shared" si="0"/>
        <v>483</v>
      </c>
    </row>
    <row r="21" spans="2:9" x14ac:dyDescent="0.25">
      <c r="B21" s="403"/>
      <c r="C21" s="403"/>
      <c r="D21" s="273" t="s">
        <v>493</v>
      </c>
      <c r="E21" s="272">
        <v>276</v>
      </c>
      <c r="F21" s="272">
        <v>9</v>
      </c>
      <c r="G21" s="272">
        <v>24</v>
      </c>
      <c r="H21" s="272">
        <v>1063</v>
      </c>
      <c r="I21" s="272">
        <f t="shared" si="0"/>
        <v>1372</v>
      </c>
    </row>
    <row r="22" spans="2:9" x14ac:dyDescent="0.25">
      <c r="B22" s="403" t="s">
        <v>504</v>
      </c>
      <c r="C22" s="403" t="s">
        <v>505</v>
      </c>
      <c r="D22" s="271" t="s">
        <v>491</v>
      </c>
      <c r="E22" s="272">
        <v>45</v>
      </c>
      <c r="F22" s="272"/>
      <c r="G22" s="272">
        <v>2</v>
      </c>
      <c r="H22" s="272">
        <v>191</v>
      </c>
      <c r="I22" s="272">
        <f t="shared" si="0"/>
        <v>238</v>
      </c>
    </row>
    <row r="23" spans="2:9" x14ac:dyDescent="0.25">
      <c r="B23" s="403"/>
      <c r="C23" s="403"/>
      <c r="D23" s="273" t="s">
        <v>493</v>
      </c>
      <c r="E23" s="272">
        <v>143</v>
      </c>
      <c r="F23" s="272"/>
      <c r="G23" s="272">
        <v>9</v>
      </c>
      <c r="H23" s="272">
        <v>552</v>
      </c>
      <c r="I23" s="272">
        <f t="shared" si="0"/>
        <v>704</v>
      </c>
    </row>
    <row r="24" spans="2:9" x14ac:dyDescent="0.25">
      <c r="B24" s="403" t="s">
        <v>506</v>
      </c>
      <c r="C24" s="403" t="s">
        <v>507</v>
      </c>
      <c r="D24" s="271" t="s">
        <v>491</v>
      </c>
      <c r="E24" s="272">
        <v>80</v>
      </c>
      <c r="F24" s="272">
        <v>2</v>
      </c>
      <c r="G24" s="272">
        <v>3</v>
      </c>
      <c r="H24" s="272">
        <v>224</v>
      </c>
      <c r="I24" s="272">
        <f t="shared" si="0"/>
        <v>309</v>
      </c>
    </row>
    <row r="25" spans="2:9" x14ac:dyDescent="0.25">
      <c r="B25" s="403"/>
      <c r="C25" s="403"/>
      <c r="D25" s="273" t="s">
        <v>493</v>
      </c>
      <c r="E25" s="272">
        <v>275</v>
      </c>
      <c r="F25" s="272">
        <v>8</v>
      </c>
      <c r="G25" s="272">
        <v>7</v>
      </c>
      <c r="H25" s="272">
        <v>647</v>
      </c>
      <c r="I25" s="272">
        <f t="shared" si="0"/>
        <v>937</v>
      </c>
    </row>
    <row r="26" spans="2:9" x14ac:dyDescent="0.25">
      <c r="B26" s="403" t="s">
        <v>508</v>
      </c>
      <c r="C26" s="403" t="s">
        <v>509</v>
      </c>
      <c r="D26" s="271" t="s">
        <v>491</v>
      </c>
      <c r="E26" s="272">
        <v>106</v>
      </c>
      <c r="F26" s="272">
        <v>4</v>
      </c>
      <c r="G26" s="272">
        <v>7</v>
      </c>
      <c r="H26" s="272">
        <v>249</v>
      </c>
      <c r="I26" s="272">
        <f t="shared" si="0"/>
        <v>366</v>
      </c>
    </row>
    <row r="27" spans="2:9" x14ac:dyDescent="0.25">
      <c r="B27" s="403"/>
      <c r="C27" s="403"/>
      <c r="D27" s="273" t="s">
        <v>493</v>
      </c>
      <c r="E27" s="272">
        <v>336</v>
      </c>
      <c r="F27" s="272">
        <v>22</v>
      </c>
      <c r="G27" s="272">
        <v>23</v>
      </c>
      <c r="H27" s="272">
        <v>648</v>
      </c>
      <c r="I27" s="272">
        <f t="shared" si="0"/>
        <v>1029</v>
      </c>
    </row>
    <row r="28" spans="2:9" x14ac:dyDescent="0.25">
      <c r="B28" s="403" t="s">
        <v>582</v>
      </c>
      <c r="C28" s="403" t="s">
        <v>583</v>
      </c>
      <c r="D28" s="271" t="s">
        <v>491</v>
      </c>
      <c r="E28" s="272">
        <v>50</v>
      </c>
      <c r="F28" s="272"/>
      <c r="G28" s="272">
        <v>1</v>
      </c>
      <c r="H28" s="272">
        <v>72</v>
      </c>
      <c r="I28" s="272">
        <f t="shared" si="0"/>
        <v>123</v>
      </c>
    </row>
    <row r="29" spans="2:9" x14ac:dyDescent="0.25">
      <c r="B29" s="403"/>
      <c r="C29" s="403"/>
      <c r="D29" s="273" t="s">
        <v>493</v>
      </c>
      <c r="E29" s="272">
        <v>142</v>
      </c>
      <c r="F29" s="272"/>
      <c r="G29" s="272">
        <v>2</v>
      </c>
      <c r="H29" s="272">
        <v>198</v>
      </c>
      <c r="I29" s="272">
        <f t="shared" si="0"/>
        <v>342</v>
      </c>
    </row>
    <row r="30" spans="2:9" x14ac:dyDescent="0.25">
      <c r="B30" s="403" t="s">
        <v>510</v>
      </c>
      <c r="C30" s="403" t="s">
        <v>511</v>
      </c>
      <c r="D30" s="271" t="s">
        <v>491</v>
      </c>
      <c r="E30" s="272">
        <v>65</v>
      </c>
      <c r="F30" s="272"/>
      <c r="G30" s="272">
        <v>5</v>
      </c>
      <c r="H30" s="272">
        <v>108</v>
      </c>
      <c r="I30" s="272">
        <f t="shared" si="0"/>
        <v>178</v>
      </c>
    </row>
    <row r="31" spans="2:9" x14ac:dyDescent="0.25">
      <c r="B31" s="403"/>
      <c r="C31" s="403"/>
      <c r="D31" s="273" t="s">
        <v>493</v>
      </c>
      <c r="E31" s="272">
        <v>222</v>
      </c>
      <c r="F31" s="272"/>
      <c r="G31" s="272">
        <v>13</v>
      </c>
      <c r="H31" s="272">
        <v>327</v>
      </c>
      <c r="I31" s="272">
        <f t="shared" si="0"/>
        <v>562</v>
      </c>
    </row>
    <row r="32" spans="2:9" x14ac:dyDescent="0.25">
      <c r="B32" s="403" t="s">
        <v>512</v>
      </c>
      <c r="C32" s="403" t="s">
        <v>513</v>
      </c>
      <c r="D32" s="271" t="s">
        <v>491</v>
      </c>
      <c r="E32" s="272">
        <v>26</v>
      </c>
      <c r="F32" s="272"/>
      <c r="G32" s="272"/>
      <c r="H32" s="272">
        <v>56</v>
      </c>
      <c r="I32" s="272">
        <f t="shared" si="0"/>
        <v>82</v>
      </c>
    </row>
    <row r="33" spans="2:9" x14ac:dyDescent="0.25">
      <c r="B33" s="403"/>
      <c r="C33" s="403"/>
      <c r="D33" s="273" t="s">
        <v>493</v>
      </c>
      <c r="E33" s="272">
        <v>73</v>
      </c>
      <c r="F33" s="272"/>
      <c r="G33" s="272"/>
      <c r="H33" s="272">
        <v>146</v>
      </c>
      <c r="I33" s="272">
        <f t="shared" si="0"/>
        <v>219</v>
      </c>
    </row>
    <row r="34" spans="2:9" x14ac:dyDescent="0.25">
      <c r="B34" s="403" t="s">
        <v>514</v>
      </c>
      <c r="C34" s="403" t="s">
        <v>515</v>
      </c>
      <c r="D34" s="271" t="s">
        <v>491</v>
      </c>
      <c r="E34" s="272">
        <v>51</v>
      </c>
      <c r="F34" s="272">
        <v>2</v>
      </c>
      <c r="G34" s="272">
        <v>1</v>
      </c>
      <c r="H34" s="272">
        <v>109</v>
      </c>
      <c r="I34" s="272">
        <f t="shared" si="0"/>
        <v>163</v>
      </c>
    </row>
    <row r="35" spans="2:9" x14ac:dyDescent="0.25">
      <c r="B35" s="403"/>
      <c r="C35" s="403"/>
      <c r="D35" s="273" t="s">
        <v>493</v>
      </c>
      <c r="E35" s="272">
        <v>156</v>
      </c>
      <c r="F35" s="272">
        <v>9</v>
      </c>
      <c r="G35" s="272">
        <v>4</v>
      </c>
      <c r="H35" s="272">
        <v>302</v>
      </c>
      <c r="I35" s="272">
        <f t="shared" si="0"/>
        <v>471</v>
      </c>
    </row>
    <row r="36" spans="2:9" x14ac:dyDescent="0.25">
      <c r="B36" s="403" t="s">
        <v>516</v>
      </c>
      <c r="C36" s="403" t="s">
        <v>517</v>
      </c>
      <c r="D36" s="271" t="s">
        <v>491</v>
      </c>
      <c r="E36" s="272">
        <v>6</v>
      </c>
      <c r="F36" s="272"/>
      <c r="G36" s="274"/>
      <c r="H36" s="274">
        <v>18</v>
      </c>
      <c r="I36" s="272">
        <f t="shared" si="0"/>
        <v>24</v>
      </c>
    </row>
    <row r="37" spans="2:9" x14ac:dyDescent="0.25">
      <c r="B37" s="403"/>
      <c r="C37" s="403"/>
      <c r="D37" s="273" t="s">
        <v>493</v>
      </c>
      <c r="E37" s="272">
        <v>19</v>
      </c>
      <c r="F37" s="272"/>
      <c r="G37" s="274"/>
      <c r="H37" s="274">
        <v>60</v>
      </c>
      <c r="I37" s="272">
        <f t="shared" si="0"/>
        <v>79</v>
      </c>
    </row>
    <row r="38" spans="2:9" x14ac:dyDescent="0.25">
      <c r="B38" s="403" t="s">
        <v>518</v>
      </c>
      <c r="C38" s="403" t="s">
        <v>519</v>
      </c>
      <c r="D38" s="271" t="s">
        <v>491</v>
      </c>
      <c r="E38" s="272">
        <v>5</v>
      </c>
      <c r="F38" s="272"/>
      <c r="G38" s="272">
        <v>3</v>
      </c>
      <c r="H38" s="272">
        <v>39</v>
      </c>
      <c r="I38" s="272">
        <f t="shared" si="0"/>
        <v>47</v>
      </c>
    </row>
    <row r="39" spans="2:9" x14ac:dyDescent="0.25">
      <c r="B39" s="403"/>
      <c r="C39" s="403"/>
      <c r="D39" s="273" t="s">
        <v>493</v>
      </c>
      <c r="E39" s="272">
        <v>12</v>
      </c>
      <c r="F39" s="272"/>
      <c r="G39" s="272">
        <v>5</v>
      </c>
      <c r="H39" s="272">
        <v>110</v>
      </c>
      <c r="I39" s="272">
        <f t="shared" si="0"/>
        <v>127</v>
      </c>
    </row>
    <row r="40" spans="2:9" x14ac:dyDescent="0.25">
      <c r="B40" s="403" t="s">
        <v>520</v>
      </c>
      <c r="C40" s="403" t="s">
        <v>521</v>
      </c>
      <c r="D40" s="271" t="s">
        <v>491</v>
      </c>
      <c r="E40" s="272">
        <v>264</v>
      </c>
      <c r="F40" s="272">
        <v>1</v>
      </c>
      <c r="G40" s="272">
        <v>21</v>
      </c>
      <c r="H40" s="272">
        <v>897</v>
      </c>
      <c r="I40" s="272">
        <f t="shared" si="0"/>
        <v>1183</v>
      </c>
    </row>
    <row r="41" spans="2:9" x14ac:dyDescent="0.25">
      <c r="B41" s="403"/>
      <c r="C41" s="403"/>
      <c r="D41" s="273" t="s">
        <v>493</v>
      </c>
      <c r="E41" s="272">
        <v>815</v>
      </c>
      <c r="F41" s="272">
        <v>3</v>
      </c>
      <c r="G41" s="272">
        <v>57</v>
      </c>
      <c r="H41" s="272">
        <v>2508</v>
      </c>
      <c r="I41" s="272">
        <f t="shared" si="0"/>
        <v>3383</v>
      </c>
    </row>
    <row r="42" spans="2:9" x14ac:dyDescent="0.25">
      <c r="B42" s="404" t="s">
        <v>96</v>
      </c>
      <c r="C42" s="404"/>
      <c r="D42" s="275" t="s">
        <v>491</v>
      </c>
      <c r="E42" s="276">
        <f>E10+E12+E14+E16+E18+E20+E22+E24+E26+E28+E30+E32+E34+E36+E38+E40</f>
        <v>909</v>
      </c>
      <c r="F42" s="276">
        <f t="shared" ref="F42:H43" si="1">F10+F12+F14+F16+F18+F20+F22+F24+F26+F28+F30+F32+F34+F36+F38+F40</f>
        <v>15</v>
      </c>
      <c r="G42" s="276">
        <f t="shared" si="1"/>
        <v>63</v>
      </c>
      <c r="H42" s="276">
        <f t="shared" si="1"/>
        <v>2681</v>
      </c>
      <c r="I42" s="276">
        <f t="shared" si="0"/>
        <v>3668</v>
      </c>
    </row>
    <row r="43" spans="2:9" x14ac:dyDescent="0.25">
      <c r="B43" s="404"/>
      <c r="C43" s="404"/>
      <c r="D43" s="277" t="s">
        <v>493</v>
      </c>
      <c r="E43" s="276">
        <f>E11+E13+E15+E17+E19+E21+E23+E25+E27+E29+E31+E33+E35+E37+E39+E41</f>
        <v>2848</v>
      </c>
      <c r="F43" s="276">
        <f t="shared" si="1"/>
        <v>59</v>
      </c>
      <c r="G43" s="276">
        <f t="shared" si="1"/>
        <v>172</v>
      </c>
      <c r="H43" s="276">
        <f t="shared" si="1"/>
        <v>7557</v>
      </c>
      <c r="I43" s="276">
        <f t="shared" si="0"/>
        <v>10636</v>
      </c>
    </row>
  </sheetData>
  <mergeCells count="40">
    <mergeCell ref="B5:I5"/>
    <mergeCell ref="B6:I6"/>
    <mergeCell ref="B8:C9"/>
    <mergeCell ref="D8:D9"/>
    <mergeCell ref="E8:F8"/>
    <mergeCell ref="G8:H8"/>
    <mergeCell ref="I8:I9"/>
    <mergeCell ref="B10:B11"/>
    <mergeCell ref="C10:C11"/>
    <mergeCell ref="B12:B13"/>
    <mergeCell ref="C12:C13"/>
    <mergeCell ref="B14:B15"/>
    <mergeCell ref="C14:C15"/>
    <mergeCell ref="B16:B17"/>
    <mergeCell ref="C16:C17"/>
    <mergeCell ref="B18:B19"/>
    <mergeCell ref="C18:C19"/>
    <mergeCell ref="B20:B21"/>
    <mergeCell ref="C20:C21"/>
    <mergeCell ref="B22:B23"/>
    <mergeCell ref="C22:C23"/>
    <mergeCell ref="B24:B25"/>
    <mergeCell ref="C24:C25"/>
    <mergeCell ref="C26:C27"/>
    <mergeCell ref="B26:B27"/>
    <mergeCell ref="B40:B41"/>
    <mergeCell ref="C40:C41"/>
    <mergeCell ref="B42:C43"/>
    <mergeCell ref="B38:B39"/>
    <mergeCell ref="B28:B29"/>
    <mergeCell ref="C28:C29"/>
    <mergeCell ref="B30:B31"/>
    <mergeCell ref="C30:C31"/>
    <mergeCell ref="C38:C39"/>
    <mergeCell ref="B36:B37"/>
    <mergeCell ref="C36:C37"/>
    <mergeCell ref="B34:B35"/>
    <mergeCell ref="C34:C35"/>
    <mergeCell ref="B32:B33"/>
    <mergeCell ref="C32:C33"/>
  </mergeCells>
  <hyperlinks>
    <hyperlink ref="K5" location="'Índice BxH'!A1" display="Volver a Bono por Hijo"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249977111117893"/>
  </sheetPr>
  <dimension ref="A2:N16"/>
  <sheetViews>
    <sheetView showGridLines="0" workbookViewId="0"/>
  </sheetViews>
  <sheetFormatPr baseColWidth="10" defaultRowHeight="14.4" x14ac:dyDescent="0.3"/>
  <cols>
    <col min="1" max="1" width="6" customWidth="1"/>
  </cols>
  <sheetData>
    <row r="2" spans="1:14" x14ac:dyDescent="0.3">
      <c r="A2" s="50" t="s">
        <v>101</v>
      </c>
    </row>
    <row r="3" spans="1:14" x14ac:dyDescent="0.3">
      <c r="A3" s="50" t="s">
        <v>102</v>
      </c>
    </row>
    <row r="4" spans="1:14" x14ac:dyDescent="0.3">
      <c r="A4" s="50"/>
    </row>
    <row r="5" spans="1:14" x14ac:dyDescent="0.3">
      <c r="A5" s="50"/>
      <c r="B5" s="117" t="s">
        <v>569</v>
      </c>
      <c r="C5" s="106"/>
      <c r="D5" s="106"/>
      <c r="E5" s="106"/>
      <c r="F5" s="106"/>
      <c r="N5" s="133" t="s">
        <v>576</v>
      </c>
    </row>
    <row r="6" spans="1:14" x14ac:dyDescent="0.3">
      <c r="A6" s="50"/>
    </row>
    <row r="7" spans="1:14" s="118" customFormat="1" ht="13.8" x14ac:dyDescent="0.3">
      <c r="B7" s="119" t="s">
        <v>124</v>
      </c>
      <c r="C7" s="120"/>
      <c r="D7" s="120"/>
      <c r="E7" s="120"/>
      <c r="F7" s="120"/>
      <c r="G7" s="120"/>
      <c r="H7" s="120"/>
      <c r="I7" s="120"/>
      <c r="J7" s="120"/>
      <c r="K7" s="120"/>
      <c r="L7" s="120"/>
      <c r="M7" s="120"/>
      <c r="N7" s="121"/>
    </row>
    <row r="8" spans="1:14" s="118" customFormat="1" ht="13.8" x14ac:dyDescent="0.3">
      <c r="B8" s="128" t="s">
        <v>621</v>
      </c>
      <c r="C8" s="129"/>
      <c r="D8" s="129"/>
      <c r="E8" s="129"/>
      <c r="F8" s="129"/>
      <c r="G8" s="129"/>
      <c r="H8" s="129"/>
      <c r="I8" s="129"/>
      <c r="J8" s="129"/>
      <c r="K8" s="129"/>
      <c r="L8" s="129"/>
      <c r="M8" s="129"/>
      <c r="N8" s="130"/>
    </row>
    <row r="9" spans="1:14" s="118" customFormat="1" ht="13.8" x14ac:dyDescent="0.3">
      <c r="B9" s="131" t="s">
        <v>570</v>
      </c>
      <c r="C9" s="122"/>
      <c r="D9" s="122"/>
      <c r="E9" s="122"/>
      <c r="F9" s="122"/>
      <c r="G9" s="122"/>
      <c r="H9" s="122"/>
      <c r="I9" s="122"/>
      <c r="J9" s="122"/>
      <c r="K9" s="122"/>
      <c r="L9" s="122"/>
      <c r="M9" s="122"/>
      <c r="N9" s="123"/>
    </row>
    <row r="10" spans="1:14" s="118" customFormat="1" ht="13.8" x14ac:dyDescent="0.3">
      <c r="B10" s="129"/>
      <c r="C10" s="129"/>
      <c r="D10" s="129"/>
      <c r="E10" s="129"/>
      <c r="F10" s="129"/>
      <c r="G10" s="129"/>
      <c r="H10" s="129"/>
      <c r="I10" s="129"/>
      <c r="J10" s="129"/>
      <c r="K10" s="129"/>
      <c r="L10" s="129"/>
      <c r="M10" s="129"/>
      <c r="N10" s="129"/>
    </row>
    <row r="11" spans="1:14" s="118" customFormat="1" ht="13.8" x14ac:dyDescent="0.3">
      <c r="B11" s="74" t="s">
        <v>522</v>
      </c>
      <c r="C11" s="129"/>
      <c r="D11" s="129"/>
      <c r="E11" s="129"/>
      <c r="F11" s="129"/>
      <c r="G11" s="129"/>
      <c r="H11" s="129"/>
      <c r="I11" s="129"/>
      <c r="J11" s="129"/>
      <c r="K11" s="129"/>
      <c r="L11" s="129"/>
      <c r="M11" s="129"/>
      <c r="N11" s="129"/>
    </row>
    <row r="12" spans="1:14" s="118" customFormat="1" ht="13.8" x14ac:dyDescent="0.3">
      <c r="B12" s="409" t="s">
        <v>622</v>
      </c>
      <c r="C12" s="409"/>
      <c r="D12" s="409"/>
      <c r="E12" s="409"/>
      <c r="F12" s="409"/>
      <c r="G12" s="409"/>
      <c r="H12" s="409"/>
      <c r="I12" s="409"/>
      <c r="J12" s="409"/>
    </row>
    <row r="13" spans="1:14" s="118" customFormat="1" ht="13.8" x14ac:dyDescent="0.3">
      <c r="B13" s="409" t="s">
        <v>623</v>
      </c>
      <c r="C13" s="409"/>
      <c r="D13" s="409"/>
      <c r="E13" s="409"/>
      <c r="F13" s="409"/>
      <c r="G13" s="409"/>
      <c r="H13" s="409"/>
      <c r="I13" s="409"/>
      <c r="J13" s="409"/>
    </row>
    <row r="14" spans="1:14" s="118" customFormat="1" ht="13.8" x14ac:dyDescent="0.3">
      <c r="B14" s="409" t="s">
        <v>624</v>
      </c>
      <c r="C14" s="409"/>
      <c r="D14" s="409"/>
      <c r="E14" s="409"/>
      <c r="F14" s="409"/>
      <c r="G14" s="409"/>
      <c r="H14" s="409"/>
      <c r="I14" s="409"/>
    </row>
    <row r="15" spans="1:14" s="118" customFormat="1" ht="13.8" x14ac:dyDescent="0.3">
      <c r="B15" s="409" t="s">
        <v>625</v>
      </c>
      <c r="C15" s="409"/>
      <c r="D15" s="409"/>
      <c r="E15" s="409"/>
      <c r="F15" s="409"/>
      <c r="G15" s="409"/>
      <c r="H15" s="409"/>
      <c r="I15" s="409"/>
      <c r="J15" s="409"/>
    </row>
    <row r="16" spans="1:14" s="118" customFormat="1" ht="13.8" x14ac:dyDescent="0.3">
      <c r="B16" s="409" t="s">
        <v>626</v>
      </c>
      <c r="C16" s="409"/>
      <c r="D16" s="409"/>
      <c r="E16" s="409"/>
      <c r="F16" s="409"/>
      <c r="G16" s="409"/>
      <c r="H16" s="409"/>
      <c r="I16" s="409"/>
      <c r="J16" s="409"/>
    </row>
  </sheetData>
  <mergeCells count="5">
    <mergeCell ref="B12:J12"/>
    <mergeCell ref="B13:J13"/>
    <mergeCell ref="B14:I14"/>
    <mergeCell ref="B15:J15"/>
    <mergeCell ref="B16:J16"/>
  </mergeCells>
  <hyperlinks>
    <hyperlink ref="B12" location="'Contratación Solicitudes'!A1" display="'Contratación Solicitudes'!A1" xr:uid="{00000000-0004-0000-1B00-000000000000}"/>
    <hyperlink ref="B13" location="'Contratación Trámite'!A1" display="'Contratación Trámite'!A1" xr:uid="{00000000-0004-0000-1B00-000001000000}"/>
    <hyperlink ref="B14" location="'Cotización Solicitudes'!A1" display="'Cotización Solicitudes'!A1" xr:uid="{00000000-0004-0000-1B00-000002000000}"/>
    <hyperlink ref="B15" location="'Cotización Trámite'!A1" display="'Cotización Trámite'!A1" xr:uid="{00000000-0004-0000-1B00-000003000000}"/>
    <hyperlink ref="B16" location="'Subsidios Pagados'!A1" display="'Subsidios Pagados'!A1" xr:uid="{00000000-0004-0000-1B00-000004000000}"/>
    <hyperlink ref="N5" location="Índice!A1" display="Volver" xr:uid="{00000000-0004-0000-1B00-000005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H115"/>
  <sheetViews>
    <sheetView showGridLines="0" topLeftCell="A4" zoomScale="70" zoomScaleNormal="70" workbookViewId="0">
      <pane xSplit="1" ySplit="7" topLeftCell="B104" activePane="bottomRight" state="frozen"/>
      <selection activeCell="A4" sqref="A4"/>
      <selection pane="topRight" activeCell="B4" sqref="B4"/>
      <selection pane="bottomLeft" activeCell="A11" sqref="A11"/>
      <selection pane="bottomRight" activeCell="B11" sqref="B11"/>
    </sheetView>
  </sheetViews>
  <sheetFormatPr baseColWidth="10" defaultColWidth="11.44140625" defaultRowHeight="12" x14ac:dyDescent="0.25"/>
  <cols>
    <col min="1" max="1" width="6" style="28" customWidth="1"/>
    <col min="2" max="16384" width="11.44140625" style="28"/>
  </cols>
  <sheetData>
    <row r="2" spans="1:8" x14ac:dyDescent="0.25">
      <c r="A2" s="50" t="s">
        <v>101</v>
      </c>
    </row>
    <row r="3" spans="1:8" x14ac:dyDescent="0.25">
      <c r="A3" s="50" t="s">
        <v>102</v>
      </c>
    </row>
    <row r="5" spans="1:8" ht="28.5" customHeight="1" x14ac:dyDescent="0.25">
      <c r="B5" s="410" t="s">
        <v>523</v>
      </c>
      <c r="C5" s="410"/>
      <c r="D5" s="410"/>
      <c r="E5" s="410"/>
      <c r="F5" s="410"/>
      <c r="H5" s="127" t="s">
        <v>575</v>
      </c>
    </row>
    <row r="6" spans="1:8" ht="13.8" x14ac:dyDescent="0.3">
      <c r="B6" s="357" t="s">
        <v>628</v>
      </c>
      <c r="C6" s="357"/>
      <c r="D6" s="357"/>
      <c r="E6" s="357"/>
      <c r="F6" s="357"/>
    </row>
    <row r="8" spans="1:8" ht="27" customHeight="1" x14ac:dyDescent="0.25">
      <c r="B8" s="411" t="s">
        <v>524</v>
      </c>
      <c r="C8" s="414" t="s">
        <v>525</v>
      </c>
      <c r="D8" s="415"/>
      <c r="E8" s="415"/>
      <c r="F8" s="416"/>
    </row>
    <row r="9" spans="1:8" ht="12" customHeight="1" x14ac:dyDescent="0.25">
      <c r="B9" s="412"/>
      <c r="C9" s="417" t="s">
        <v>480</v>
      </c>
      <c r="D9" s="414" t="s">
        <v>526</v>
      </c>
      <c r="E9" s="416"/>
      <c r="F9" s="417" t="s">
        <v>527</v>
      </c>
    </row>
    <row r="10" spans="1:8" x14ac:dyDescent="0.25">
      <c r="B10" s="413"/>
      <c r="C10" s="418"/>
      <c r="D10" s="262" t="s">
        <v>528</v>
      </c>
      <c r="E10" s="262" t="s">
        <v>529</v>
      </c>
      <c r="F10" s="418"/>
    </row>
    <row r="11" spans="1:8" x14ac:dyDescent="0.25">
      <c r="B11" s="78" t="s">
        <v>530</v>
      </c>
      <c r="C11" s="187">
        <v>333</v>
      </c>
      <c r="D11" s="187"/>
      <c r="E11" s="187"/>
      <c r="F11" s="187"/>
    </row>
    <row r="12" spans="1:8" x14ac:dyDescent="0.25">
      <c r="B12" s="79">
        <v>2009</v>
      </c>
      <c r="C12" s="187">
        <v>2105</v>
      </c>
      <c r="D12" s="187"/>
      <c r="E12" s="187"/>
      <c r="F12" s="187"/>
    </row>
    <row r="13" spans="1:8" x14ac:dyDescent="0.25">
      <c r="B13" s="79">
        <v>2010</v>
      </c>
      <c r="C13" s="187">
        <v>1759</v>
      </c>
      <c r="D13" s="187"/>
      <c r="E13" s="187"/>
      <c r="F13" s="187"/>
    </row>
    <row r="14" spans="1:8" x14ac:dyDescent="0.25">
      <c r="B14" s="79">
        <v>2011</v>
      </c>
      <c r="C14" s="80">
        <v>1026</v>
      </c>
      <c r="D14" s="80"/>
      <c r="E14" s="80"/>
      <c r="F14" s="80"/>
    </row>
    <row r="15" spans="1:8" x14ac:dyDescent="0.25">
      <c r="B15" s="79">
        <v>2012</v>
      </c>
      <c r="C15" s="80">
        <v>807</v>
      </c>
      <c r="D15" s="80"/>
      <c r="E15" s="80"/>
      <c r="F15" s="80">
        <f>4799+6387+5277+4788+3887+4506+3139+8888+9643+3804+9793+10267</f>
        <v>75178</v>
      </c>
    </row>
    <row r="16" spans="1:8" x14ac:dyDescent="0.25">
      <c r="B16" s="195">
        <v>41275</v>
      </c>
      <c r="C16" s="82">
        <v>58</v>
      </c>
      <c r="D16" s="82"/>
      <c r="E16" s="82"/>
      <c r="F16" s="82">
        <v>10513</v>
      </c>
    </row>
    <row r="17" spans="2:6" x14ac:dyDescent="0.25">
      <c r="B17" s="195">
        <v>41306</v>
      </c>
      <c r="C17" s="82">
        <v>55</v>
      </c>
      <c r="D17" s="82"/>
      <c r="E17" s="82"/>
      <c r="F17" s="82">
        <v>8811</v>
      </c>
    </row>
    <row r="18" spans="2:6" x14ac:dyDescent="0.25">
      <c r="B18" s="195">
        <v>41334</v>
      </c>
      <c r="C18" s="82">
        <v>64</v>
      </c>
      <c r="D18" s="82"/>
      <c r="E18" s="82"/>
      <c r="F18" s="82">
        <v>11072</v>
      </c>
    </row>
    <row r="19" spans="2:6" x14ac:dyDescent="0.25">
      <c r="B19" s="195">
        <v>41365</v>
      </c>
      <c r="C19" s="82">
        <v>66</v>
      </c>
      <c r="D19" s="82"/>
      <c r="E19" s="82"/>
      <c r="F19" s="82">
        <v>9568</v>
      </c>
    </row>
    <row r="20" spans="2:6" x14ac:dyDescent="0.25">
      <c r="B20" s="195">
        <v>41395</v>
      </c>
      <c r="C20" s="82">
        <v>60</v>
      </c>
      <c r="D20" s="82"/>
      <c r="E20" s="82"/>
      <c r="F20" s="82">
        <v>9423</v>
      </c>
    </row>
    <row r="21" spans="2:6" x14ac:dyDescent="0.25">
      <c r="B21" s="195">
        <v>41426</v>
      </c>
      <c r="C21" s="82">
        <v>54</v>
      </c>
      <c r="D21" s="82"/>
      <c r="E21" s="82"/>
      <c r="F21" s="82">
        <v>10541</v>
      </c>
    </row>
    <row r="22" spans="2:6" x14ac:dyDescent="0.25">
      <c r="B22" s="195">
        <v>41456</v>
      </c>
      <c r="C22" s="82">
        <v>58</v>
      </c>
      <c r="D22" s="82"/>
      <c r="E22" s="82"/>
      <c r="F22" s="82">
        <v>10315</v>
      </c>
    </row>
    <row r="23" spans="2:6" x14ac:dyDescent="0.25">
      <c r="B23" s="195">
        <v>41487</v>
      </c>
      <c r="C23" s="82">
        <v>58</v>
      </c>
      <c r="D23" s="82"/>
      <c r="E23" s="82"/>
      <c r="F23" s="82">
        <v>9741</v>
      </c>
    </row>
    <row r="24" spans="2:6" x14ac:dyDescent="0.25">
      <c r="B24" s="195">
        <v>41518</v>
      </c>
      <c r="C24" s="82">
        <v>50</v>
      </c>
      <c r="D24" s="82"/>
      <c r="E24" s="82"/>
      <c r="F24" s="82">
        <v>9232</v>
      </c>
    </row>
    <row r="25" spans="2:6" x14ac:dyDescent="0.25">
      <c r="B25" s="195">
        <v>41548</v>
      </c>
      <c r="C25" s="82">
        <v>48</v>
      </c>
      <c r="D25" s="82"/>
      <c r="E25" s="82"/>
      <c r="F25" s="82">
        <v>9928</v>
      </c>
    </row>
    <row r="26" spans="2:6" x14ac:dyDescent="0.25">
      <c r="B26" s="195">
        <v>41579</v>
      </c>
      <c r="C26" s="82">
        <v>28</v>
      </c>
      <c r="D26" s="82"/>
      <c r="E26" s="82"/>
      <c r="F26" s="82">
        <v>6195</v>
      </c>
    </row>
    <row r="27" spans="2:6" x14ac:dyDescent="0.25">
      <c r="B27" s="195">
        <v>41609</v>
      </c>
      <c r="C27" s="185">
        <v>55</v>
      </c>
      <c r="D27" s="185"/>
      <c r="E27" s="185"/>
      <c r="F27" s="185">
        <v>8859</v>
      </c>
    </row>
    <row r="28" spans="2:6" x14ac:dyDescent="0.25">
      <c r="B28" s="79">
        <v>2013</v>
      </c>
      <c r="C28" s="187">
        <f>SUM(C16:C27)</f>
        <v>654</v>
      </c>
      <c r="D28" s="187"/>
      <c r="E28" s="187"/>
      <c r="F28" s="187">
        <f>SUM(F16:F27)</f>
        <v>114198</v>
      </c>
    </row>
    <row r="29" spans="2:6" x14ac:dyDescent="0.25">
      <c r="B29" s="195">
        <v>41640</v>
      </c>
      <c r="C29" s="185">
        <v>57</v>
      </c>
      <c r="D29" s="185"/>
      <c r="E29" s="185"/>
      <c r="F29" s="185">
        <v>10003</v>
      </c>
    </row>
    <row r="30" spans="2:6" x14ac:dyDescent="0.25">
      <c r="B30" s="195">
        <v>41671</v>
      </c>
      <c r="C30" s="185">
        <v>36</v>
      </c>
      <c r="D30" s="185"/>
      <c r="E30" s="185"/>
      <c r="F30" s="185">
        <v>8116</v>
      </c>
    </row>
    <row r="31" spans="2:6" x14ac:dyDescent="0.25">
      <c r="B31" s="195">
        <v>41699</v>
      </c>
      <c r="C31" s="185">
        <v>43</v>
      </c>
      <c r="D31" s="185"/>
      <c r="E31" s="185"/>
      <c r="F31" s="185">
        <v>3794</v>
      </c>
    </row>
    <row r="32" spans="2:6" x14ac:dyDescent="0.25">
      <c r="B32" s="195">
        <v>41730</v>
      </c>
      <c r="C32" s="185">
        <v>44</v>
      </c>
      <c r="D32" s="185"/>
      <c r="E32" s="185"/>
      <c r="F32" s="185">
        <v>5833</v>
      </c>
    </row>
    <row r="33" spans="2:6" x14ac:dyDescent="0.25">
      <c r="B33" s="195">
        <v>41760</v>
      </c>
      <c r="C33" s="185">
        <v>47</v>
      </c>
      <c r="D33" s="185"/>
      <c r="E33" s="185"/>
      <c r="F33" s="185">
        <v>3916</v>
      </c>
    </row>
    <row r="34" spans="2:6" x14ac:dyDescent="0.25">
      <c r="B34" s="195">
        <v>41791</v>
      </c>
      <c r="C34" s="185">
        <v>48</v>
      </c>
      <c r="D34" s="185"/>
      <c r="E34" s="185"/>
      <c r="F34" s="185">
        <v>3251</v>
      </c>
    </row>
    <row r="35" spans="2:6" x14ac:dyDescent="0.25">
      <c r="B35" s="195">
        <v>41821</v>
      </c>
      <c r="C35" s="185">
        <v>47</v>
      </c>
      <c r="D35" s="185"/>
      <c r="E35" s="185"/>
      <c r="F35" s="185">
        <v>3190</v>
      </c>
    </row>
    <row r="36" spans="2:6" x14ac:dyDescent="0.25">
      <c r="B36" s="195">
        <v>41852</v>
      </c>
      <c r="C36" s="185">
        <v>44</v>
      </c>
      <c r="D36" s="185"/>
      <c r="E36" s="185"/>
      <c r="F36" s="185">
        <v>3136</v>
      </c>
    </row>
    <row r="37" spans="2:6" x14ac:dyDescent="0.25">
      <c r="B37" s="195">
        <v>41883</v>
      </c>
      <c r="C37" s="185">
        <v>41</v>
      </c>
      <c r="D37" s="185"/>
      <c r="E37" s="185"/>
      <c r="F37" s="185">
        <v>2928</v>
      </c>
    </row>
    <row r="38" spans="2:6" x14ac:dyDescent="0.25">
      <c r="B38" s="195">
        <v>41913</v>
      </c>
      <c r="C38" s="185">
        <v>34</v>
      </c>
      <c r="D38" s="185"/>
      <c r="E38" s="185"/>
      <c r="F38" s="185">
        <v>2732</v>
      </c>
    </row>
    <row r="39" spans="2:6" x14ac:dyDescent="0.25">
      <c r="B39" s="195">
        <v>41944</v>
      </c>
      <c r="C39" s="185">
        <v>25</v>
      </c>
      <c r="D39" s="185"/>
      <c r="E39" s="185"/>
      <c r="F39" s="185">
        <v>3936</v>
      </c>
    </row>
    <row r="40" spans="2:6" x14ac:dyDescent="0.25">
      <c r="B40" s="195">
        <v>41974</v>
      </c>
      <c r="C40" s="185">
        <v>47</v>
      </c>
      <c r="D40" s="185"/>
      <c r="E40" s="185"/>
      <c r="F40" s="185">
        <v>3018</v>
      </c>
    </row>
    <row r="41" spans="2:6" x14ac:dyDescent="0.25">
      <c r="B41" s="79">
        <v>2014</v>
      </c>
      <c r="C41" s="187">
        <f>SUM(C29:C40)</f>
        <v>513</v>
      </c>
      <c r="D41" s="187"/>
      <c r="E41" s="187"/>
      <c r="F41" s="187">
        <f>SUM(F29:F40)</f>
        <v>53853</v>
      </c>
    </row>
    <row r="42" spans="2:6" x14ac:dyDescent="0.25">
      <c r="B42" s="195">
        <v>42005</v>
      </c>
      <c r="C42" s="185">
        <v>40</v>
      </c>
      <c r="D42" s="185"/>
      <c r="E42" s="185"/>
      <c r="F42" s="185">
        <v>2343</v>
      </c>
    </row>
    <row r="43" spans="2:6" x14ac:dyDescent="0.25">
      <c r="B43" s="195">
        <v>42036</v>
      </c>
      <c r="C43" s="185">
        <v>37</v>
      </c>
      <c r="D43" s="185"/>
      <c r="E43" s="185"/>
      <c r="F43" s="185">
        <v>2758</v>
      </c>
    </row>
    <row r="44" spans="2:6" x14ac:dyDescent="0.25">
      <c r="B44" s="195">
        <v>42064</v>
      </c>
      <c r="C44" s="185">
        <v>39</v>
      </c>
      <c r="D44" s="185"/>
      <c r="E44" s="185"/>
      <c r="F44" s="185">
        <v>2319</v>
      </c>
    </row>
    <row r="45" spans="2:6" x14ac:dyDescent="0.25">
      <c r="B45" s="195">
        <v>42095</v>
      </c>
      <c r="C45" s="185">
        <v>33</v>
      </c>
      <c r="D45" s="185"/>
      <c r="E45" s="185"/>
      <c r="F45" s="185">
        <v>1250</v>
      </c>
    </row>
    <row r="46" spans="2:6" x14ac:dyDescent="0.25">
      <c r="B46" s="195">
        <v>42125</v>
      </c>
      <c r="C46" s="185">
        <v>31</v>
      </c>
      <c r="D46" s="185"/>
      <c r="E46" s="185"/>
      <c r="F46" s="185">
        <v>1952</v>
      </c>
    </row>
    <row r="47" spans="2:6" x14ac:dyDescent="0.25">
      <c r="B47" s="195">
        <v>42156</v>
      </c>
      <c r="C47" s="185">
        <v>38</v>
      </c>
      <c r="D47" s="185"/>
      <c r="E47" s="185"/>
      <c r="F47" s="185">
        <v>1536</v>
      </c>
    </row>
    <row r="48" spans="2:6" x14ac:dyDescent="0.25">
      <c r="B48" s="195">
        <v>42186</v>
      </c>
      <c r="C48" s="185">
        <v>33</v>
      </c>
      <c r="D48" s="185"/>
      <c r="E48" s="185"/>
      <c r="F48" s="185">
        <v>2640</v>
      </c>
    </row>
    <row r="49" spans="2:6" x14ac:dyDescent="0.25">
      <c r="B49" s="195">
        <v>42217</v>
      </c>
      <c r="C49" s="185">
        <v>37</v>
      </c>
      <c r="D49" s="185"/>
      <c r="E49" s="185"/>
      <c r="F49" s="185">
        <v>1723</v>
      </c>
    </row>
    <row r="50" spans="2:6" x14ac:dyDescent="0.25">
      <c r="B50" s="195">
        <v>42248</v>
      </c>
      <c r="C50" s="185">
        <v>40</v>
      </c>
      <c r="D50" s="185"/>
      <c r="E50" s="185"/>
      <c r="F50" s="185">
        <v>2602</v>
      </c>
    </row>
    <row r="51" spans="2:6" x14ac:dyDescent="0.25">
      <c r="B51" s="195">
        <v>42278</v>
      </c>
      <c r="C51" s="185">
        <v>39</v>
      </c>
      <c r="D51" s="185"/>
      <c r="E51" s="185"/>
      <c r="F51" s="185">
        <v>2691</v>
      </c>
    </row>
    <row r="52" spans="2:6" x14ac:dyDescent="0.25">
      <c r="B52" s="195">
        <v>42309</v>
      </c>
      <c r="C52" s="185">
        <v>37</v>
      </c>
      <c r="D52" s="185"/>
      <c r="E52" s="185"/>
      <c r="F52" s="185">
        <v>2518</v>
      </c>
    </row>
    <row r="53" spans="2:6" x14ac:dyDescent="0.25">
      <c r="B53" s="195">
        <v>42339</v>
      </c>
      <c r="C53" s="185">
        <v>33</v>
      </c>
      <c r="D53" s="185"/>
      <c r="E53" s="185"/>
      <c r="F53" s="185">
        <v>2358</v>
      </c>
    </row>
    <row r="54" spans="2:6" x14ac:dyDescent="0.25">
      <c r="B54" s="79">
        <v>2015</v>
      </c>
      <c r="C54" s="187">
        <f>SUM(C42:C53)</f>
        <v>437</v>
      </c>
      <c r="D54" s="187"/>
      <c r="E54" s="187"/>
      <c r="F54" s="187">
        <f>SUM(F42:F53)</f>
        <v>26690</v>
      </c>
    </row>
    <row r="55" spans="2:6" x14ac:dyDescent="0.25">
      <c r="B55" s="195">
        <v>42370</v>
      </c>
      <c r="C55" s="185">
        <v>33</v>
      </c>
      <c r="D55" s="185"/>
      <c r="E55" s="185"/>
      <c r="F55" s="185">
        <v>3308</v>
      </c>
    </row>
    <row r="56" spans="2:6" x14ac:dyDescent="0.25">
      <c r="B56" s="195">
        <v>42401</v>
      </c>
      <c r="C56" s="185">
        <v>33</v>
      </c>
      <c r="D56" s="185"/>
      <c r="E56" s="185"/>
      <c r="F56" s="185">
        <v>2327</v>
      </c>
    </row>
    <row r="57" spans="2:6" x14ac:dyDescent="0.25">
      <c r="B57" s="195">
        <v>42430</v>
      </c>
      <c r="C57" s="185">
        <v>40</v>
      </c>
      <c r="D57" s="185"/>
      <c r="E57" s="185"/>
      <c r="F57" s="185">
        <v>2621</v>
      </c>
    </row>
    <row r="58" spans="2:6" x14ac:dyDescent="0.25">
      <c r="B58" s="195">
        <v>42461</v>
      </c>
      <c r="C58" s="185">
        <v>39</v>
      </c>
      <c r="D58" s="185"/>
      <c r="E58" s="185"/>
      <c r="F58" s="185">
        <v>2495</v>
      </c>
    </row>
    <row r="59" spans="2:6" x14ac:dyDescent="0.25">
      <c r="B59" s="195">
        <v>42491</v>
      </c>
      <c r="C59" s="185">
        <v>40</v>
      </c>
      <c r="D59" s="185">
        <v>1000</v>
      </c>
      <c r="E59" s="185">
        <v>1038</v>
      </c>
      <c r="F59" s="185">
        <f>D59+E59</f>
        <v>2038</v>
      </c>
    </row>
    <row r="60" spans="2:6" x14ac:dyDescent="0.25">
      <c r="B60" s="195">
        <v>42522</v>
      </c>
      <c r="C60" s="185">
        <v>37</v>
      </c>
      <c r="D60" s="84" t="s">
        <v>481</v>
      </c>
      <c r="E60" s="84" t="s">
        <v>481</v>
      </c>
      <c r="F60" s="185">
        <v>1960</v>
      </c>
    </row>
    <row r="61" spans="2:6" x14ac:dyDescent="0.25">
      <c r="B61" s="195">
        <v>42552</v>
      </c>
      <c r="C61" s="185">
        <v>46</v>
      </c>
      <c r="D61" s="185">
        <v>1739</v>
      </c>
      <c r="E61" s="185">
        <v>1498</v>
      </c>
      <c r="F61" s="185">
        <f t="shared" ref="F61:F66" si="0">D61+E61</f>
        <v>3237</v>
      </c>
    </row>
    <row r="62" spans="2:6" x14ac:dyDescent="0.25">
      <c r="B62" s="195">
        <v>42583</v>
      </c>
      <c r="C62" s="185">
        <v>47</v>
      </c>
      <c r="D62" s="185">
        <v>1262</v>
      </c>
      <c r="E62" s="185">
        <v>1077</v>
      </c>
      <c r="F62" s="185">
        <f t="shared" si="0"/>
        <v>2339</v>
      </c>
    </row>
    <row r="63" spans="2:6" x14ac:dyDescent="0.25">
      <c r="B63" s="195">
        <v>42614</v>
      </c>
      <c r="C63" s="185">
        <v>38</v>
      </c>
      <c r="D63" s="185">
        <v>1119</v>
      </c>
      <c r="E63" s="185">
        <v>1309</v>
      </c>
      <c r="F63" s="185">
        <f t="shared" si="0"/>
        <v>2428</v>
      </c>
    </row>
    <row r="64" spans="2:6" x14ac:dyDescent="0.25">
      <c r="B64" s="195">
        <v>42644</v>
      </c>
      <c r="C64" s="185">
        <v>36</v>
      </c>
      <c r="D64" s="185">
        <v>943</v>
      </c>
      <c r="E64" s="185">
        <v>705</v>
      </c>
      <c r="F64" s="185">
        <f t="shared" si="0"/>
        <v>1648</v>
      </c>
    </row>
    <row r="65" spans="2:6" x14ac:dyDescent="0.25">
      <c r="B65" s="195">
        <v>42675</v>
      </c>
      <c r="C65" s="185">
        <v>42</v>
      </c>
      <c r="D65" s="185">
        <v>2225</v>
      </c>
      <c r="E65" s="185">
        <v>1770</v>
      </c>
      <c r="F65" s="185">
        <f t="shared" si="0"/>
        <v>3995</v>
      </c>
    </row>
    <row r="66" spans="2:6" x14ac:dyDescent="0.25">
      <c r="B66" s="195">
        <v>42705</v>
      </c>
      <c r="C66" s="185">
        <v>50</v>
      </c>
      <c r="D66" s="185">
        <v>3021</v>
      </c>
      <c r="E66" s="185">
        <v>2296</v>
      </c>
      <c r="F66" s="185">
        <f t="shared" si="0"/>
        <v>5317</v>
      </c>
    </row>
    <row r="67" spans="2:6" x14ac:dyDescent="0.25">
      <c r="B67" s="79">
        <v>2016</v>
      </c>
      <c r="C67" s="187">
        <f>SUM(C55:C66)</f>
        <v>481</v>
      </c>
      <c r="D67" s="187"/>
      <c r="E67" s="187"/>
      <c r="F67" s="187">
        <f>SUM(F55:F66)</f>
        <v>33713</v>
      </c>
    </row>
    <row r="68" spans="2:6" x14ac:dyDescent="0.25">
      <c r="B68" s="195">
        <v>42736</v>
      </c>
      <c r="C68" s="185">
        <v>40</v>
      </c>
      <c r="D68" s="185">
        <v>2335</v>
      </c>
      <c r="E68" s="185">
        <v>1830</v>
      </c>
      <c r="F68" s="185">
        <f t="shared" ref="F68:F79" si="1">D68+E68</f>
        <v>4165</v>
      </c>
    </row>
    <row r="69" spans="2:6" x14ac:dyDescent="0.25">
      <c r="B69" s="195">
        <v>42767</v>
      </c>
      <c r="C69" s="185">
        <v>32</v>
      </c>
      <c r="D69" s="185">
        <v>2075</v>
      </c>
      <c r="E69" s="185">
        <v>1511</v>
      </c>
      <c r="F69" s="185">
        <f t="shared" si="1"/>
        <v>3586</v>
      </c>
    </row>
    <row r="70" spans="2:6" x14ac:dyDescent="0.25">
      <c r="B70" s="195">
        <v>42795</v>
      </c>
      <c r="C70" s="185">
        <v>37</v>
      </c>
      <c r="D70" s="185">
        <v>922</v>
      </c>
      <c r="E70" s="185">
        <v>763</v>
      </c>
      <c r="F70" s="185">
        <f t="shared" si="1"/>
        <v>1685</v>
      </c>
    </row>
    <row r="71" spans="2:6" x14ac:dyDescent="0.25">
      <c r="B71" s="195">
        <v>42826</v>
      </c>
      <c r="C71" s="185">
        <v>27</v>
      </c>
      <c r="D71" s="185">
        <v>464</v>
      </c>
      <c r="E71" s="185">
        <v>377</v>
      </c>
      <c r="F71" s="185">
        <f t="shared" si="1"/>
        <v>841</v>
      </c>
    </row>
    <row r="72" spans="2:6" x14ac:dyDescent="0.25">
      <c r="B72" s="195">
        <v>42856</v>
      </c>
      <c r="C72" s="185">
        <v>36</v>
      </c>
      <c r="D72" s="185">
        <v>870</v>
      </c>
      <c r="E72" s="185">
        <v>555</v>
      </c>
      <c r="F72" s="185">
        <f t="shared" si="1"/>
        <v>1425</v>
      </c>
    </row>
    <row r="73" spans="2:6" x14ac:dyDescent="0.25">
      <c r="B73" s="195">
        <v>42887</v>
      </c>
      <c r="C73" s="185">
        <v>38</v>
      </c>
      <c r="D73" s="185">
        <v>479</v>
      </c>
      <c r="E73" s="185">
        <v>437</v>
      </c>
      <c r="F73" s="185">
        <f t="shared" si="1"/>
        <v>916</v>
      </c>
    </row>
    <row r="74" spans="2:6" x14ac:dyDescent="0.25">
      <c r="B74" s="195">
        <v>42917</v>
      </c>
      <c r="C74" s="185">
        <v>31</v>
      </c>
      <c r="D74" s="185">
        <v>544</v>
      </c>
      <c r="E74" s="185">
        <v>385</v>
      </c>
      <c r="F74" s="185">
        <f t="shared" si="1"/>
        <v>929</v>
      </c>
    </row>
    <row r="75" spans="2:6" x14ac:dyDescent="0.25">
      <c r="B75" s="195">
        <v>42948</v>
      </c>
      <c r="C75" s="185">
        <v>34</v>
      </c>
      <c r="D75" s="185">
        <v>715</v>
      </c>
      <c r="E75" s="185">
        <v>414</v>
      </c>
      <c r="F75" s="185">
        <f t="shared" si="1"/>
        <v>1129</v>
      </c>
    </row>
    <row r="76" spans="2:6" x14ac:dyDescent="0.25">
      <c r="B76" s="195">
        <v>42979</v>
      </c>
      <c r="C76" s="185">
        <v>36</v>
      </c>
      <c r="D76" s="185">
        <v>680</v>
      </c>
      <c r="E76" s="185">
        <v>537</v>
      </c>
      <c r="F76" s="185">
        <f t="shared" si="1"/>
        <v>1217</v>
      </c>
    </row>
    <row r="77" spans="2:6" x14ac:dyDescent="0.25">
      <c r="B77" s="195">
        <v>43009</v>
      </c>
      <c r="C77" s="185">
        <v>33</v>
      </c>
      <c r="D77" s="185">
        <v>503</v>
      </c>
      <c r="E77" s="185">
        <v>374</v>
      </c>
      <c r="F77" s="185">
        <f t="shared" si="1"/>
        <v>877</v>
      </c>
    </row>
    <row r="78" spans="2:6" x14ac:dyDescent="0.25">
      <c r="B78" s="195">
        <v>43040</v>
      </c>
      <c r="C78" s="185">
        <v>40</v>
      </c>
      <c r="D78" s="185">
        <v>676</v>
      </c>
      <c r="E78" s="185">
        <v>640</v>
      </c>
      <c r="F78" s="185">
        <f t="shared" si="1"/>
        <v>1316</v>
      </c>
    </row>
    <row r="79" spans="2:6" x14ac:dyDescent="0.25">
      <c r="B79" s="195">
        <v>43070</v>
      </c>
      <c r="C79" s="185">
        <v>56</v>
      </c>
      <c r="D79" s="185">
        <v>742</v>
      </c>
      <c r="E79" s="185">
        <v>697</v>
      </c>
      <c r="F79" s="185">
        <f t="shared" si="1"/>
        <v>1439</v>
      </c>
    </row>
    <row r="80" spans="2:6" x14ac:dyDescent="0.25">
      <c r="B80" s="79">
        <v>2017</v>
      </c>
      <c r="C80" s="187">
        <f>SUM(C68:C79)</f>
        <v>440</v>
      </c>
      <c r="D80" s="169">
        <f>SUM(D68:D79)</f>
        <v>11005</v>
      </c>
      <c r="E80" s="169">
        <f>SUM(E68:E79)</f>
        <v>8520</v>
      </c>
      <c r="F80" s="169">
        <f>SUM(F68:F79)</f>
        <v>19525</v>
      </c>
    </row>
    <row r="81" spans="2:6" x14ac:dyDescent="0.25">
      <c r="B81" s="195">
        <v>43101</v>
      </c>
      <c r="C81" s="185">
        <v>46</v>
      </c>
      <c r="D81" s="185">
        <v>1310</v>
      </c>
      <c r="E81" s="185">
        <v>1294</v>
      </c>
      <c r="F81" s="185">
        <f>D81+E81</f>
        <v>2604</v>
      </c>
    </row>
    <row r="82" spans="2:6" x14ac:dyDescent="0.25">
      <c r="B82" s="195">
        <v>43132</v>
      </c>
      <c r="C82" s="185">
        <v>61</v>
      </c>
      <c r="D82" s="185">
        <v>1107</v>
      </c>
      <c r="E82" s="185">
        <v>809</v>
      </c>
      <c r="F82" s="185">
        <f t="shared" ref="F82:F91" si="2">D82+E82</f>
        <v>1916</v>
      </c>
    </row>
    <row r="83" spans="2:6" x14ac:dyDescent="0.25">
      <c r="B83" s="195">
        <v>43160</v>
      </c>
      <c r="C83" s="185">
        <v>44</v>
      </c>
      <c r="D83" s="185">
        <v>861</v>
      </c>
      <c r="E83" s="185">
        <v>608</v>
      </c>
      <c r="F83" s="185">
        <f t="shared" si="2"/>
        <v>1469</v>
      </c>
    </row>
    <row r="84" spans="2:6" x14ac:dyDescent="0.25">
      <c r="B84" s="195">
        <v>43191</v>
      </c>
      <c r="C84" s="185">
        <v>39</v>
      </c>
      <c r="D84" s="185">
        <v>653</v>
      </c>
      <c r="E84" s="185">
        <v>498</v>
      </c>
      <c r="F84" s="185">
        <f t="shared" si="2"/>
        <v>1151</v>
      </c>
    </row>
    <row r="85" spans="2:6" x14ac:dyDescent="0.25">
      <c r="B85" s="195">
        <v>43221</v>
      </c>
      <c r="C85" s="185">
        <v>40</v>
      </c>
      <c r="D85" s="185">
        <v>965</v>
      </c>
      <c r="E85" s="185">
        <v>663</v>
      </c>
      <c r="F85" s="185">
        <f t="shared" si="2"/>
        <v>1628</v>
      </c>
    </row>
    <row r="86" spans="2:6" x14ac:dyDescent="0.25">
      <c r="B86" s="195">
        <v>43252</v>
      </c>
      <c r="C86" s="185">
        <v>55</v>
      </c>
      <c r="D86" s="185">
        <v>836</v>
      </c>
      <c r="E86" s="185">
        <v>774</v>
      </c>
      <c r="F86" s="185">
        <f t="shared" si="2"/>
        <v>1610</v>
      </c>
    </row>
    <row r="87" spans="2:6" x14ac:dyDescent="0.25">
      <c r="B87" s="195">
        <v>43282</v>
      </c>
      <c r="C87" s="185">
        <v>54</v>
      </c>
      <c r="D87" s="185">
        <v>1124</v>
      </c>
      <c r="E87" s="185">
        <v>980</v>
      </c>
      <c r="F87" s="185">
        <f t="shared" si="2"/>
        <v>2104</v>
      </c>
    </row>
    <row r="88" spans="2:6" x14ac:dyDescent="0.25">
      <c r="B88" s="195">
        <v>43313</v>
      </c>
      <c r="C88" s="185">
        <v>74</v>
      </c>
      <c r="D88" s="185">
        <v>1725</v>
      </c>
      <c r="E88" s="185">
        <v>1398</v>
      </c>
      <c r="F88" s="185">
        <f t="shared" si="2"/>
        <v>3123</v>
      </c>
    </row>
    <row r="89" spans="2:6" x14ac:dyDescent="0.25">
      <c r="B89" s="195">
        <v>43344</v>
      </c>
      <c r="C89" s="185">
        <v>50</v>
      </c>
      <c r="D89" s="185">
        <v>1229</v>
      </c>
      <c r="E89" s="185">
        <v>1067</v>
      </c>
      <c r="F89" s="185">
        <f t="shared" si="2"/>
        <v>2296</v>
      </c>
    </row>
    <row r="90" spans="2:6" x14ac:dyDescent="0.25">
      <c r="B90" s="195">
        <v>43374</v>
      </c>
      <c r="C90" s="185">
        <v>31</v>
      </c>
      <c r="D90" s="185">
        <v>1359</v>
      </c>
      <c r="E90" s="185">
        <v>477</v>
      </c>
      <c r="F90" s="185">
        <f t="shared" si="2"/>
        <v>1836</v>
      </c>
    </row>
    <row r="91" spans="2:6" x14ac:dyDescent="0.25">
      <c r="B91" s="195">
        <v>43405</v>
      </c>
      <c r="C91" s="185">
        <v>21</v>
      </c>
      <c r="D91" s="185">
        <v>1224</v>
      </c>
      <c r="E91" s="185">
        <v>699</v>
      </c>
      <c r="F91" s="185">
        <f t="shared" si="2"/>
        <v>1923</v>
      </c>
    </row>
    <row r="92" spans="2:6" x14ac:dyDescent="0.25">
      <c r="B92" s="195">
        <v>43435</v>
      </c>
      <c r="C92" s="145">
        <v>63</v>
      </c>
      <c r="D92" s="146">
        <v>1322</v>
      </c>
      <c r="E92" s="147">
        <v>1102</v>
      </c>
      <c r="F92" s="147">
        <v>2424</v>
      </c>
    </row>
    <row r="93" spans="2:6" x14ac:dyDescent="0.25">
      <c r="B93" s="79">
        <v>2018</v>
      </c>
      <c r="C93" s="187">
        <f>SUM(C81:C92)</f>
        <v>578</v>
      </c>
      <c r="D93" s="169">
        <f>SUM(D81:D92)</f>
        <v>13715</v>
      </c>
      <c r="E93" s="169">
        <f>SUM(E81:E92)</f>
        <v>10369</v>
      </c>
      <c r="F93" s="169">
        <f>SUM(F81:F92)</f>
        <v>24084</v>
      </c>
    </row>
    <row r="94" spans="2:6" x14ac:dyDescent="0.25">
      <c r="B94" s="195">
        <v>43466</v>
      </c>
      <c r="C94" s="185">
        <v>46</v>
      </c>
      <c r="D94" s="185">
        <v>1409</v>
      </c>
      <c r="E94" s="185">
        <v>848</v>
      </c>
      <c r="F94" s="185">
        <v>2257</v>
      </c>
    </row>
    <row r="95" spans="2:6" x14ac:dyDescent="0.25">
      <c r="B95" s="195">
        <v>43497</v>
      </c>
      <c r="C95" s="185">
        <v>47</v>
      </c>
      <c r="D95" s="185">
        <v>543</v>
      </c>
      <c r="E95" s="185">
        <v>395</v>
      </c>
      <c r="F95" s="185">
        <v>938</v>
      </c>
    </row>
    <row r="96" spans="2:6" x14ac:dyDescent="0.25">
      <c r="B96" s="195">
        <v>43525</v>
      </c>
      <c r="C96" s="185">
        <v>42</v>
      </c>
      <c r="D96" s="185">
        <v>524</v>
      </c>
      <c r="E96" s="185">
        <v>314</v>
      </c>
      <c r="F96" s="185">
        <v>838</v>
      </c>
    </row>
    <row r="97" spans="2:6" s="196" customFormat="1" x14ac:dyDescent="0.25">
      <c r="B97" s="195">
        <v>43556</v>
      </c>
      <c r="C97" s="185">
        <v>49</v>
      </c>
      <c r="D97" s="185">
        <v>627</v>
      </c>
      <c r="E97" s="185">
        <v>551</v>
      </c>
      <c r="F97" s="185">
        <v>1178</v>
      </c>
    </row>
    <row r="98" spans="2:6" s="196" customFormat="1" x14ac:dyDescent="0.25">
      <c r="B98" s="195">
        <v>43586</v>
      </c>
      <c r="C98" s="185">
        <v>71</v>
      </c>
      <c r="D98" s="185">
        <v>1402</v>
      </c>
      <c r="E98" s="185">
        <v>1306</v>
      </c>
      <c r="F98" s="185">
        <v>2708</v>
      </c>
    </row>
    <row r="99" spans="2:6" x14ac:dyDescent="0.25">
      <c r="B99" s="195">
        <v>43617</v>
      </c>
      <c r="C99" s="185">
        <v>68</v>
      </c>
      <c r="D99" s="185">
        <v>1687</v>
      </c>
      <c r="E99" s="185">
        <v>1029</v>
      </c>
      <c r="F99" s="185">
        <v>2716</v>
      </c>
    </row>
    <row r="100" spans="2:6" x14ac:dyDescent="0.25">
      <c r="B100" s="195">
        <v>43647</v>
      </c>
      <c r="C100" s="185">
        <v>73</v>
      </c>
      <c r="D100" s="185">
        <v>1201</v>
      </c>
      <c r="E100" s="185">
        <v>953</v>
      </c>
      <c r="F100" s="185">
        <v>2154</v>
      </c>
    </row>
    <row r="101" spans="2:6" s="196" customFormat="1" x14ac:dyDescent="0.25">
      <c r="B101" s="195">
        <v>43678</v>
      </c>
      <c r="C101" s="185">
        <v>72</v>
      </c>
      <c r="D101" s="185">
        <v>1090</v>
      </c>
      <c r="E101" s="185">
        <v>1128</v>
      </c>
      <c r="F101" s="185">
        <v>2218</v>
      </c>
    </row>
    <row r="102" spans="2:6" s="196" customFormat="1" x14ac:dyDescent="0.25">
      <c r="B102" s="195">
        <v>43709</v>
      </c>
      <c r="C102" s="185">
        <v>81</v>
      </c>
      <c r="D102" s="185">
        <v>620</v>
      </c>
      <c r="E102" s="185">
        <v>590</v>
      </c>
      <c r="F102" s="185">
        <v>1210</v>
      </c>
    </row>
    <row r="103" spans="2:6" s="196" customFormat="1" x14ac:dyDescent="0.25">
      <c r="B103" s="195">
        <v>43739</v>
      </c>
      <c r="C103" s="185">
        <v>33</v>
      </c>
      <c r="D103" s="185">
        <v>599</v>
      </c>
      <c r="E103" s="185">
        <v>438</v>
      </c>
      <c r="F103" s="185">
        <v>1037</v>
      </c>
    </row>
    <row r="104" spans="2:6" s="196" customFormat="1" x14ac:dyDescent="0.25">
      <c r="B104" s="195">
        <v>43770</v>
      </c>
      <c r="C104" s="185">
        <v>78</v>
      </c>
      <c r="D104" s="185">
        <v>535</v>
      </c>
      <c r="E104" s="185">
        <v>508</v>
      </c>
      <c r="F104" s="185">
        <v>1043</v>
      </c>
    </row>
    <row r="105" spans="2:6" s="196" customFormat="1" x14ac:dyDescent="0.25">
      <c r="B105" s="195">
        <v>43800</v>
      </c>
      <c r="C105" s="185">
        <v>77</v>
      </c>
      <c r="D105" s="185">
        <v>536</v>
      </c>
      <c r="E105" s="185">
        <v>544</v>
      </c>
      <c r="F105" s="185">
        <v>1080</v>
      </c>
    </row>
    <row r="106" spans="2:6" s="196" customFormat="1" x14ac:dyDescent="0.25">
      <c r="B106" s="79">
        <v>2019</v>
      </c>
      <c r="C106" s="187">
        <f>SUM(C94:C105)</f>
        <v>737</v>
      </c>
      <c r="D106" s="187">
        <f t="shared" ref="D106:F106" si="3">SUM(D94:D105)</f>
        <v>10773</v>
      </c>
      <c r="E106" s="187">
        <f t="shared" si="3"/>
        <v>8604</v>
      </c>
      <c r="F106" s="187">
        <f t="shared" si="3"/>
        <v>19377</v>
      </c>
    </row>
    <row r="107" spans="2:6" s="196" customFormat="1" x14ac:dyDescent="0.25">
      <c r="B107" s="195">
        <v>43831</v>
      </c>
      <c r="C107" s="185">
        <v>83</v>
      </c>
      <c r="D107" s="185">
        <v>1062</v>
      </c>
      <c r="E107" s="185">
        <v>1446</v>
      </c>
      <c r="F107" s="185">
        <f>SUM(D107:E107)</f>
        <v>2508</v>
      </c>
    </row>
    <row r="108" spans="2:6" s="196" customFormat="1" x14ac:dyDescent="0.25">
      <c r="B108" s="195">
        <v>43862</v>
      </c>
      <c r="C108" s="185">
        <v>91</v>
      </c>
      <c r="D108" s="185">
        <v>1308</v>
      </c>
      <c r="E108" s="185">
        <v>1064</v>
      </c>
      <c r="F108" s="185">
        <f>SUM(D108:E108)</f>
        <v>2372</v>
      </c>
    </row>
    <row r="109" spans="2:6" s="196" customFormat="1" x14ac:dyDescent="0.25">
      <c r="B109" s="195">
        <v>43891</v>
      </c>
      <c r="C109" s="185">
        <v>73</v>
      </c>
      <c r="D109" s="185">
        <v>908</v>
      </c>
      <c r="E109" s="185">
        <v>827</v>
      </c>
      <c r="F109" s="185">
        <f t="shared" ref="F109:F111" si="4">SUM(D109:E109)</f>
        <v>1735</v>
      </c>
    </row>
    <row r="110" spans="2:6" s="196" customFormat="1" x14ac:dyDescent="0.25">
      <c r="B110" s="195">
        <v>43922</v>
      </c>
      <c r="C110" s="185">
        <v>13</v>
      </c>
      <c r="D110" s="185">
        <v>34</v>
      </c>
      <c r="E110" s="185">
        <v>58</v>
      </c>
      <c r="F110" s="185">
        <f t="shared" si="4"/>
        <v>92</v>
      </c>
    </row>
    <row r="111" spans="2:6" s="196" customFormat="1" x14ac:dyDescent="0.25">
      <c r="B111" s="195">
        <v>43952</v>
      </c>
      <c r="C111" s="185">
        <v>16</v>
      </c>
      <c r="D111" s="185">
        <v>356</v>
      </c>
      <c r="E111" s="185">
        <v>298</v>
      </c>
      <c r="F111" s="185">
        <f t="shared" si="4"/>
        <v>654</v>
      </c>
    </row>
    <row r="112" spans="2:6" s="196" customFormat="1" x14ac:dyDescent="0.25">
      <c r="B112" s="348" t="s">
        <v>627</v>
      </c>
      <c r="C112" s="187">
        <f>SUM(C107:C111)</f>
        <v>276</v>
      </c>
      <c r="D112" s="187">
        <f t="shared" ref="D112:F112" si="5">SUM(D107:D111)</f>
        <v>3668</v>
      </c>
      <c r="E112" s="187">
        <f t="shared" si="5"/>
        <v>3693</v>
      </c>
      <c r="F112" s="187">
        <f t="shared" si="5"/>
        <v>7361</v>
      </c>
    </row>
    <row r="113" spans="2:6" s="196" customFormat="1" x14ac:dyDescent="0.25">
      <c r="B113" s="188" t="s">
        <v>28</v>
      </c>
      <c r="C113" s="189">
        <f>C11+C12+C13+C14+C15+C28+C41+C54+C67+C80+C93+C106+C112</f>
        <v>10146</v>
      </c>
      <c r="D113" s="189"/>
      <c r="E113" s="189"/>
      <c r="F113" s="189">
        <f>F11+F12+F13+F14+F15+F28+F41+F54+F67+F80+F93+F106+F112</f>
        <v>373979</v>
      </c>
    </row>
    <row r="114" spans="2:6" x14ac:dyDescent="0.25">
      <c r="B114" s="28" t="s">
        <v>473</v>
      </c>
    </row>
    <row r="115" spans="2:6" ht="39.75" customHeight="1" x14ac:dyDescent="0.25">
      <c r="B115" s="365" t="s">
        <v>531</v>
      </c>
      <c r="C115" s="365"/>
      <c r="D115" s="365"/>
      <c r="E115" s="365"/>
      <c r="F115" s="365"/>
    </row>
  </sheetData>
  <mergeCells count="8">
    <mergeCell ref="B115:F115"/>
    <mergeCell ref="B5:F5"/>
    <mergeCell ref="B6:F6"/>
    <mergeCell ref="B8:B10"/>
    <mergeCell ref="C8:F8"/>
    <mergeCell ref="C9:C10"/>
    <mergeCell ref="D9:E9"/>
    <mergeCell ref="F9:F10"/>
  </mergeCells>
  <hyperlinks>
    <hyperlink ref="H5" location="'Índice STJ'!A1" display="'Índice STJ'!A1" xr:uid="{00000000-0004-0000-1C00-000000000000}"/>
  </hyperlinks>
  <pageMargins left="0.7" right="0.7" top="0.75" bottom="0.75" header="0.3" footer="0.3"/>
  <ignoredErrors>
    <ignoredError sqref="F107:F11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2:N37"/>
  <sheetViews>
    <sheetView showGridLines="0" topLeftCell="A7" workbookViewId="0"/>
  </sheetViews>
  <sheetFormatPr baseColWidth="10" defaultColWidth="11.44140625" defaultRowHeight="12" x14ac:dyDescent="0.25"/>
  <cols>
    <col min="1" max="1" width="6" style="28" customWidth="1"/>
    <col min="2" max="7" width="11.44140625" style="28"/>
    <col min="8" max="8" width="13.5546875" style="28" customWidth="1"/>
    <col min="9" max="16384" width="11.44140625" style="28"/>
  </cols>
  <sheetData>
    <row r="2" spans="1:14" x14ac:dyDescent="0.25">
      <c r="A2" s="50" t="s">
        <v>101</v>
      </c>
    </row>
    <row r="3" spans="1:14" x14ac:dyDescent="0.25">
      <c r="A3" s="50" t="s">
        <v>102</v>
      </c>
    </row>
    <row r="4" spans="1:14" ht="15.75" customHeight="1" x14ac:dyDescent="0.25">
      <c r="A4" s="50"/>
    </row>
    <row r="5" spans="1:14" ht="14.4" x14ac:dyDescent="0.3">
      <c r="A5" s="50"/>
      <c r="B5" s="117" t="s">
        <v>571</v>
      </c>
      <c r="C5" s="105"/>
      <c r="D5" s="105"/>
      <c r="E5" s="105"/>
      <c r="N5" s="133" t="s">
        <v>576</v>
      </c>
    </row>
    <row r="7" spans="1:14" s="118" customFormat="1" ht="13.8" x14ac:dyDescent="0.3">
      <c r="B7" s="119" t="s">
        <v>124</v>
      </c>
      <c r="C7" s="120"/>
      <c r="D7" s="120"/>
      <c r="E7" s="120"/>
      <c r="F7" s="120"/>
      <c r="G7" s="120"/>
      <c r="H7" s="120"/>
      <c r="I7" s="120"/>
      <c r="J7" s="120"/>
      <c r="K7" s="120"/>
      <c r="L7" s="120"/>
      <c r="M7" s="120"/>
      <c r="N7" s="121"/>
    </row>
    <row r="8" spans="1:14" s="118" customFormat="1" ht="13.8" x14ac:dyDescent="0.3">
      <c r="B8" s="353" t="s">
        <v>605</v>
      </c>
      <c r="C8" s="354"/>
      <c r="D8" s="354"/>
      <c r="E8" s="354"/>
      <c r="F8" s="354"/>
      <c r="G8" s="354"/>
      <c r="H8" s="354"/>
      <c r="I8" s="354"/>
      <c r="J8" s="354"/>
      <c r="K8" s="354"/>
      <c r="L8" s="354"/>
      <c r="M8" s="354"/>
      <c r="N8" s="355"/>
    </row>
    <row r="9" spans="1:14" s="118" customFormat="1" ht="13.8" x14ac:dyDescent="0.3">
      <c r="B9" s="353"/>
      <c r="C9" s="354"/>
      <c r="D9" s="354"/>
      <c r="E9" s="354"/>
      <c r="F9" s="354"/>
      <c r="G9" s="354"/>
      <c r="H9" s="354"/>
      <c r="I9" s="354"/>
      <c r="J9" s="354"/>
      <c r="K9" s="354"/>
      <c r="L9" s="354"/>
      <c r="M9" s="354"/>
      <c r="N9" s="355"/>
    </row>
    <row r="10" spans="1:14" s="118" customFormat="1" ht="13.8" x14ac:dyDescent="0.3">
      <c r="B10" s="353"/>
      <c r="C10" s="354"/>
      <c r="D10" s="354"/>
      <c r="E10" s="354"/>
      <c r="F10" s="354"/>
      <c r="G10" s="354"/>
      <c r="H10" s="354"/>
      <c r="I10" s="354"/>
      <c r="J10" s="354"/>
      <c r="K10" s="354"/>
      <c r="L10" s="354"/>
      <c r="M10" s="354"/>
      <c r="N10" s="355"/>
    </row>
    <row r="11" spans="1:14" s="118" customFormat="1" ht="13.8" x14ac:dyDescent="0.3">
      <c r="B11" s="350" t="s">
        <v>617</v>
      </c>
      <c r="C11" s="122"/>
      <c r="D11" s="122"/>
      <c r="E11" s="122"/>
      <c r="F11" s="122"/>
      <c r="G11" s="122"/>
      <c r="H11" s="122"/>
      <c r="I11" s="122"/>
      <c r="J11" s="122"/>
      <c r="K11" s="122"/>
      <c r="L11" s="122"/>
      <c r="M11" s="122"/>
      <c r="N11" s="123"/>
    </row>
    <row r="12" spans="1:14" s="118" customFormat="1" ht="13.8" x14ac:dyDescent="0.3"/>
    <row r="13" spans="1:14" s="118" customFormat="1" ht="13.8" x14ac:dyDescent="0.3">
      <c r="B13" s="74" t="s">
        <v>125</v>
      </c>
    </row>
    <row r="14" spans="1:14" s="118" customFormat="1" ht="13.8" x14ac:dyDescent="0.3">
      <c r="B14" s="356" t="s">
        <v>606</v>
      </c>
      <c r="C14" s="356"/>
      <c r="D14" s="356"/>
      <c r="E14" s="356"/>
      <c r="F14" s="356"/>
      <c r="G14" s="356"/>
      <c r="H14" s="356"/>
      <c r="I14" s="356"/>
    </row>
    <row r="15" spans="1:14" s="118" customFormat="1" ht="13.8" x14ac:dyDescent="0.3">
      <c r="B15" s="356" t="s">
        <v>607</v>
      </c>
      <c r="C15" s="356"/>
      <c r="D15" s="356"/>
      <c r="E15" s="356"/>
      <c r="F15" s="356"/>
      <c r="G15" s="356"/>
      <c r="H15" s="356"/>
    </row>
    <row r="16" spans="1:14" s="118" customFormat="1" ht="13.8" x14ac:dyDescent="0.3"/>
    <row r="17" spans="2:10" s="118" customFormat="1" ht="13.8" x14ac:dyDescent="0.3">
      <c r="B17" s="74" t="s">
        <v>127</v>
      </c>
    </row>
    <row r="18" spans="2:10" s="118" customFormat="1" ht="13.8" x14ac:dyDescent="0.3">
      <c r="B18" s="351" t="s">
        <v>608</v>
      </c>
      <c r="C18" s="351"/>
      <c r="D18" s="351"/>
      <c r="E18" s="351"/>
      <c r="F18" s="351"/>
      <c r="G18" s="351"/>
      <c r="H18" s="351"/>
      <c r="I18" s="351"/>
      <c r="J18" s="351"/>
    </row>
    <row r="19" spans="2:10" s="118" customFormat="1" ht="13.8" x14ac:dyDescent="0.3">
      <c r="B19" s="351" t="s">
        <v>609</v>
      </c>
      <c r="C19" s="351"/>
      <c r="D19" s="351"/>
      <c r="E19" s="351"/>
      <c r="F19" s="351"/>
      <c r="G19" s="351"/>
      <c r="H19" s="351"/>
      <c r="I19" s="351"/>
    </row>
    <row r="20" spans="2:10" s="118" customFormat="1" ht="13.8" x14ac:dyDescent="0.3">
      <c r="B20" s="124"/>
    </row>
    <row r="21" spans="2:10" s="118" customFormat="1" ht="13.8" x14ac:dyDescent="0.3">
      <c r="B21" s="74" t="s">
        <v>610</v>
      </c>
    </row>
    <row r="22" spans="2:10" s="118" customFormat="1" ht="13.8" x14ac:dyDescent="0.3">
      <c r="B22" s="351" t="s">
        <v>103</v>
      </c>
      <c r="C22" s="351"/>
      <c r="D22" s="351"/>
    </row>
    <row r="23" spans="2:10" s="118" customFormat="1" ht="13.8" x14ac:dyDescent="0.3">
      <c r="B23" s="351" t="s">
        <v>104</v>
      </c>
      <c r="C23" s="351"/>
      <c r="D23" s="351"/>
    </row>
    <row r="24" spans="2:10" s="118" customFormat="1" ht="13.8" x14ac:dyDescent="0.3">
      <c r="B24" s="351" t="s">
        <v>111</v>
      </c>
      <c r="C24" s="351"/>
      <c r="D24" s="351"/>
    </row>
    <row r="25" spans="2:10" s="118" customFormat="1" ht="13.8" x14ac:dyDescent="0.3">
      <c r="B25" s="351" t="s">
        <v>105</v>
      </c>
      <c r="C25" s="351"/>
      <c r="D25" s="351"/>
    </row>
    <row r="26" spans="2:10" s="118" customFormat="1" ht="13.8" x14ac:dyDescent="0.3">
      <c r="B26" s="351" t="s">
        <v>106</v>
      </c>
      <c r="C26" s="351"/>
      <c r="D26" s="351"/>
    </row>
    <row r="27" spans="2:10" s="118" customFormat="1" ht="13.8" x14ac:dyDescent="0.3">
      <c r="B27" s="351" t="s">
        <v>107</v>
      </c>
      <c r="C27" s="351"/>
      <c r="D27" s="351"/>
    </row>
    <row r="28" spans="2:10" s="118" customFormat="1" ht="13.8" x14ac:dyDescent="0.3">
      <c r="B28" s="351" t="s">
        <v>108</v>
      </c>
      <c r="C28" s="351"/>
      <c r="D28" s="351"/>
    </row>
    <row r="29" spans="2:10" s="118" customFormat="1" ht="13.8" x14ac:dyDescent="0.3">
      <c r="B29" s="351" t="s">
        <v>109</v>
      </c>
      <c r="C29" s="351"/>
      <c r="D29" s="351"/>
    </row>
    <row r="30" spans="2:10" s="118" customFormat="1" ht="13.8" x14ac:dyDescent="0.3">
      <c r="B30" s="352" t="s">
        <v>600</v>
      </c>
      <c r="C30" s="352"/>
      <c r="D30" s="352"/>
    </row>
    <row r="31" spans="2:10" s="118" customFormat="1" ht="13.8" x14ac:dyDescent="0.3">
      <c r="B31" s="351" t="s">
        <v>110</v>
      </c>
      <c r="C31" s="351"/>
      <c r="D31" s="351"/>
    </row>
    <row r="32" spans="2:10" s="118" customFormat="1" ht="13.8" x14ac:dyDescent="0.3">
      <c r="B32" s="351" t="s">
        <v>112</v>
      </c>
      <c r="C32" s="351"/>
      <c r="D32" s="351"/>
    </row>
    <row r="33" spans="2:4" s="118" customFormat="1" ht="13.8" x14ac:dyDescent="0.3">
      <c r="B33" s="351" t="s">
        <v>113</v>
      </c>
      <c r="C33" s="351"/>
      <c r="D33" s="351"/>
    </row>
    <row r="34" spans="2:4" s="118" customFormat="1" ht="13.8" x14ac:dyDescent="0.3">
      <c r="B34" s="351" t="s">
        <v>114</v>
      </c>
      <c r="C34" s="351"/>
      <c r="D34" s="351"/>
    </row>
    <row r="35" spans="2:4" s="118" customFormat="1" ht="13.8" x14ac:dyDescent="0.3">
      <c r="B35" s="351" t="s">
        <v>115</v>
      </c>
      <c r="C35" s="351"/>
      <c r="D35" s="351"/>
    </row>
    <row r="36" spans="2:4" s="118" customFormat="1" ht="13.8" x14ac:dyDescent="0.3">
      <c r="B36" s="351" t="s">
        <v>116</v>
      </c>
      <c r="C36" s="351"/>
      <c r="D36" s="351"/>
    </row>
    <row r="37" spans="2:4" s="118" customFormat="1" ht="13.8" x14ac:dyDescent="0.3">
      <c r="B37" s="351" t="s">
        <v>117</v>
      </c>
      <c r="C37" s="351"/>
      <c r="D37" s="351"/>
    </row>
  </sheetData>
  <mergeCells count="21">
    <mergeCell ref="B8:N10"/>
    <mergeCell ref="B15:H15"/>
    <mergeCell ref="B18:J18"/>
    <mergeCell ref="B19:I19"/>
    <mergeCell ref="B14:I14"/>
    <mergeCell ref="B28:D28"/>
    <mergeCell ref="B22:D22"/>
    <mergeCell ref="B23:D23"/>
    <mergeCell ref="B24:D24"/>
    <mergeCell ref="B25:D25"/>
    <mergeCell ref="B26:D26"/>
    <mergeCell ref="B27:D27"/>
    <mergeCell ref="B35:D35"/>
    <mergeCell ref="B36:D36"/>
    <mergeCell ref="B37:D37"/>
    <mergeCell ref="B29:D29"/>
    <mergeCell ref="B31:D31"/>
    <mergeCell ref="B32:D32"/>
    <mergeCell ref="B33:D33"/>
    <mergeCell ref="B34:D34"/>
    <mergeCell ref="B30:D30"/>
  </mergeCells>
  <hyperlinks>
    <hyperlink ref="B15" location="'Concesiones Nacional'!A1" display="Concesiones en el Sistema de Pensiones Solidarias, por mes, desde julio 2008 a marzo 2018" xr:uid="{00000000-0004-0000-0200-000000000000}"/>
    <hyperlink ref="B19" location="'Concesiones Regiones'!A1" display="Concesiones Regiones" xr:uid="{00000000-0004-0000-0200-000001000000}"/>
    <hyperlink ref="B22" location="XV!A1" display="XV Arica y Parinacota" xr:uid="{00000000-0004-0000-0200-000002000000}"/>
    <hyperlink ref="B23" location="I!A1" display="I Tarapaca" xr:uid="{00000000-0004-0000-0200-000003000000}"/>
    <hyperlink ref="B24" location="II!A1" display="II Antofagasta" xr:uid="{00000000-0004-0000-0200-000004000000}"/>
    <hyperlink ref="B25" location="III!A1" display="III Atacama" xr:uid="{00000000-0004-0000-0200-000005000000}"/>
    <hyperlink ref="B26" location="IV!A1" display="IV Coquimbo" xr:uid="{00000000-0004-0000-0200-000006000000}"/>
    <hyperlink ref="B27" location="V!A1" display="V Valparaiso" xr:uid="{00000000-0004-0000-0200-000007000000}"/>
    <hyperlink ref="B28" location="VI!A1" display="VI Libertador General Bernardo O'Higgins" xr:uid="{00000000-0004-0000-0200-000008000000}"/>
    <hyperlink ref="B29" location="VII!A1" display="VII Maule" xr:uid="{00000000-0004-0000-0200-000009000000}"/>
    <hyperlink ref="B31" location="VIII!A1" display="VIII Bio Bio" xr:uid="{00000000-0004-0000-0200-00000A000000}"/>
    <hyperlink ref="B32" location="IX!A1" display="IX Araucania" xr:uid="{00000000-0004-0000-0200-00000B000000}"/>
    <hyperlink ref="B33" location="XIV!A1" display="XIV Los Rios" xr:uid="{00000000-0004-0000-0200-00000C000000}"/>
    <hyperlink ref="B34" location="X!A1" display="X Los Lagos" xr:uid="{00000000-0004-0000-0200-00000D000000}"/>
    <hyperlink ref="B35" location="XI!A1" display="XI Aysen" xr:uid="{00000000-0004-0000-0200-00000E000000}"/>
    <hyperlink ref="B36" location="XII!A1" display="XII Magallanes" xr:uid="{00000000-0004-0000-0200-00000F000000}"/>
    <hyperlink ref="B37" location="XIII!A1" display="XIII Metropolitana" xr:uid="{00000000-0004-0000-0200-000010000000}"/>
    <hyperlink ref="B18" location="'Solicitudes Regiones'!A1" display="Solicitudes Regiones" xr:uid="{00000000-0004-0000-0200-000011000000}"/>
    <hyperlink ref="N5" location="Índice!A1" display="Volver" xr:uid="{00000000-0004-0000-0200-000012000000}"/>
    <hyperlink ref="B14" location="'Solicitudes Nacional'!A1" display="Solicitudes recibidas en el Sistema de Pensiones Solidarias, según mes, desde julio 2008 a marzo 2018" xr:uid="{00000000-0004-0000-0200-000013000000}"/>
    <hyperlink ref="B30" location="VII!A1" display="VII Maule" xr:uid="{00000000-0004-0000-0200-000014000000}"/>
    <hyperlink ref="B30:D30" location="XVI!A1" display="XVI Ñuble" xr:uid="{00000000-0004-0000-0200-000015000000}"/>
  </hyperlinks>
  <pageMargins left="0.7" right="0.7" top="0.75" bottom="0.75" header="0.3" footer="0.3"/>
  <pageSetup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H109"/>
  <sheetViews>
    <sheetView showGridLines="0" zoomScale="60" zoomScaleNormal="60" workbookViewId="0">
      <pane xSplit="1" ySplit="9" topLeftCell="B103" activePane="bottomRight" state="frozen"/>
      <selection pane="topRight" activeCell="B1" sqref="B1"/>
      <selection pane="bottomLeft" activeCell="A10" sqref="A10"/>
      <selection pane="bottomRight" activeCell="B10" sqref="B10"/>
    </sheetView>
  </sheetViews>
  <sheetFormatPr baseColWidth="10" defaultColWidth="11.44140625" defaultRowHeight="12" x14ac:dyDescent="0.25"/>
  <cols>
    <col min="1" max="1" width="6" style="28" customWidth="1"/>
    <col min="2" max="2" width="12.33203125" style="28" bestFit="1" customWidth="1"/>
    <col min="3" max="16384" width="11.44140625" style="28"/>
  </cols>
  <sheetData>
    <row r="2" spans="1:8" x14ac:dyDescent="0.25">
      <c r="A2" s="50" t="s">
        <v>101</v>
      </c>
    </row>
    <row r="3" spans="1:8" x14ac:dyDescent="0.25">
      <c r="A3" s="50" t="s">
        <v>102</v>
      </c>
    </row>
    <row r="5" spans="1:8" ht="28.5" customHeight="1" x14ac:dyDescent="0.3">
      <c r="B5" s="419" t="s">
        <v>532</v>
      </c>
      <c r="C5" s="419"/>
      <c r="D5" s="419"/>
      <c r="E5" s="419"/>
      <c r="F5" s="419"/>
      <c r="H5" s="127" t="s">
        <v>575</v>
      </c>
    </row>
    <row r="6" spans="1:8" ht="13.8" x14ac:dyDescent="0.25">
      <c r="B6" s="420" t="s">
        <v>629</v>
      </c>
      <c r="C6" s="420"/>
      <c r="D6" s="420"/>
      <c r="E6" s="420"/>
      <c r="F6" s="420"/>
    </row>
    <row r="8" spans="1:8" ht="27.75" customHeight="1" x14ac:dyDescent="0.25">
      <c r="B8" s="421" t="s">
        <v>524</v>
      </c>
      <c r="C8" s="414" t="s">
        <v>533</v>
      </c>
      <c r="D8" s="422"/>
      <c r="E8" s="422"/>
      <c r="F8" s="423"/>
    </row>
    <row r="9" spans="1:8" x14ac:dyDescent="0.25">
      <c r="B9" s="421"/>
      <c r="C9" s="154" t="s">
        <v>534</v>
      </c>
      <c r="D9" s="154" t="s">
        <v>535</v>
      </c>
      <c r="E9" s="154" t="s">
        <v>536</v>
      </c>
      <c r="F9" s="154" t="s">
        <v>28</v>
      </c>
    </row>
    <row r="10" spans="1:8" x14ac:dyDescent="0.25">
      <c r="B10" s="85" t="s">
        <v>537</v>
      </c>
      <c r="C10" s="86">
        <v>114</v>
      </c>
      <c r="D10" s="86">
        <v>539</v>
      </c>
      <c r="E10" s="87">
        <v>154</v>
      </c>
      <c r="F10" s="88">
        <f t="shared" ref="F10:F22" si="0">SUM(C10:E10)</f>
        <v>807</v>
      </c>
    </row>
    <row r="11" spans="1:8" x14ac:dyDescent="0.25">
      <c r="B11" s="81">
        <v>41275</v>
      </c>
      <c r="C11" s="84">
        <v>8</v>
      </c>
      <c r="D11" s="84">
        <v>38</v>
      </c>
      <c r="E11" s="89">
        <v>12</v>
      </c>
      <c r="F11" s="90">
        <f t="shared" si="0"/>
        <v>58</v>
      </c>
    </row>
    <row r="12" spans="1:8" x14ac:dyDescent="0.25">
      <c r="B12" s="81">
        <v>41306</v>
      </c>
      <c r="C12" s="84">
        <v>5</v>
      </c>
      <c r="D12" s="84">
        <v>35</v>
      </c>
      <c r="E12" s="89">
        <v>15</v>
      </c>
      <c r="F12" s="90">
        <f t="shared" si="0"/>
        <v>55</v>
      </c>
    </row>
    <row r="13" spans="1:8" x14ac:dyDescent="0.25">
      <c r="B13" s="81">
        <v>41334</v>
      </c>
      <c r="C13" s="84">
        <v>10</v>
      </c>
      <c r="D13" s="84">
        <v>42</v>
      </c>
      <c r="E13" s="89">
        <v>12</v>
      </c>
      <c r="F13" s="90">
        <f t="shared" si="0"/>
        <v>64</v>
      </c>
    </row>
    <row r="14" spans="1:8" x14ac:dyDescent="0.25">
      <c r="B14" s="81">
        <v>41365</v>
      </c>
      <c r="C14" s="84">
        <v>10</v>
      </c>
      <c r="D14" s="84">
        <v>41</v>
      </c>
      <c r="E14" s="89">
        <v>15</v>
      </c>
      <c r="F14" s="90">
        <f t="shared" si="0"/>
        <v>66</v>
      </c>
    </row>
    <row r="15" spans="1:8" x14ac:dyDescent="0.25">
      <c r="B15" s="81">
        <v>41395</v>
      </c>
      <c r="C15" s="84">
        <v>6</v>
      </c>
      <c r="D15" s="84">
        <v>43</v>
      </c>
      <c r="E15" s="89">
        <v>11</v>
      </c>
      <c r="F15" s="90">
        <f t="shared" si="0"/>
        <v>60</v>
      </c>
    </row>
    <row r="16" spans="1:8" x14ac:dyDescent="0.25">
      <c r="B16" s="81">
        <v>41426</v>
      </c>
      <c r="C16" s="84">
        <v>6</v>
      </c>
      <c r="D16" s="84">
        <v>34</v>
      </c>
      <c r="E16" s="89">
        <v>14</v>
      </c>
      <c r="F16" s="90">
        <f t="shared" si="0"/>
        <v>54</v>
      </c>
    </row>
    <row r="17" spans="2:6" x14ac:dyDescent="0.25">
      <c r="B17" s="81">
        <v>41456</v>
      </c>
      <c r="C17" s="84">
        <v>4</v>
      </c>
      <c r="D17" s="84">
        <v>42</v>
      </c>
      <c r="E17" s="89">
        <v>12</v>
      </c>
      <c r="F17" s="90">
        <f t="shared" si="0"/>
        <v>58</v>
      </c>
    </row>
    <row r="18" spans="2:6" x14ac:dyDescent="0.25">
      <c r="B18" s="81">
        <v>41487</v>
      </c>
      <c r="C18" s="84">
        <v>7</v>
      </c>
      <c r="D18" s="84">
        <v>39</v>
      </c>
      <c r="E18" s="89">
        <v>12</v>
      </c>
      <c r="F18" s="90">
        <f t="shared" si="0"/>
        <v>58</v>
      </c>
    </row>
    <row r="19" spans="2:6" x14ac:dyDescent="0.25">
      <c r="B19" s="81">
        <v>41518</v>
      </c>
      <c r="C19" s="84">
        <v>5</v>
      </c>
      <c r="D19" s="84">
        <v>33</v>
      </c>
      <c r="E19" s="89">
        <v>12</v>
      </c>
      <c r="F19" s="90">
        <f t="shared" si="0"/>
        <v>50</v>
      </c>
    </row>
    <row r="20" spans="2:6" x14ac:dyDescent="0.25">
      <c r="B20" s="81">
        <v>41548</v>
      </c>
      <c r="C20" s="84">
        <v>3</v>
      </c>
      <c r="D20" s="84">
        <v>28</v>
      </c>
      <c r="E20" s="89">
        <v>17</v>
      </c>
      <c r="F20" s="90">
        <f t="shared" si="0"/>
        <v>48</v>
      </c>
    </row>
    <row r="21" spans="2:6" x14ac:dyDescent="0.25">
      <c r="B21" s="81">
        <v>41579</v>
      </c>
      <c r="C21" s="84">
        <v>3</v>
      </c>
      <c r="D21" s="84">
        <v>18</v>
      </c>
      <c r="E21" s="89">
        <v>7</v>
      </c>
      <c r="F21" s="90">
        <f t="shared" si="0"/>
        <v>28</v>
      </c>
    </row>
    <row r="22" spans="2:6" x14ac:dyDescent="0.25">
      <c r="B22" s="81">
        <v>41609</v>
      </c>
      <c r="C22" s="84">
        <v>7</v>
      </c>
      <c r="D22" s="84">
        <v>37</v>
      </c>
      <c r="E22" s="89">
        <v>11</v>
      </c>
      <c r="F22" s="90">
        <f t="shared" si="0"/>
        <v>55</v>
      </c>
    </row>
    <row r="23" spans="2:6" x14ac:dyDescent="0.25">
      <c r="B23" s="85" t="s">
        <v>538</v>
      </c>
      <c r="C23" s="86">
        <f>SUM(C11:C22)</f>
        <v>74</v>
      </c>
      <c r="D23" s="86">
        <f t="shared" ref="D23:E23" si="1">SUM(D11:D22)</f>
        <v>430</v>
      </c>
      <c r="E23" s="87">
        <f t="shared" si="1"/>
        <v>150</v>
      </c>
      <c r="F23" s="91">
        <f>SUM(F11:F22)</f>
        <v>654</v>
      </c>
    </row>
    <row r="24" spans="2:6" x14ac:dyDescent="0.25">
      <c r="B24" s="92">
        <v>41640</v>
      </c>
      <c r="C24" s="84">
        <v>7</v>
      </c>
      <c r="D24" s="84">
        <v>32</v>
      </c>
      <c r="E24" s="89">
        <v>18</v>
      </c>
      <c r="F24" s="90">
        <f>SUM(C24:E24)</f>
        <v>57</v>
      </c>
    </row>
    <row r="25" spans="2:6" x14ac:dyDescent="0.25">
      <c r="B25" s="92">
        <v>41671</v>
      </c>
      <c r="C25" s="84">
        <v>3</v>
      </c>
      <c r="D25" s="84">
        <v>24</v>
      </c>
      <c r="E25" s="89">
        <v>9</v>
      </c>
      <c r="F25" s="90">
        <f t="shared" ref="F25:F48" si="2">C25+D25+E25</f>
        <v>36</v>
      </c>
    </row>
    <row r="26" spans="2:6" x14ac:dyDescent="0.25">
      <c r="B26" s="92">
        <v>41699</v>
      </c>
      <c r="C26" s="84">
        <v>7</v>
      </c>
      <c r="D26" s="84">
        <v>21</v>
      </c>
      <c r="E26" s="89">
        <v>15</v>
      </c>
      <c r="F26" s="90">
        <f t="shared" si="2"/>
        <v>43</v>
      </c>
    </row>
    <row r="27" spans="2:6" x14ac:dyDescent="0.25">
      <c r="B27" s="92">
        <v>41730</v>
      </c>
      <c r="C27" s="84">
        <v>9</v>
      </c>
      <c r="D27" s="84">
        <v>25</v>
      </c>
      <c r="E27" s="89">
        <v>10</v>
      </c>
      <c r="F27" s="90">
        <f t="shared" si="2"/>
        <v>44</v>
      </c>
    </row>
    <row r="28" spans="2:6" x14ac:dyDescent="0.25">
      <c r="B28" s="92">
        <v>41760</v>
      </c>
      <c r="C28" s="84">
        <v>7</v>
      </c>
      <c r="D28" s="84">
        <v>29</v>
      </c>
      <c r="E28" s="89">
        <v>11</v>
      </c>
      <c r="F28" s="90">
        <f t="shared" si="2"/>
        <v>47</v>
      </c>
    </row>
    <row r="29" spans="2:6" x14ac:dyDescent="0.25">
      <c r="B29" s="92">
        <v>41791</v>
      </c>
      <c r="C29" s="84">
        <v>0</v>
      </c>
      <c r="D29" s="84">
        <v>31</v>
      </c>
      <c r="E29" s="89">
        <v>17</v>
      </c>
      <c r="F29" s="90">
        <f t="shared" si="2"/>
        <v>48</v>
      </c>
    </row>
    <row r="30" spans="2:6" x14ac:dyDescent="0.25">
      <c r="B30" s="92">
        <v>41821</v>
      </c>
      <c r="C30" s="84">
        <v>3</v>
      </c>
      <c r="D30" s="84">
        <v>29</v>
      </c>
      <c r="E30" s="89">
        <v>15</v>
      </c>
      <c r="F30" s="90">
        <f t="shared" si="2"/>
        <v>47</v>
      </c>
    </row>
    <row r="31" spans="2:6" x14ac:dyDescent="0.25">
      <c r="B31" s="92">
        <v>41852</v>
      </c>
      <c r="C31" s="84">
        <v>5</v>
      </c>
      <c r="D31" s="84">
        <v>30</v>
      </c>
      <c r="E31" s="89">
        <v>9</v>
      </c>
      <c r="F31" s="90">
        <f t="shared" si="2"/>
        <v>44</v>
      </c>
    </row>
    <row r="32" spans="2:6" x14ac:dyDescent="0.25">
      <c r="B32" s="92">
        <v>41883</v>
      </c>
      <c r="C32" s="84">
        <v>2</v>
      </c>
      <c r="D32" s="84">
        <v>39</v>
      </c>
      <c r="E32" s="89"/>
      <c r="F32" s="90">
        <f t="shared" si="2"/>
        <v>41</v>
      </c>
    </row>
    <row r="33" spans="2:6" x14ac:dyDescent="0.25">
      <c r="B33" s="92">
        <v>41913</v>
      </c>
      <c r="C33" s="84">
        <v>5</v>
      </c>
      <c r="D33" s="84">
        <v>29</v>
      </c>
      <c r="E33" s="89"/>
      <c r="F33" s="90">
        <f t="shared" si="2"/>
        <v>34</v>
      </c>
    </row>
    <row r="34" spans="2:6" x14ac:dyDescent="0.25">
      <c r="B34" s="92">
        <v>41944</v>
      </c>
      <c r="C34" s="84">
        <v>1</v>
      </c>
      <c r="D34" s="84">
        <v>20</v>
      </c>
      <c r="E34" s="89">
        <v>4</v>
      </c>
      <c r="F34" s="90">
        <f t="shared" si="2"/>
        <v>25</v>
      </c>
    </row>
    <row r="35" spans="2:6" x14ac:dyDescent="0.25">
      <c r="B35" s="92">
        <v>41974</v>
      </c>
      <c r="C35" s="84">
        <v>4</v>
      </c>
      <c r="D35" s="84">
        <v>38</v>
      </c>
      <c r="E35" s="89">
        <v>5</v>
      </c>
      <c r="F35" s="90">
        <f t="shared" si="2"/>
        <v>47</v>
      </c>
    </row>
    <row r="36" spans="2:6" x14ac:dyDescent="0.25">
      <c r="B36" s="85" t="s">
        <v>539</v>
      </c>
      <c r="C36" s="86">
        <f>SUM(C24:C35)</f>
        <v>53</v>
      </c>
      <c r="D36" s="86">
        <f>SUM(D24:D35)</f>
        <v>347</v>
      </c>
      <c r="E36" s="87">
        <f>SUM(E24:E35)</f>
        <v>113</v>
      </c>
      <c r="F36" s="88">
        <f t="shared" si="2"/>
        <v>513</v>
      </c>
    </row>
    <row r="37" spans="2:6" x14ac:dyDescent="0.25">
      <c r="B37" s="92">
        <v>42005</v>
      </c>
      <c r="C37" s="84">
        <v>2</v>
      </c>
      <c r="D37" s="84">
        <v>26</v>
      </c>
      <c r="E37" s="89">
        <v>12</v>
      </c>
      <c r="F37" s="90">
        <f t="shared" si="2"/>
        <v>40</v>
      </c>
    </row>
    <row r="38" spans="2:6" x14ac:dyDescent="0.25">
      <c r="B38" s="92">
        <v>42036</v>
      </c>
      <c r="C38" s="84">
        <v>1</v>
      </c>
      <c r="D38" s="84">
        <v>21</v>
      </c>
      <c r="E38" s="89">
        <v>15</v>
      </c>
      <c r="F38" s="90">
        <f t="shared" si="2"/>
        <v>37</v>
      </c>
    </row>
    <row r="39" spans="2:6" x14ac:dyDescent="0.25">
      <c r="B39" s="92">
        <v>42064</v>
      </c>
      <c r="C39" s="84">
        <v>7</v>
      </c>
      <c r="D39" s="84">
        <v>24</v>
      </c>
      <c r="E39" s="89">
        <v>8</v>
      </c>
      <c r="F39" s="90">
        <f t="shared" si="2"/>
        <v>39</v>
      </c>
    </row>
    <row r="40" spans="2:6" x14ac:dyDescent="0.25">
      <c r="B40" s="92">
        <v>42095</v>
      </c>
      <c r="C40" s="84">
        <v>7</v>
      </c>
      <c r="D40" s="84">
        <v>21</v>
      </c>
      <c r="E40" s="89">
        <v>5</v>
      </c>
      <c r="F40" s="90">
        <f t="shared" si="2"/>
        <v>33</v>
      </c>
    </row>
    <row r="41" spans="2:6" x14ac:dyDescent="0.25">
      <c r="B41" s="92">
        <v>42125</v>
      </c>
      <c r="C41" s="84"/>
      <c r="D41" s="84">
        <v>18</v>
      </c>
      <c r="E41" s="89">
        <v>13</v>
      </c>
      <c r="F41" s="90">
        <f t="shared" si="2"/>
        <v>31</v>
      </c>
    </row>
    <row r="42" spans="2:6" x14ac:dyDescent="0.25">
      <c r="B42" s="92">
        <v>42156</v>
      </c>
      <c r="C42" s="84">
        <v>5</v>
      </c>
      <c r="D42" s="84">
        <v>22</v>
      </c>
      <c r="E42" s="89">
        <v>11</v>
      </c>
      <c r="F42" s="90">
        <f t="shared" si="2"/>
        <v>38</v>
      </c>
    </row>
    <row r="43" spans="2:6" x14ac:dyDescent="0.25">
      <c r="B43" s="92">
        <v>42186</v>
      </c>
      <c r="C43" s="84">
        <v>1</v>
      </c>
      <c r="D43" s="84">
        <v>22</v>
      </c>
      <c r="E43" s="89">
        <v>10</v>
      </c>
      <c r="F43" s="90">
        <f t="shared" si="2"/>
        <v>33</v>
      </c>
    </row>
    <row r="44" spans="2:6" x14ac:dyDescent="0.25">
      <c r="B44" s="92">
        <v>42217</v>
      </c>
      <c r="C44" s="84">
        <v>4</v>
      </c>
      <c r="D44" s="84">
        <v>27</v>
      </c>
      <c r="E44" s="89">
        <v>6</v>
      </c>
      <c r="F44" s="90">
        <f t="shared" si="2"/>
        <v>37</v>
      </c>
    </row>
    <row r="45" spans="2:6" x14ac:dyDescent="0.25">
      <c r="B45" s="92">
        <v>42248</v>
      </c>
      <c r="C45" s="84">
        <v>1</v>
      </c>
      <c r="D45" s="84">
        <v>32</v>
      </c>
      <c r="E45" s="89">
        <v>7</v>
      </c>
      <c r="F45" s="90">
        <f t="shared" si="2"/>
        <v>40</v>
      </c>
    </row>
    <row r="46" spans="2:6" x14ac:dyDescent="0.25">
      <c r="B46" s="92">
        <v>42278</v>
      </c>
      <c r="C46" s="84">
        <v>9</v>
      </c>
      <c r="D46" s="84">
        <v>21</v>
      </c>
      <c r="E46" s="89">
        <v>9</v>
      </c>
      <c r="F46" s="90">
        <f t="shared" si="2"/>
        <v>39</v>
      </c>
    </row>
    <row r="47" spans="2:6" x14ac:dyDescent="0.25">
      <c r="B47" s="92">
        <v>42309</v>
      </c>
      <c r="C47" s="84">
        <v>7</v>
      </c>
      <c r="D47" s="84">
        <v>26</v>
      </c>
      <c r="E47" s="89">
        <v>4</v>
      </c>
      <c r="F47" s="90">
        <f t="shared" si="2"/>
        <v>37</v>
      </c>
    </row>
    <row r="48" spans="2:6" x14ac:dyDescent="0.25">
      <c r="B48" s="92">
        <v>42339</v>
      </c>
      <c r="C48" s="84">
        <v>6</v>
      </c>
      <c r="D48" s="84">
        <v>21</v>
      </c>
      <c r="E48" s="89">
        <v>6</v>
      </c>
      <c r="F48" s="90">
        <f t="shared" si="2"/>
        <v>33</v>
      </c>
    </row>
    <row r="49" spans="2:6" x14ac:dyDescent="0.25">
      <c r="B49" s="85" t="s">
        <v>540</v>
      </c>
      <c r="C49" s="86">
        <f>SUM(C37:C48)</f>
        <v>50</v>
      </c>
      <c r="D49" s="86">
        <f t="shared" ref="D49:F49" si="3">SUM(D37:D48)</f>
        <v>281</v>
      </c>
      <c r="E49" s="86">
        <f t="shared" si="3"/>
        <v>106</v>
      </c>
      <c r="F49" s="88">
        <f t="shared" si="3"/>
        <v>437</v>
      </c>
    </row>
    <row r="50" spans="2:6" x14ac:dyDescent="0.25">
      <c r="B50" s="92">
        <v>42370</v>
      </c>
      <c r="C50" s="84">
        <v>4</v>
      </c>
      <c r="D50" s="84">
        <v>19</v>
      </c>
      <c r="E50" s="89">
        <v>10</v>
      </c>
      <c r="F50" s="90">
        <f t="shared" ref="F50:F87" si="4">C50+D50+E50</f>
        <v>33</v>
      </c>
    </row>
    <row r="51" spans="2:6" x14ac:dyDescent="0.25">
      <c r="B51" s="92">
        <v>42401</v>
      </c>
      <c r="C51" s="84">
        <v>17</v>
      </c>
      <c r="D51" s="84">
        <v>16</v>
      </c>
      <c r="E51" s="89">
        <v>0</v>
      </c>
      <c r="F51" s="90">
        <f t="shared" si="4"/>
        <v>33</v>
      </c>
    </row>
    <row r="52" spans="2:6" x14ac:dyDescent="0.25">
      <c r="B52" s="92">
        <v>42430</v>
      </c>
      <c r="C52" s="84">
        <v>14</v>
      </c>
      <c r="D52" s="84">
        <v>13</v>
      </c>
      <c r="E52" s="89">
        <v>13</v>
      </c>
      <c r="F52" s="90">
        <f t="shared" si="4"/>
        <v>40</v>
      </c>
    </row>
    <row r="53" spans="2:6" x14ac:dyDescent="0.25">
      <c r="B53" s="92">
        <v>42461</v>
      </c>
      <c r="C53" s="84">
        <v>8</v>
      </c>
      <c r="D53" s="84">
        <v>19</v>
      </c>
      <c r="E53" s="89">
        <v>12</v>
      </c>
      <c r="F53" s="90">
        <f t="shared" si="4"/>
        <v>39</v>
      </c>
    </row>
    <row r="54" spans="2:6" x14ac:dyDescent="0.25">
      <c r="B54" s="92">
        <v>42491</v>
      </c>
      <c r="C54" s="84">
        <v>7</v>
      </c>
      <c r="D54" s="84">
        <v>21</v>
      </c>
      <c r="E54" s="89">
        <v>12</v>
      </c>
      <c r="F54" s="90">
        <f t="shared" si="4"/>
        <v>40</v>
      </c>
    </row>
    <row r="55" spans="2:6" x14ac:dyDescent="0.25">
      <c r="B55" s="92">
        <v>42522</v>
      </c>
      <c r="C55" s="84">
        <v>7</v>
      </c>
      <c r="D55" s="84">
        <v>19</v>
      </c>
      <c r="E55" s="89">
        <v>11</v>
      </c>
      <c r="F55" s="90">
        <f t="shared" si="4"/>
        <v>37</v>
      </c>
    </row>
    <row r="56" spans="2:6" x14ac:dyDescent="0.25">
      <c r="B56" s="92">
        <v>42552</v>
      </c>
      <c r="C56" s="84">
        <v>18</v>
      </c>
      <c r="D56" s="84">
        <v>16</v>
      </c>
      <c r="E56" s="89">
        <v>12</v>
      </c>
      <c r="F56" s="90">
        <f t="shared" si="4"/>
        <v>46</v>
      </c>
    </row>
    <row r="57" spans="2:6" x14ac:dyDescent="0.25">
      <c r="B57" s="92">
        <v>42583</v>
      </c>
      <c r="C57" s="84">
        <v>12</v>
      </c>
      <c r="D57" s="84">
        <v>18</v>
      </c>
      <c r="E57" s="89">
        <v>17</v>
      </c>
      <c r="F57" s="90">
        <f t="shared" si="4"/>
        <v>47</v>
      </c>
    </row>
    <row r="58" spans="2:6" x14ac:dyDescent="0.25">
      <c r="B58" s="92">
        <v>42614</v>
      </c>
      <c r="C58" s="84">
        <v>6</v>
      </c>
      <c r="D58" s="84">
        <v>19</v>
      </c>
      <c r="E58" s="89">
        <v>13</v>
      </c>
      <c r="F58" s="90">
        <f t="shared" si="4"/>
        <v>38</v>
      </c>
    </row>
    <row r="59" spans="2:6" x14ac:dyDescent="0.25">
      <c r="B59" s="92">
        <v>42644</v>
      </c>
      <c r="C59" s="84">
        <v>10</v>
      </c>
      <c r="D59" s="84">
        <v>15</v>
      </c>
      <c r="E59" s="89">
        <v>11</v>
      </c>
      <c r="F59" s="90">
        <f t="shared" si="4"/>
        <v>36</v>
      </c>
    </row>
    <row r="60" spans="2:6" x14ac:dyDescent="0.25">
      <c r="B60" s="92">
        <v>42675</v>
      </c>
      <c r="C60" s="84">
        <v>14</v>
      </c>
      <c r="D60" s="84">
        <v>16</v>
      </c>
      <c r="E60" s="89">
        <v>12</v>
      </c>
      <c r="F60" s="90">
        <f t="shared" si="4"/>
        <v>42</v>
      </c>
    </row>
    <row r="61" spans="2:6" x14ac:dyDescent="0.25">
      <c r="B61" s="92">
        <v>42705</v>
      </c>
      <c r="C61" s="84">
        <v>14</v>
      </c>
      <c r="D61" s="84">
        <v>16</v>
      </c>
      <c r="E61" s="89">
        <v>20</v>
      </c>
      <c r="F61" s="90">
        <f t="shared" si="4"/>
        <v>50</v>
      </c>
    </row>
    <row r="62" spans="2:6" x14ac:dyDescent="0.25">
      <c r="B62" s="85" t="s">
        <v>541</v>
      </c>
      <c r="C62" s="86">
        <f>SUM(C50:C61)</f>
        <v>131</v>
      </c>
      <c r="D62" s="86">
        <f t="shared" ref="D62:F62" si="5">SUM(D50:D61)</f>
        <v>207</v>
      </c>
      <c r="E62" s="86">
        <f t="shared" si="5"/>
        <v>143</v>
      </c>
      <c r="F62" s="88">
        <f t="shared" si="5"/>
        <v>481</v>
      </c>
    </row>
    <row r="63" spans="2:6" x14ac:dyDescent="0.25">
      <c r="B63" s="92">
        <v>42736</v>
      </c>
      <c r="C63" s="84">
        <v>8</v>
      </c>
      <c r="D63" s="84">
        <v>17</v>
      </c>
      <c r="E63" s="89">
        <v>15</v>
      </c>
      <c r="F63" s="90">
        <f t="shared" si="4"/>
        <v>40</v>
      </c>
    </row>
    <row r="64" spans="2:6" x14ac:dyDescent="0.25">
      <c r="B64" s="92">
        <v>42767</v>
      </c>
      <c r="C64" s="84">
        <v>9</v>
      </c>
      <c r="D64" s="84">
        <v>11</v>
      </c>
      <c r="E64" s="89">
        <v>12</v>
      </c>
      <c r="F64" s="90">
        <f t="shared" si="4"/>
        <v>32</v>
      </c>
    </row>
    <row r="65" spans="2:6" x14ac:dyDescent="0.25">
      <c r="B65" s="92">
        <v>42795</v>
      </c>
      <c r="C65" s="84">
        <v>9</v>
      </c>
      <c r="D65" s="84">
        <v>13</v>
      </c>
      <c r="E65" s="89">
        <v>15</v>
      </c>
      <c r="F65" s="90">
        <f t="shared" si="4"/>
        <v>37</v>
      </c>
    </row>
    <row r="66" spans="2:6" x14ac:dyDescent="0.25">
      <c r="B66" s="92">
        <v>42826</v>
      </c>
      <c r="C66" s="84">
        <v>3</v>
      </c>
      <c r="D66" s="84">
        <v>17</v>
      </c>
      <c r="E66" s="89">
        <v>7</v>
      </c>
      <c r="F66" s="90">
        <f t="shared" si="4"/>
        <v>27</v>
      </c>
    </row>
    <row r="67" spans="2:6" x14ac:dyDescent="0.25">
      <c r="B67" s="92">
        <v>42856</v>
      </c>
      <c r="C67" s="84">
        <v>8</v>
      </c>
      <c r="D67" s="84">
        <v>18</v>
      </c>
      <c r="E67" s="89">
        <v>10</v>
      </c>
      <c r="F67" s="90">
        <f t="shared" si="4"/>
        <v>36</v>
      </c>
    </row>
    <row r="68" spans="2:6" x14ac:dyDescent="0.25">
      <c r="B68" s="92">
        <v>42887</v>
      </c>
      <c r="C68" s="84">
        <v>12</v>
      </c>
      <c r="D68" s="84">
        <v>19</v>
      </c>
      <c r="E68" s="89">
        <v>7</v>
      </c>
      <c r="F68" s="90">
        <f t="shared" si="4"/>
        <v>38</v>
      </c>
    </row>
    <row r="69" spans="2:6" x14ac:dyDescent="0.25">
      <c r="B69" s="92">
        <v>42917</v>
      </c>
      <c r="C69" s="84">
        <v>8</v>
      </c>
      <c r="D69" s="84">
        <v>12</v>
      </c>
      <c r="E69" s="89">
        <v>11</v>
      </c>
      <c r="F69" s="90">
        <f t="shared" si="4"/>
        <v>31</v>
      </c>
    </row>
    <row r="70" spans="2:6" x14ac:dyDescent="0.25">
      <c r="B70" s="92">
        <v>42948</v>
      </c>
      <c r="C70" s="84">
        <v>10</v>
      </c>
      <c r="D70" s="84">
        <v>13</v>
      </c>
      <c r="E70" s="89">
        <v>11</v>
      </c>
      <c r="F70" s="90">
        <f t="shared" si="4"/>
        <v>34</v>
      </c>
    </row>
    <row r="71" spans="2:6" x14ac:dyDescent="0.25">
      <c r="B71" s="92">
        <v>42979</v>
      </c>
      <c r="C71" s="84">
        <v>10</v>
      </c>
      <c r="D71" s="84">
        <v>9</v>
      </c>
      <c r="E71" s="89">
        <v>17</v>
      </c>
      <c r="F71" s="90">
        <f t="shared" si="4"/>
        <v>36</v>
      </c>
    </row>
    <row r="72" spans="2:6" x14ac:dyDescent="0.25">
      <c r="B72" s="92">
        <v>43009</v>
      </c>
      <c r="C72" s="84">
        <v>6</v>
      </c>
      <c r="D72" s="84">
        <v>14</v>
      </c>
      <c r="E72" s="89">
        <v>13</v>
      </c>
      <c r="F72" s="90">
        <f t="shared" si="4"/>
        <v>33</v>
      </c>
    </row>
    <row r="73" spans="2:6" x14ac:dyDescent="0.25">
      <c r="B73" s="92">
        <v>43040</v>
      </c>
      <c r="C73" s="84">
        <v>5</v>
      </c>
      <c r="D73" s="84">
        <v>23</v>
      </c>
      <c r="E73" s="89">
        <v>12</v>
      </c>
      <c r="F73" s="90">
        <f t="shared" si="4"/>
        <v>40</v>
      </c>
    </row>
    <row r="74" spans="2:6" x14ac:dyDescent="0.25">
      <c r="B74" s="92">
        <v>43070</v>
      </c>
      <c r="C74" s="84">
        <v>19</v>
      </c>
      <c r="D74" s="84">
        <v>22</v>
      </c>
      <c r="E74" s="89">
        <v>15</v>
      </c>
      <c r="F74" s="90">
        <f t="shared" si="4"/>
        <v>56</v>
      </c>
    </row>
    <row r="75" spans="2:6" x14ac:dyDescent="0.25">
      <c r="B75" s="93" t="s">
        <v>542</v>
      </c>
      <c r="C75" s="86">
        <f>SUM(C63:C74)</f>
        <v>107</v>
      </c>
      <c r="D75" s="86">
        <f t="shared" ref="D75:E75" si="6">SUM(D63:D74)</f>
        <v>188</v>
      </c>
      <c r="E75" s="86">
        <f t="shared" si="6"/>
        <v>145</v>
      </c>
      <c r="F75" s="88">
        <f t="shared" si="4"/>
        <v>440</v>
      </c>
    </row>
    <row r="76" spans="2:6" x14ac:dyDescent="0.25">
      <c r="B76" s="92">
        <v>43101</v>
      </c>
      <c r="C76" s="84">
        <v>13</v>
      </c>
      <c r="D76" s="84">
        <v>23</v>
      </c>
      <c r="E76" s="89">
        <v>10</v>
      </c>
      <c r="F76" s="90">
        <f t="shared" si="4"/>
        <v>46</v>
      </c>
    </row>
    <row r="77" spans="2:6" x14ac:dyDescent="0.25">
      <c r="B77" s="92">
        <v>43132</v>
      </c>
      <c r="C77" s="84">
        <v>16</v>
      </c>
      <c r="D77" s="84">
        <v>22</v>
      </c>
      <c r="E77" s="89">
        <v>23</v>
      </c>
      <c r="F77" s="90">
        <f t="shared" si="4"/>
        <v>61</v>
      </c>
    </row>
    <row r="78" spans="2:6" x14ac:dyDescent="0.25">
      <c r="B78" s="92">
        <v>43160</v>
      </c>
      <c r="C78" s="84">
        <v>14</v>
      </c>
      <c r="D78" s="84">
        <v>19</v>
      </c>
      <c r="E78" s="89">
        <v>11</v>
      </c>
      <c r="F78" s="90">
        <f t="shared" si="4"/>
        <v>44</v>
      </c>
    </row>
    <row r="79" spans="2:6" x14ac:dyDescent="0.25">
      <c r="B79" s="92">
        <v>43191</v>
      </c>
      <c r="C79" s="84">
        <v>10</v>
      </c>
      <c r="D79" s="84">
        <v>18</v>
      </c>
      <c r="E79" s="89">
        <v>11</v>
      </c>
      <c r="F79" s="90">
        <f t="shared" si="4"/>
        <v>39</v>
      </c>
    </row>
    <row r="80" spans="2:6" x14ac:dyDescent="0.25">
      <c r="B80" s="92">
        <v>43221</v>
      </c>
      <c r="C80" s="84">
        <v>22</v>
      </c>
      <c r="D80" s="84">
        <v>9</v>
      </c>
      <c r="E80" s="89">
        <v>9</v>
      </c>
      <c r="F80" s="90">
        <f t="shared" si="4"/>
        <v>40</v>
      </c>
    </row>
    <row r="81" spans="2:6" x14ac:dyDescent="0.25">
      <c r="B81" s="92">
        <v>43252</v>
      </c>
      <c r="C81" s="84">
        <v>27</v>
      </c>
      <c r="D81" s="84">
        <v>18</v>
      </c>
      <c r="E81" s="89">
        <v>10</v>
      </c>
      <c r="F81" s="90">
        <f t="shared" si="4"/>
        <v>55</v>
      </c>
    </row>
    <row r="82" spans="2:6" x14ac:dyDescent="0.25">
      <c r="B82" s="92">
        <v>43282</v>
      </c>
      <c r="C82" s="84">
        <v>15</v>
      </c>
      <c r="D82" s="84">
        <v>20</v>
      </c>
      <c r="E82" s="89">
        <v>19</v>
      </c>
      <c r="F82" s="90">
        <f t="shared" si="4"/>
        <v>54</v>
      </c>
    </row>
    <row r="83" spans="2:6" x14ac:dyDescent="0.25">
      <c r="B83" s="92">
        <v>43313</v>
      </c>
      <c r="C83" s="84">
        <v>17</v>
      </c>
      <c r="D83" s="84">
        <v>40</v>
      </c>
      <c r="E83" s="89">
        <v>17</v>
      </c>
      <c r="F83" s="90">
        <f t="shared" si="4"/>
        <v>74</v>
      </c>
    </row>
    <row r="84" spans="2:6" x14ac:dyDescent="0.25">
      <c r="B84" s="92">
        <v>43344</v>
      </c>
      <c r="C84" s="84">
        <v>16</v>
      </c>
      <c r="D84" s="84">
        <v>31</v>
      </c>
      <c r="E84" s="89">
        <v>3</v>
      </c>
      <c r="F84" s="90">
        <f t="shared" si="4"/>
        <v>50</v>
      </c>
    </row>
    <row r="85" spans="2:6" x14ac:dyDescent="0.25">
      <c r="B85" s="92">
        <v>43374</v>
      </c>
      <c r="C85" s="84">
        <v>4</v>
      </c>
      <c r="D85" s="84">
        <v>22</v>
      </c>
      <c r="E85" s="89">
        <v>5</v>
      </c>
      <c r="F85" s="90">
        <f t="shared" si="4"/>
        <v>31</v>
      </c>
    </row>
    <row r="86" spans="2:6" x14ac:dyDescent="0.25">
      <c r="B86" s="92">
        <v>43405</v>
      </c>
      <c r="C86" s="84">
        <v>3</v>
      </c>
      <c r="D86" s="84">
        <v>16</v>
      </c>
      <c r="E86" s="89">
        <v>2</v>
      </c>
      <c r="F86" s="90">
        <f t="shared" si="4"/>
        <v>21</v>
      </c>
    </row>
    <row r="87" spans="2:6" x14ac:dyDescent="0.25">
      <c r="B87" s="92">
        <v>43435</v>
      </c>
      <c r="C87" s="148">
        <v>21</v>
      </c>
      <c r="D87" s="148">
        <v>40</v>
      </c>
      <c r="E87" s="148">
        <v>2</v>
      </c>
      <c r="F87" s="90">
        <f t="shared" si="4"/>
        <v>63</v>
      </c>
    </row>
    <row r="88" spans="2:6" x14ac:dyDescent="0.25">
      <c r="B88" s="93" t="s">
        <v>588</v>
      </c>
      <c r="C88" s="86">
        <f>SUM(C76:C87)</f>
        <v>178</v>
      </c>
      <c r="D88" s="86">
        <f t="shared" ref="D88:F88" si="7">SUM(D76:D87)</f>
        <v>278</v>
      </c>
      <c r="E88" s="86">
        <f t="shared" si="7"/>
        <v>122</v>
      </c>
      <c r="F88" s="88">
        <f t="shared" si="7"/>
        <v>578</v>
      </c>
    </row>
    <row r="89" spans="2:6" x14ac:dyDescent="0.25">
      <c r="B89" s="92">
        <v>43466</v>
      </c>
      <c r="C89" s="148">
        <v>19</v>
      </c>
      <c r="D89" s="148">
        <v>25</v>
      </c>
      <c r="E89" s="148">
        <v>2</v>
      </c>
      <c r="F89" s="90">
        <f t="shared" ref="F89" si="8">C89+D89+E89</f>
        <v>46</v>
      </c>
    </row>
    <row r="90" spans="2:6" s="186" customFormat="1" x14ac:dyDescent="0.25">
      <c r="B90" s="192">
        <v>43497</v>
      </c>
      <c r="C90" s="193">
        <v>15</v>
      </c>
      <c r="D90" s="193">
        <v>30</v>
      </c>
      <c r="E90" s="193">
        <v>2</v>
      </c>
      <c r="F90" s="191">
        <v>47</v>
      </c>
    </row>
    <row r="91" spans="2:6" s="196" customFormat="1" x14ac:dyDescent="0.25">
      <c r="B91" s="192">
        <v>43525</v>
      </c>
      <c r="C91" s="193">
        <v>9</v>
      </c>
      <c r="D91" s="193">
        <v>30</v>
      </c>
      <c r="E91" s="193">
        <v>3</v>
      </c>
      <c r="F91" s="191">
        <v>42</v>
      </c>
    </row>
    <row r="92" spans="2:6" s="196" customFormat="1" x14ac:dyDescent="0.25">
      <c r="B92" s="192">
        <v>43556</v>
      </c>
      <c r="C92" s="193">
        <v>8</v>
      </c>
      <c r="D92" s="193">
        <v>39</v>
      </c>
      <c r="E92" s="193">
        <v>2</v>
      </c>
      <c r="F92" s="191">
        <v>49</v>
      </c>
    </row>
    <row r="93" spans="2:6" x14ac:dyDescent="0.25">
      <c r="B93" s="192">
        <v>43586</v>
      </c>
      <c r="C93" s="193">
        <v>27</v>
      </c>
      <c r="D93" s="193">
        <v>34</v>
      </c>
      <c r="E93" s="193">
        <v>10</v>
      </c>
      <c r="F93" s="191">
        <f t="shared" ref="F93:F96" si="9">C93+D93+E93</f>
        <v>71</v>
      </c>
    </row>
    <row r="94" spans="2:6" s="196" customFormat="1" x14ac:dyDescent="0.25">
      <c r="B94" s="192">
        <v>43617</v>
      </c>
      <c r="C94" s="193">
        <v>22</v>
      </c>
      <c r="D94" s="193">
        <v>41</v>
      </c>
      <c r="E94" s="193">
        <v>5</v>
      </c>
      <c r="F94" s="191">
        <f t="shared" si="9"/>
        <v>68</v>
      </c>
    </row>
    <row r="95" spans="2:6" s="196" customFormat="1" x14ac:dyDescent="0.25">
      <c r="B95" s="192">
        <v>43647</v>
      </c>
      <c r="C95" s="193">
        <v>25</v>
      </c>
      <c r="D95" s="193">
        <v>40</v>
      </c>
      <c r="E95" s="193">
        <v>8</v>
      </c>
      <c r="F95" s="191">
        <f t="shared" si="9"/>
        <v>73</v>
      </c>
    </row>
    <row r="96" spans="2:6" s="196" customFormat="1" x14ac:dyDescent="0.25">
      <c r="B96" s="192">
        <v>43678</v>
      </c>
      <c r="C96" s="193">
        <v>17</v>
      </c>
      <c r="D96" s="193">
        <v>50</v>
      </c>
      <c r="E96" s="193">
        <v>5</v>
      </c>
      <c r="F96" s="191">
        <f t="shared" si="9"/>
        <v>72</v>
      </c>
    </row>
    <row r="97" spans="2:6" s="196" customFormat="1" x14ac:dyDescent="0.25">
      <c r="B97" s="192">
        <v>43709</v>
      </c>
      <c r="C97" s="193">
        <v>19</v>
      </c>
      <c r="D97" s="193">
        <v>54</v>
      </c>
      <c r="E97" s="193">
        <v>8</v>
      </c>
      <c r="F97" s="191">
        <f>C97+D97+E97</f>
        <v>81</v>
      </c>
    </row>
    <row r="98" spans="2:6" x14ac:dyDescent="0.25">
      <c r="B98" s="192">
        <v>43739</v>
      </c>
      <c r="C98" s="193">
        <v>7</v>
      </c>
      <c r="D98" s="193">
        <v>24</v>
      </c>
      <c r="E98" s="193">
        <v>2</v>
      </c>
      <c r="F98" s="191">
        <v>33</v>
      </c>
    </row>
    <row r="99" spans="2:6" s="196" customFormat="1" x14ac:dyDescent="0.25">
      <c r="B99" s="192">
        <v>43770</v>
      </c>
      <c r="C99" s="193">
        <v>16</v>
      </c>
      <c r="D99" s="193">
        <v>57</v>
      </c>
      <c r="E99" s="193">
        <v>5</v>
      </c>
      <c r="F99" s="191">
        <v>78</v>
      </c>
    </row>
    <row r="100" spans="2:6" s="196" customFormat="1" x14ac:dyDescent="0.25">
      <c r="B100" s="192">
        <v>43800</v>
      </c>
      <c r="C100" s="193">
        <v>1</v>
      </c>
      <c r="D100" s="193">
        <v>72</v>
      </c>
      <c r="E100" s="193">
        <v>4</v>
      </c>
      <c r="F100" s="191">
        <f>C100+D100+E100</f>
        <v>77</v>
      </c>
    </row>
    <row r="101" spans="2:6" s="196" customFormat="1" x14ac:dyDescent="0.25">
      <c r="B101" s="269" t="s">
        <v>592</v>
      </c>
      <c r="C101" s="88">
        <f>SUM(C89:C100)</f>
        <v>185</v>
      </c>
      <c r="D101" s="88">
        <f t="shared" ref="D101:E101" si="10">SUM(D89:D100)</f>
        <v>496</v>
      </c>
      <c r="E101" s="88">
        <f t="shared" si="10"/>
        <v>56</v>
      </c>
      <c r="F101" s="191">
        <f>C101+D101+E101</f>
        <v>737</v>
      </c>
    </row>
    <row r="102" spans="2:6" s="196" customFormat="1" x14ac:dyDescent="0.25">
      <c r="B102" s="192">
        <v>43831</v>
      </c>
      <c r="C102" s="193">
        <v>5</v>
      </c>
      <c r="D102" s="193">
        <v>54</v>
      </c>
      <c r="E102" s="193">
        <v>24</v>
      </c>
      <c r="F102" s="191">
        <f t="shared" ref="F102:F107" si="11">C102+D102+E102</f>
        <v>83</v>
      </c>
    </row>
    <row r="103" spans="2:6" s="196" customFormat="1" x14ac:dyDescent="0.25">
      <c r="B103" s="192">
        <v>43862</v>
      </c>
      <c r="C103" s="193">
        <v>7</v>
      </c>
      <c r="D103" s="193">
        <v>70</v>
      </c>
      <c r="E103" s="193">
        <v>14</v>
      </c>
      <c r="F103" s="191">
        <f t="shared" si="11"/>
        <v>91</v>
      </c>
    </row>
    <row r="104" spans="2:6" s="196" customFormat="1" x14ac:dyDescent="0.25">
      <c r="B104" s="192">
        <v>43891</v>
      </c>
      <c r="C104" s="193">
        <v>6</v>
      </c>
      <c r="D104" s="193">
        <v>59</v>
      </c>
      <c r="E104" s="193">
        <v>8</v>
      </c>
      <c r="F104" s="191">
        <f t="shared" si="11"/>
        <v>73</v>
      </c>
    </row>
    <row r="105" spans="2:6" s="196" customFormat="1" x14ac:dyDescent="0.25">
      <c r="B105" s="192">
        <v>43922</v>
      </c>
      <c r="C105" s="193">
        <v>3</v>
      </c>
      <c r="D105" s="193">
        <v>8</v>
      </c>
      <c r="E105" s="193">
        <v>2</v>
      </c>
      <c r="F105" s="191">
        <f t="shared" si="11"/>
        <v>13</v>
      </c>
    </row>
    <row r="106" spans="2:6" s="196" customFormat="1" x14ac:dyDescent="0.25">
      <c r="B106" s="192">
        <v>43952</v>
      </c>
      <c r="C106" s="193">
        <v>5</v>
      </c>
      <c r="D106" s="193">
        <v>7</v>
      </c>
      <c r="E106" s="193">
        <v>4</v>
      </c>
      <c r="F106" s="191">
        <f t="shared" si="11"/>
        <v>16</v>
      </c>
    </row>
    <row r="107" spans="2:6" s="196" customFormat="1" x14ac:dyDescent="0.25">
      <c r="B107" s="269" t="str">
        <f>'Contratación Solicitudes'!B112</f>
        <v>Total a may-20</v>
      </c>
      <c r="C107" s="88">
        <f>SUM(C102:C106)</f>
        <v>26</v>
      </c>
      <c r="D107" s="88">
        <f t="shared" ref="D107:E107" si="12">SUM(D102:D106)</f>
        <v>198</v>
      </c>
      <c r="E107" s="88">
        <f t="shared" si="12"/>
        <v>52</v>
      </c>
      <c r="F107" s="191">
        <f t="shared" si="11"/>
        <v>276</v>
      </c>
    </row>
    <row r="108" spans="2:6" x14ac:dyDescent="0.25">
      <c r="B108" s="28" t="s">
        <v>473</v>
      </c>
    </row>
    <row r="109" spans="2:6" x14ac:dyDescent="0.25">
      <c r="B109" s="28" t="s">
        <v>483</v>
      </c>
    </row>
  </sheetData>
  <mergeCells count="4">
    <mergeCell ref="B5:F5"/>
    <mergeCell ref="B6:F6"/>
    <mergeCell ref="B8:B9"/>
    <mergeCell ref="C8:F8"/>
  </mergeCells>
  <hyperlinks>
    <hyperlink ref="H5" location="'Índice STJ'!A1" display="'Índice STJ'!A1" xr:uid="{00000000-0004-0000-1D00-000000000000}"/>
  </hyperlinks>
  <pageMargins left="0.7" right="0.7" top="0.75" bottom="0.75" header="0.3" footer="0.3"/>
  <ignoredErrors>
    <ignoredError sqref="F11:F23 F24 C23:E23" formulaRange="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G111"/>
  <sheetViews>
    <sheetView showGridLines="0" zoomScale="60" zoomScaleNormal="60" workbookViewId="0">
      <pane xSplit="1" ySplit="9" topLeftCell="B97" activePane="bottomRight" state="frozen"/>
      <selection pane="topRight" activeCell="B1" sqref="B1"/>
      <selection pane="bottomLeft" activeCell="A10" sqref="A10"/>
      <selection pane="bottomRight" activeCell="B10" sqref="B10:D10"/>
    </sheetView>
  </sheetViews>
  <sheetFormatPr baseColWidth="10" defaultColWidth="11.44140625" defaultRowHeight="12" x14ac:dyDescent="0.25"/>
  <cols>
    <col min="1" max="1" width="6" style="28" customWidth="1"/>
    <col min="2" max="16384" width="11.44140625" style="28"/>
  </cols>
  <sheetData>
    <row r="2" spans="1:7" x14ac:dyDescent="0.25">
      <c r="A2" s="50" t="s">
        <v>101</v>
      </c>
    </row>
    <row r="3" spans="1:7" x14ac:dyDescent="0.25">
      <c r="A3" s="50" t="s">
        <v>102</v>
      </c>
    </row>
    <row r="5" spans="1:7" ht="27.75" customHeight="1" x14ac:dyDescent="0.3">
      <c r="B5" s="419" t="s">
        <v>543</v>
      </c>
      <c r="C5" s="419"/>
      <c r="D5" s="419"/>
      <c r="E5" s="419"/>
      <c r="G5" s="127" t="s">
        <v>575</v>
      </c>
    </row>
    <row r="6" spans="1:7" ht="13.8" x14ac:dyDescent="0.3">
      <c r="B6" s="357" t="s">
        <v>630</v>
      </c>
      <c r="C6" s="357"/>
      <c r="D6" s="357"/>
      <c r="E6" s="357"/>
    </row>
    <row r="8" spans="1:7" ht="27.75" customHeight="1" x14ac:dyDescent="0.25">
      <c r="B8" s="411" t="s">
        <v>524</v>
      </c>
      <c r="C8" s="414" t="s">
        <v>544</v>
      </c>
      <c r="D8" s="415"/>
      <c r="E8" s="416"/>
    </row>
    <row r="9" spans="1:7" x14ac:dyDescent="0.25">
      <c r="B9" s="413"/>
      <c r="C9" s="155" t="s">
        <v>528</v>
      </c>
      <c r="D9" s="155" t="s">
        <v>529</v>
      </c>
      <c r="E9" s="156" t="s">
        <v>96</v>
      </c>
    </row>
    <row r="10" spans="1:7" x14ac:dyDescent="0.25">
      <c r="B10" s="424" t="s">
        <v>545</v>
      </c>
      <c r="C10" s="425"/>
      <c r="D10" s="426"/>
      <c r="E10" s="9">
        <f>105378+4602+2837+2889+4557+2387</f>
        <v>122650</v>
      </c>
    </row>
    <row r="11" spans="1:7" x14ac:dyDescent="0.25">
      <c r="B11" s="427">
        <v>2012</v>
      </c>
      <c r="C11" s="428"/>
      <c r="D11" s="429"/>
      <c r="E11" s="9">
        <v>32605</v>
      </c>
    </row>
    <row r="12" spans="1:7" x14ac:dyDescent="0.25">
      <c r="B12" s="81">
        <v>41275</v>
      </c>
      <c r="C12" s="81"/>
      <c r="D12" s="81"/>
      <c r="E12" s="83">
        <v>2532</v>
      </c>
    </row>
    <row r="13" spans="1:7" x14ac:dyDescent="0.25">
      <c r="B13" s="81">
        <v>41306</v>
      </c>
      <c r="C13" s="81"/>
      <c r="D13" s="81"/>
      <c r="E13" s="83">
        <v>2439</v>
      </c>
    </row>
    <row r="14" spans="1:7" x14ac:dyDescent="0.25">
      <c r="B14" s="81">
        <v>41334</v>
      </c>
      <c r="C14" s="81"/>
      <c r="D14" s="81"/>
      <c r="E14" s="83">
        <v>2431</v>
      </c>
    </row>
    <row r="15" spans="1:7" x14ac:dyDescent="0.25">
      <c r="B15" s="81">
        <v>41365</v>
      </c>
      <c r="C15" s="81"/>
      <c r="D15" s="81"/>
      <c r="E15" s="83">
        <v>1851</v>
      </c>
    </row>
    <row r="16" spans="1:7" x14ac:dyDescent="0.25">
      <c r="B16" s="81">
        <v>41395</v>
      </c>
      <c r="C16" s="81"/>
      <c r="D16" s="81"/>
      <c r="E16" s="83">
        <v>2369</v>
      </c>
    </row>
    <row r="17" spans="2:5" x14ac:dyDescent="0.25">
      <c r="B17" s="81">
        <v>41426</v>
      </c>
      <c r="C17" s="81"/>
      <c r="D17" s="81"/>
      <c r="E17" s="83">
        <v>2281</v>
      </c>
    </row>
    <row r="18" spans="2:5" x14ac:dyDescent="0.25">
      <c r="B18" s="81">
        <v>41456</v>
      </c>
      <c r="C18" s="81"/>
      <c r="D18" s="81"/>
      <c r="E18" s="83">
        <v>2297</v>
      </c>
    </row>
    <row r="19" spans="2:5" x14ac:dyDescent="0.25">
      <c r="B19" s="81">
        <v>41487</v>
      </c>
      <c r="C19" s="81"/>
      <c r="D19" s="81"/>
      <c r="E19" s="83">
        <v>1478</v>
      </c>
    </row>
    <row r="20" spans="2:5" x14ac:dyDescent="0.25">
      <c r="B20" s="81">
        <v>41518</v>
      </c>
      <c r="C20" s="81"/>
      <c r="D20" s="81"/>
      <c r="E20" s="83">
        <v>1310</v>
      </c>
    </row>
    <row r="21" spans="2:5" x14ac:dyDescent="0.25">
      <c r="B21" s="81">
        <v>41548</v>
      </c>
      <c r="C21" s="81"/>
      <c r="D21" s="81"/>
      <c r="E21" s="83">
        <v>1141</v>
      </c>
    </row>
    <row r="22" spans="2:5" x14ac:dyDescent="0.25">
      <c r="B22" s="81">
        <v>41579</v>
      </c>
      <c r="C22" s="81"/>
      <c r="D22" s="81"/>
      <c r="E22" s="83">
        <v>925</v>
      </c>
    </row>
    <row r="23" spans="2:5" x14ac:dyDescent="0.25">
      <c r="B23" s="81">
        <v>41609</v>
      </c>
      <c r="C23" s="81"/>
      <c r="D23" s="81"/>
      <c r="E23" s="83">
        <v>2271</v>
      </c>
    </row>
    <row r="24" spans="2:5" x14ac:dyDescent="0.25">
      <c r="B24" s="427">
        <v>2013</v>
      </c>
      <c r="C24" s="428"/>
      <c r="D24" s="429"/>
      <c r="E24" s="9">
        <f>SUM(E12:E23)</f>
        <v>23325</v>
      </c>
    </row>
    <row r="25" spans="2:5" x14ac:dyDescent="0.25">
      <c r="B25" s="81">
        <v>41640</v>
      </c>
      <c r="C25" s="81"/>
      <c r="D25" s="81"/>
      <c r="E25" s="83">
        <v>2624</v>
      </c>
    </row>
    <row r="26" spans="2:5" x14ac:dyDescent="0.25">
      <c r="B26" s="81">
        <v>41671</v>
      </c>
      <c r="C26" s="81"/>
      <c r="D26" s="81"/>
      <c r="E26" s="83">
        <v>1598</v>
      </c>
    </row>
    <row r="27" spans="2:5" x14ac:dyDescent="0.25">
      <c r="B27" s="81">
        <v>41699</v>
      </c>
      <c r="C27" s="81"/>
      <c r="D27" s="81"/>
      <c r="E27" s="83">
        <v>1914</v>
      </c>
    </row>
    <row r="28" spans="2:5" x14ac:dyDescent="0.25">
      <c r="B28" s="81">
        <v>41730</v>
      </c>
      <c r="C28" s="81"/>
      <c r="D28" s="81"/>
      <c r="E28" s="83">
        <v>1065</v>
      </c>
    </row>
    <row r="29" spans="2:5" x14ac:dyDescent="0.25">
      <c r="B29" s="81">
        <v>41760</v>
      </c>
      <c r="C29" s="81"/>
      <c r="D29" s="81"/>
      <c r="E29" s="83">
        <v>1919</v>
      </c>
    </row>
    <row r="30" spans="2:5" x14ac:dyDescent="0.25">
      <c r="B30" s="81">
        <v>41791</v>
      </c>
      <c r="C30" s="81"/>
      <c r="D30" s="81"/>
      <c r="E30" s="83">
        <v>1580</v>
      </c>
    </row>
    <row r="31" spans="2:5" x14ac:dyDescent="0.25">
      <c r="B31" s="81">
        <v>41821</v>
      </c>
      <c r="C31" s="81"/>
      <c r="D31" s="81"/>
      <c r="E31" s="83">
        <v>1542</v>
      </c>
    </row>
    <row r="32" spans="2:5" x14ac:dyDescent="0.25">
      <c r="B32" s="81">
        <v>41852</v>
      </c>
      <c r="C32" s="81"/>
      <c r="D32" s="81"/>
      <c r="E32" s="83">
        <v>1606</v>
      </c>
    </row>
    <row r="33" spans="2:5" x14ac:dyDescent="0.25">
      <c r="B33" s="81">
        <v>41883</v>
      </c>
      <c r="C33" s="81"/>
      <c r="D33" s="81"/>
      <c r="E33" s="83">
        <v>2676</v>
      </c>
    </row>
    <row r="34" spans="2:5" x14ac:dyDescent="0.25">
      <c r="B34" s="94">
        <v>41913</v>
      </c>
      <c r="C34" s="94"/>
      <c r="D34" s="94"/>
      <c r="E34" s="83">
        <v>2626</v>
      </c>
    </row>
    <row r="35" spans="2:5" x14ac:dyDescent="0.25">
      <c r="B35" s="92">
        <v>41944</v>
      </c>
      <c r="C35" s="92"/>
      <c r="D35" s="92"/>
      <c r="E35" s="83">
        <v>2422</v>
      </c>
    </row>
    <row r="36" spans="2:5" x14ac:dyDescent="0.25">
      <c r="B36" s="92">
        <v>41974</v>
      </c>
      <c r="C36" s="92"/>
      <c r="D36" s="92"/>
      <c r="E36" s="83">
        <v>1349</v>
      </c>
    </row>
    <row r="37" spans="2:5" x14ac:dyDescent="0.25">
      <c r="B37" s="427">
        <v>2014</v>
      </c>
      <c r="C37" s="428"/>
      <c r="D37" s="429"/>
      <c r="E37" s="9">
        <f>SUM(E25:E36)</f>
        <v>22921</v>
      </c>
    </row>
    <row r="38" spans="2:5" x14ac:dyDescent="0.25">
      <c r="B38" s="94">
        <v>42005</v>
      </c>
      <c r="C38" s="94"/>
      <c r="D38" s="94"/>
      <c r="E38" s="83">
        <v>2382</v>
      </c>
    </row>
    <row r="39" spans="2:5" x14ac:dyDescent="0.25">
      <c r="B39" s="81">
        <v>42036</v>
      </c>
      <c r="C39" s="81"/>
      <c r="D39" s="81"/>
      <c r="E39" s="83">
        <v>3962</v>
      </c>
    </row>
    <row r="40" spans="2:5" x14ac:dyDescent="0.25">
      <c r="B40" s="81">
        <v>42064</v>
      </c>
      <c r="C40" s="81"/>
      <c r="D40" s="81"/>
      <c r="E40" s="83">
        <v>2652</v>
      </c>
    </row>
    <row r="41" spans="2:5" x14ac:dyDescent="0.25">
      <c r="B41" s="81">
        <v>42095</v>
      </c>
      <c r="C41" s="81"/>
      <c r="D41" s="81"/>
      <c r="E41" s="83">
        <v>3302</v>
      </c>
    </row>
    <row r="42" spans="2:5" x14ac:dyDescent="0.25">
      <c r="B42" s="81">
        <v>42125</v>
      </c>
      <c r="C42" s="81"/>
      <c r="D42" s="81"/>
      <c r="E42" s="83">
        <v>1564</v>
      </c>
    </row>
    <row r="43" spans="2:5" x14ac:dyDescent="0.25">
      <c r="B43" s="81">
        <v>42156</v>
      </c>
      <c r="C43" s="81"/>
      <c r="D43" s="81"/>
      <c r="E43" s="83">
        <v>2459</v>
      </c>
    </row>
    <row r="44" spans="2:5" x14ac:dyDescent="0.25">
      <c r="B44" s="81">
        <v>42186</v>
      </c>
      <c r="C44" s="81"/>
      <c r="D44" s="81"/>
      <c r="E44" s="83">
        <v>1307</v>
      </c>
    </row>
    <row r="45" spans="2:5" x14ac:dyDescent="0.25">
      <c r="B45" s="81">
        <v>42217</v>
      </c>
      <c r="C45" s="81"/>
      <c r="D45" s="81"/>
      <c r="E45" s="83">
        <v>2005</v>
      </c>
    </row>
    <row r="46" spans="2:5" x14ac:dyDescent="0.25">
      <c r="B46" s="81">
        <v>42248</v>
      </c>
      <c r="C46" s="81"/>
      <c r="D46" s="81"/>
      <c r="E46" s="83">
        <v>1605</v>
      </c>
    </row>
    <row r="47" spans="2:5" x14ac:dyDescent="0.25">
      <c r="B47" s="81">
        <v>42278</v>
      </c>
      <c r="C47" s="81"/>
      <c r="D47" s="81"/>
      <c r="E47" s="83">
        <v>5170</v>
      </c>
    </row>
    <row r="48" spans="2:5" x14ac:dyDescent="0.25">
      <c r="B48" s="81">
        <v>42309</v>
      </c>
      <c r="C48" s="81"/>
      <c r="D48" s="81"/>
      <c r="E48" s="83">
        <v>2737</v>
      </c>
    </row>
    <row r="49" spans="2:5" x14ac:dyDescent="0.25">
      <c r="B49" s="81">
        <v>42339</v>
      </c>
      <c r="C49" s="81"/>
      <c r="D49" s="81"/>
      <c r="E49" s="83">
        <v>1802</v>
      </c>
    </row>
    <row r="50" spans="2:5" x14ac:dyDescent="0.25">
      <c r="B50" s="427">
        <v>2015</v>
      </c>
      <c r="C50" s="428"/>
      <c r="D50" s="429"/>
      <c r="E50" s="95">
        <f>SUM(E38:E49)</f>
        <v>30947</v>
      </c>
    </row>
    <row r="51" spans="2:5" x14ac:dyDescent="0.25">
      <c r="B51" s="81">
        <v>42370</v>
      </c>
      <c r="C51" s="81"/>
      <c r="D51" s="81"/>
      <c r="E51" s="83">
        <v>3979</v>
      </c>
    </row>
    <row r="52" spans="2:5" x14ac:dyDescent="0.25">
      <c r="B52" s="81">
        <v>42401</v>
      </c>
      <c r="C52" s="81"/>
      <c r="D52" s="81"/>
      <c r="E52" s="83">
        <v>4366</v>
      </c>
    </row>
    <row r="53" spans="2:5" x14ac:dyDescent="0.25">
      <c r="B53" s="81">
        <v>42430</v>
      </c>
      <c r="C53" s="81"/>
      <c r="D53" s="81"/>
      <c r="E53" s="83">
        <v>2056</v>
      </c>
    </row>
    <row r="54" spans="2:5" x14ac:dyDescent="0.25">
      <c r="B54" s="81">
        <v>42461</v>
      </c>
      <c r="C54" s="81"/>
      <c r="D54" s="81"/>
      <c r="E54" s="83">
        <v>2454</v>
      </c>
    </row>
    <row r="55" spans="2:5" x14ac:dyDescent="0.25">
      <c r="B55" s="81">
        <v>42491</v>
      </c>
      <c r="C55" s="83">
        <v>1021</v>
      </c>
      <c r="D55" s="83">
        <v>834</v>
      </c>
      <c r="E55" s="83">
        <f t="shared" ref="E55:E62" si="0">C55+D55</f>
        <v>1855</v>
      </c>
    </row>
    <row r="56" spans="2:5" x14ac:dyDescent="0.25">
      <c r="B56" s="81">
        <v>42522</v>
      </c>
      <c r="C56" s="83">
        <v>983</v>
      </c>
      <c r="D56" s="83">
        <v>924</v>
      </c>
      <c r="E56" s="83">
        <f t="shared" si="0"/>
        <v>1907</v>
      </c>
    </row>
    <row r="57" spans="2:5" x14ac:dyDescent="0.25">
      <c r="B57" s="81">
        <v>42552</v>
      </c>
      <c r="C57" s="83">
        <v>1011</v>
      </c>
      <c r="D57" s="83">
        <v>872</v>
      </c>
      <c r="E57" s="83">
        <f t="shared" si="0"/>
        <v>1883</v>
      </c>
    </row>
    <row r="58" spans="2:5" x14ac:dyDescent="0.25">
      <c r="B58" s="81">
        <v>42583</v>
      </c>
      <c r="C58" s="83">
        <v>2375</v>
      </c>
      <c r="D58" s="83">
        <v>1728</v>
      </c>
      <c r="E58" s="83">
        <f t="shared" si="0"/>
        <v>4103</v>
      </c>
    </row>
    <row r="59" spans="2:5" x14ac:dyDescent="0.25">
      <c r="B59" s="81">
        <v>42614</v>
      </c>
      <c r="C59" s="83">
        <v>993</v>
      </c>
      <c r="D59" s="83">
        <v>820</v>
      </c>
      <c r="E59" s="83">
        <f t="shared" si="0"/>
        <v>1813</v>
      </c>
    </row>
    <row r="60" spans="2:5" x14ac:dyDescent="0.25">
      <c r="B60" s="81">
        <v>42644</v>
      </c>
      <c r="C60" s="83">
        <v>783</v>
      </c>
      <c r="D60" s="83">
        <v>848</v>
      </c>
      <c r="E60" s="83">
        <f t="shared" si="0"/>
        <v>1631</v>
      </c>
    </row>
    <row r="61" spans="2:5" x14ac:dyDescent="0.25">
      <c r="B61" s="81">
        <v>42675</v>
      </c>
      <c r="C61" s="83">
        <v>497</v>
      </c>
      <c r="D61" s="83">
        <v>326</v>
      </c>
      <c r="E61" s="83">
        <f t="shared" si="0"/>
        <v>823</v>
      </c>
    </row>
    <row r="62" spans="2:5" x14ac:dyDescent="0.25">
      <c r="B62" s="81">
        <v>42705</v>
      </c>
      <c r="C62" s="83">
        <v>1219</v>
      </c>
      <c r="D62" s="83">
        <v>923</v>
      </c>
      <c r="E62" s="83">
        <f t="shared" si="0"/>
        <v>2142</v>
      </c>
    </row>
    <row r="63" spans="2:5" x14ac:dyDescent="0.25">
      <c r="B63" s="427">
        <v>2016</v>
      </c>
      <c r="C63" s="428"/>
      <c r="D63" s="429"/>
      <c r="E63" s="9">
        <f>SUM(E51:E62)</f>
        <v>29012</v>
      </c>
    </row>
    <row r="64" spans="2:5" x14ac:dyDescent="0.25">
      <c r="B64" s="81">
        <v>42736</v>
      </c>
      <c r="C64" s="83">
        <v>1817</v>
      </c>
      <c r="D64" s="83">
        <v>1272</v>
      </c>
      <c r="E64" s="83">
        <f t="shared" ref="E64:E75" si="1">C64+D64</f>
        <v>3089</v>
      </c>
    </row>
    <row r="65" spans="2:5" x14ac:dyDescent="0.25">
      <c r="B65" s="81">
        <v>42767</v>
      </c>
      <c r="C65" s="83">
        <v>1645</v>
      </c>
      <c r="D65" s="83">
        <v>1289</v>
      </c>
      <c r="E65" s="83">
        <f t="shared" si="1"/>
        <v>2934</v>
      </c>
    </row>
    <row r="66" spans="2:5" x14ac:dyDescent="0.25">
      <c r="B66" s="81">
        <v>42795</v>
      </c>
      <c r="C66" s="83">
        <v>1362</v>
      </c>
      <c r="D66" s="83">
        <v>1006</v>
      </c>
      <c r="E66" s="83">
        <f t="shared" si="1"/>
        <v>2368</v>
      </c>
    </row>
    <row r="67" spans="2:5" x14ac:dyDescent="0.25">
      <c r="B67" s="81">
        <v>42826</v>
      </c>
      <c r="C67" s="83">
        <v>718</v>
      </c>
      <c r="D67" s="83">
        <v>604</v>
      </c>
      <c r="E67" s="83">
        <f t="shared" si="1"/>
        <v>1322</v>
      </c>
    </row>
    <row r="68" spans="2:5" x14ac:dyDescent="0.25">
      <c r="B68" s="81">
        <v>42856</v>
      </c>
      <c r="C68" s="83">
        <v>762</v>
      </c>
      <c r="D68" s="83">
        <v>531</v>
      </c>
      <c r="E68" s="83">
        <f t="shared" si="1"/>
        <v>1293</v>
      </c>
    </row>
    <row r="69" spans="2:5" x14ac:dyDescent="0.25">
      <c r="B69" s="81">
        <v>42887</v>
      </c>
      <c r="C69" s="83">
        <v>919</v>
      </c>
      <c r="D69" s="83">
        <v>611</v>
      </c>
      <c r="E69" s="83">
        <f t="shared" si="1"/>
        <v>1530</v>
      </c>
    </row>
    <row r="70" spans="2:5" x14ac:dyDescent="0.25">
      <c r="B70" s="81">
        <v>42917</v>
      </c>
      <c r="C70" s="83">
        <v>956</v>
      </c>
      <c r="D70" s="83">
        <v>639</v>
      </c>
      <c r="E70" s="83">
        <f t="shared" si="1"/>
        <v>1595</v>
      </c>
    </row>
    <row r="71" spans="2:5" x14ac:dyDescent="0.25">
      <c r="B71" s="81">
        <v>42948</v>
      </c>
      <c r="C71" s="83">
        <v>751</v>
      </c>
      <c r="D71" s="83">
        <v>503</v>
      </c>
      <c r="E71" s="83">
        <f t="shared" si="1"/>
        <v>1254</v>
      </c>
    </row>
    <row r="72" spans="2:5" x14ac:dyDescent="0.25">
      <c r="B72" s="81">
        <v>42979</v>
      </c>
      <c r="C72" s="83">
        <v>863</v>
      </c>
      <c r="D72" s="83">
        <v>564</v>
      </c>
      <c r="E72" s="83">
        <f t="shared" si="1"/>
        <v>1427</v>
      </c>
    </row>
    <row r="73" spans="2:5" x14ac:dyDescent="0.25">
      <c r="B73" s="81">
        <v>43009</v>
      </c>
      <c r="C73" s="83">
        <v>352</v>
      </c>
      <c r="D73" s="83">
        <v>264</v>
      </c>
      <c r="E73" s="83">
        <f t="shared" si="1"/>
        <v>616</v>
      </c>
    </row>
    <row r="74" spans="2:5" x14ac:dyDescent="0.25">
      <c r="B74" s="81">
        <v>43040</v>
      </c>
      <c r="C74" s="83">
        <v>561</v>
      </c>
      <c r="D74" s="83">
        <v>386</v>
      </c>
      <c r="E74" s="83">
        <f t="shared" si="1"/>
        <v>947</v>
      </c>
    </row>
    <row r="75" spans="2:5" x14ac:dyDescent="0.25">
      <c r="B75" s="81">
        <v>43070</v>
      </c>
      <c r="C75" s="83">
        <v>660</v>
      </c>
      <c r="D75" s="83">
        <v>615</v>
      </c>
      <c r="E75" s="83">
        <f t="shared" si="1"/>
        <v>1275</v>
      </c>
    </row>
    <row r="76" spans="2:5" x14ac:dyDescent="0.25">
      <c r="B76" s="96">
        <v>2017</v>
      </c>
      <c r="C76" s="97">
        <f>SUM(C64:C75)</f>
        <v>11366</v>
      </c>
      <c r="D76" s="97">
        <f t="shared" ref="D76:E76" si="2">SUM(D64:D75)</f>
        <v>8284</v>
      </c>
      <c r="E76" s="97">
        <f t="shared" si="2"/>
        <v>19650</v>
      </c>
    </row>
    <row r="77" spans="2:5" x14ac:dyDescent="0.25">
      <c r="B77" s="81">
        <v>43101</v>
      </c>
      <c r="C77" s="83">
        <v>777</v>
      </c>
      <c r="D77" s="83">
        <v>678</v>
      </c>
      <c r="E77" s="83">
        <f t="shared" ref="E77:E87" si="3">C77+D77</f>
        <v>1455</v>
      </c>
    </row>
    <row r="78" spans="2:5" x14ac:dyDescent="0.25">
      <c r="B78" s="81">
        <v>43132</v>
      </c>
      <c r="C78" s="83">
        <v>979</v>
      </c>
      <c r="D78" s="83">
        <v>837</v>
      </c>
      <c r="E78" s="83">
        <f t="shared" si="3"/>
        <v>1816</v>
      </c>
    </row>
    <row r="79" spans="2:5" x14ac:dyDescent="0.25">
      <c r="B79" s="81">
        <v>43160</v>
      </c>
      <c r="C79" s="83">
        <v>1375</v>
      </c>
      <c r="D79" s="83">
        <v>894</v>
      </c>
      <c r="E79" s="83">
        <f t="shared" si="3"/>
        <v>2269</v>
      </c>
    </row>
    <row r="80" spans="2:5" x14ac:dyDescent="0.25">
      <c r="B80" s="81">
        <v>43191</v>
      </c>
      <c r="C80" s="83">
        <v>1043</v>
      </c>
      <c r="D80" s="83">
        <v>596</v>
      </c>
      <c r="E80" s="83">
        <f t="shared" si="3"/>
        <v>1639</v>
      </c>
    </row>
    <row r="81" spans="2:5" x14ac:dyDescent="0.25">
      <c r="B81" s="81">
        <v>43221</v>
      </c>
      <c r="C81" s="83">
        <v>760</v>
      </c>
      <c r="D81" s="83">
        <v>451</v>
      </c>
      <c r="E81" s="83">
        <f t="shared" si="3"/>
        <v>1211</v>
      </c>
    </row>
    <row r="82" spans="2:5" x14ac:dyDescent="0.25">
      <c r="B82" s="81">
        <v>43252</v>
      </c>
      <c r="C82" s="83">
        <v>1059</v>
      </c>
      <c r="D82" s="83">
        <v>680</v>
      </c>
      <c r="E82" s="83">
        <f t="shared" si="3"/>
        <v>1739</v>
      </c>
    </row>
    <row r="83" spans="2:5" x14ac:dyDescent="0.25">
      <c r="B83" s="81">
        <v>43282</v>
      </c>
      <c r="C83" s="83">
        <v>968</v>
      </c>
      <c r="D83" s="83">
        <v>597</v>
      </c>
      <c r="E83" s="83">
        <f t="shared" si="3"/>
        <v>1565</v>
      </c>
    </row>
    <row r="84" spans="2:5" x14ac:dyDescent="0.25">
      <c r="B84" s="81">
        <v>43313</v>
      </c>
      <c r="C84" s="83">
        <v>1231</v>
      </c>
      <c r="D84" s="83">
        <v>879</v>
      </c>
      <c r="E84" s="83">
        <f t="shared" si="3"/>
        <v>2110</v>
      </c>
    </row>
    <row r="85" spans="2:5" x14ac:dyDescent="0.25">
      <c r="B85" s="81">
        <v>43344</v>
      </c>
      <c r="C85" s="83">
        <v>1614</v>
      </c>
      <c r="D85" s="83">
        <v>1116</v>
      </c>
      <c r="E85" s="83">
        <f t="shared" si="3"/>
        <v>2730</v>
      </c>
    </row>
    <row r="86" spans="2:5" x14ac:dyDescent="0.25">
      <c r="B86" s="81">
        <v>43374</v>
      </c>
      <c r="C86" s="83">
        <v>1026</v>
      </c>
      <c r="D86" s="83">
        <v>810</v>
      </c>
      <c r="E86" s="83">
        <f t="shared" si="3"/>
        <v>1836</v>
      </c>
    </row>
    <row r="87" spans="2:5" x14ac:dyDescent="0.25">
      <c r="B87" s="81">
        <v>43405</v>
      </c>
      <c r="C87" s="83">
        <v>655</v>
      </c>
      <c r="D87" s="83">
        <v>330</v>
      </c>
      <c r="E87" s="83">
        <f t="shared" si="3"/>
        <v>985</v>
      </c>
    </row>
    <row r="88" spans="2:5" x14ac:dyDescent="0.25">
      <c r="B88" s="81">
        <v>43435</v>
      </c>
      <c r="C88" s="149">
        <v>1554</v>
      </c>
      <c r="D88" s="150">
        <v>766</v>
      </c>
      <c r="E88" s="150">
        <v>2320</v>
      </c>
    </row>
    <row r="89" spans="2:5" x14ac:dyDescent="0.25">
      <c r="B89" s="96" t="s">
        <v>585</v>
      </c>
      <c r="C89" s="97">
        <f>SUM(C77:C88)</f>
        <v>13041</v>
      </c>
      <c r="D89" s="97">
        <f t="shared" ref="D89" si="4">SUM(D77:D88)</f>
        <v>8634</v>
      </c>
      <c r="E89" s="97">
        <f>SUM(E77:E88)</f>
        <v>21675</v>
      </c>
    </row>
    <row r="90" spans="2:5" x14ac:dyDescent="0.25">
      <c r="B90" s="81">
        <v>43466</v>
      </c>
      <c r="C90" s="149">
        <v>1711</v>
      </c>
      <c r="D90" s="150">
        <v>1024</v>
      </c>
      <c r="E90" s="150">
        <v>2735</v>
      </c>
    </row>
    <row r="91" spans="2:5" x14ac:dyDescent="0.25">
      <c r="B91" s="81">
        <v>43497</v>
      </c>
      <c r="C91" s="149">
        <v>1618</v>
      </c>
      <c r="D91" s="150">
        <v>809</v>
      </c>
      <c r="E91" s="150">
        <v>2427</v>
      </c>
    </row>
    <row r="92" spans="2:5" s="190" customFormat="1" x14ac:dyDescent="0.25">
      <c r="B92" s="195">
        <v>43525</v>
      </c>
      <c r="C92" s="200">
        <v>467</v>
      </c>
      <c r="D92" s="199">
        <v>342</v>
      </c>
      <c r="E92" s="199">
        <v>809</v>
      </c>
    </row>
    <row r="93" spans="2:5" s="196" customFormat="1" x14ac:dyDescent="0.25">
      <c r="B93" s="195">
        <v>43556</v>
      </c>
      <c r="C93" s="200">
        <v>1080</v>
      </c>
      <c r="D93" s="199">
        <v>564</v>
      </c>
      <c r="E93" s="199">
        <v>1644</v>
      </c>
    </row>
    <row r="94" spans="2:5" s="196" customFormat="1" x14ac:dyDescent="0.25">
      <c r="B94" s="195">
        <v>43586</v>
      </c>
      <c r="C94" s="200">
        <v>1085</v>
      </c>
      <c r="D94" s="199">
        <v>663</v>
      </c>
      <c r="E94" s="199">
        <v>1748</v>
      </c>
    </row>
    <row r="95" spans="2:5" x14ac:dyDescent="0.25">
      <c r="B95" s="195">
        <v>43617</v>
      </c>
      <c r="C95" s="200">
        <v>2004</v>
      </c>
      <c r="D95" s="199">
        <v>1413</v>
      </c>
      <c r="E95" s="199">
        <v>3417</v>
      </c>
    </row>
    <row r="96" spans="2:5" s="196" customFormat="1" x14ac:dyDescent="0.25">
      <c r="B96" s="195">
        <v>43647</v>
      </c>
      <c r="C96" s="200">
        <v>2427</v>
      </c>
      <c r="D96" s="199">
        <v>1403</v>
      </c>
      <c r="E96" s="199">
        <v>3830</v>
      </c>
    </row>
    <row r="97" spans="2:5" s="196" customFormat="1" x14ac:dyDescent="0.25">
      <c r="B97" s="195">
        <v>43678</v>
      </c>
      <c r="C97" s="200">
        <v>2118</v>
      </c>
      <c r="D97" s="199">
        <v>1197</v>
      </c>
      <c r="E97" s="199">
        <v>3315</v>
      </c>
    </row>
    <row r="98" spans="2:5" s="196" customFormat="1" x14ac:dyDescent="0.25">
      <c r="B98" s="195">
        <v>43709</v>
      </c>
      <c r="C98" s="200">
        <v>1382</v>
      </c>
      <c r="D98" s="199">
        <v>1016</v>
      </c>
      <c r="E98" s="199">
        <v>2398</v>
      </c>
    </row>
    <row r="99" spans="2:5" s="196" customFormat="1" x14ac:dyDescent="0.25">
      <c r="B99" s="195">
        <v>43739</v>
      </c>
      <c r="C99" s="200">
        <v>948</v>
      </c>
      <c r="D99" s="199">
        <v>627</v>
      </c>
      <c r="E99" s="199">
        <v>1575</v>
      </c>
    </row>
    <row r="100" spans="2:5" s="196" customFormat="1" x14ac:dyDescent="0.25">
      <c r="B100" s="195">
        <v>43770</v>
      </c>
      <c r="C100" s="200">
        <v>949</v>
      </c>
      <c r="D100" s="199">
        <v>527</v>
      </c>
      <c r="E100" s="199">
        <v>1476</v>
      </c>
    </row>
    <row r="101" spans="2:5" s="196" customFormat="1" x14ac:dyDescent="0.25">
      <c r="B101" s="195">
        <v>43800</v>
      </c>
      <c r="C101" s="200">
        <v>506</v>
      </c>
      <c r="D101" s="199">
        <v>423</v>
      </c>
      <c r="E101" s="199">
        <v>929</v>
      </c>
    </row>
    <row r="102" spans="2:5" s="196" customFormat="1" x14ac:dyDescent="0.25">
      <c r="B102" s="96">
        <v>2019</v>
      </c>
      <c r="C102" s="97">
        <f>SUM(C90:C101)</f>
        <v>16295</v>
      </c>
      <c r="D102" s="97">
        <f t="shared" ref="D102:E102" si="5">SUM(D90:D101)</f>
        <v>10008</v>
      </c>
      <c r="E102" s="97">
        <f t="shared" si="5"/>
        <v>26303</v>
      </c>
    </row>
    <row r="103" spans="2:5" s="196" customFormat="1" x14ac:dyDescent="0.25">
      <c r="B103" s="195">
        <v>43831</v>
      </c>
      <c r="C103" s="200">
        <v>1297</v>
      </c>
      <c r="D103" s="199">
        <v>758</v>
      </c>
      <c r="E103" s="199">
        <f>SUM(C103:D103)</f>
        <v>2055</v>
      </c>
    </row>
    <row r="104" spans="2:5" s="196" customFormat="1" x14ac:dyDescent="0.25">
      <c r="B104" s="195">
        <v>43862</v>
      </c>
      <c r="C104" s="200">
        <v>1495</v>
      </c>
      <c r="D104" s="199">
        <v>1505</v>
      </c>
      <c r="E104" s="199">
        <f t="shared" ref="E104:E108" si="6">SUM(C104:D104)</f>
        <v>3000</v>
      </c>
    </row>
    <row r="105" spans="2:5" s="196" customFormat="1" x14ac:dyDescent="0.25">
      <c r="B105" s="195">
        <v>43891</v>
      </c>
      <c r="C105" s="200">
        <v>1883</v>
      </c>
      <c r="D105" s="199">
        <v>1296</v>
      </c>
      <c r="E105" s="199">
        <f t="shared" si="6"/>
        <v>3179</v>
      </c>
    </row>
    <row r="106" spans="2:5" s="196" customFormat="1" x14ac:dyDescent="0.25">
      <c r="B106" s="195">
        <v>43922</v>
      </c>
      <c r="C106" s="200">
        <v>3853</v>
      </c>
      <c r="D106" s="199">
        <v>2369</v>
      </c>
      <c r="E106" s="199">
        <f t="shared" si="6"/>
        <v>6222</v>
      </c>
    </row>
    <row r="107" spans="2:5" s="196" customFormat="1" x14ac:dyDescent="0.25">
      <c r="B107" s="195">
        <v>43952</v>
      </c>
      <c r="C107" s="200">
        <v>3685</v>
      </c>
      <c r="D107" s="199">
        <v>1919</v>
      </c>
      <c r="E107" s="199">
        <f t="shared" si="6"/>
        <v>5604</v>
      </c>
    </row>
    <row r="108" spans="2:5" s="196" customFormat="1" x14ac:dyDescent="0.25">
      <c r="B108" s="96" t="s">
        <v>619</v>
      </c>
      <c r="C108" s="97">
        <f>SUM(C103:C107)</f>
        <v>12213</v>
      </c>
      <c r="D108" s="97">
        <f>SUM(D103:D107)</f>
        <v>7847</v>
      </c>
      <c r="E108" s="97">
        <f t="shared" si="6"/>
        <v>20060</v>
      </c>
    </row>
    <row r="109" spans="2:5" s="196" customFormat="1" x14ac:dyDescent="0.25">
      <c r="B109" s="430" t="s">
        <v>28</v>
      </c>
      <c r="C109" s="430"/>
      <c r="D109" s="430"/>
      <c r="E109" s="198">
        <f>E10+E11+E24+E37+E50+E63+E76+E89+E102+E108</f>
        <v>349148</v>
      </c>
    </row>
    <row r="110" spans="2:5" x14ac:dyDescent="0.25">
      <c r="B110" s="196" t="s">
        <v>473</v>
      </c>
      <c r="C110" s="196"/>
      <c r="D110" s="196"/>
      <c r="E110" s="196"/>
    </row>
    <row r="111" spans="2:5" s="196" customFormat="1" ht="52.5" customHeight="1" x14ac:dyDescent="0.25">
      <c r="B111" s="365" t="s">
        <v>546</v>
      </c>
      <c r="C111" s="365"/>
      <c r="D111" s="365"/>
      <c r="E111" s="365"/>
    </row>
  </sheetData>
  <mergeCells count="12">
    <mergeCell ref="B111:E111"/>
    <mergeCell ref="B5:E5"/>
    <mergeCell ref="B6:E6"/>
    <mergeCell ref="B8:B9"/>
    <mergeCell ref="C8:E8"/>
    <mergeCell ref="B10:D10"/>
    <mergeCell ref="B11:D11"/>
    <mergeCell ref="B24:D24"/>
    <mergeCell ref="B37:D37"/>
    <mergeCell ref="B50:D50"/>
    <mergeCell ref="B63:D63"/>
    <mergeCell ref="B109:D109"/>
  </mergeCells>
  <hyperlinks>
    <hyperlink ref="G5" location="'Índice STJ'!A1" display="'Índice STJ'!A1" xr:uid="{00000000-0004-0000-1E00-000000000000}"/>
  </hyperlinks>
  <pageMargins left="0.7" right="0.7" top="0.75" bottom="0.75" header="0.3" footer="0.3"/>
  <ignoredErrors>
    <ignoredError sqref="E103:E105" formulaRange="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N110"/>
  <sheetViews>
    <sheetView showGridLines="0" zoomScale="70" zoomScaleNormal="70" workbookViewId="0">
      <pane xSplit="1" ySplit="10" topLeftCell="B104" activePane="bottomRight" state="frozen"/>
      <selection pane="topRight" activeCell="B1" sqref="B1"/>
      <selection pane="bottomLeft" activeCell="A11" sqref="A11"/>
      <selection pane="bottomRight" activeCell="B11" sqref="B11"/>
    </sheetView>
  </sheetViews>
  <sheetFormatPr baseColWidth="10" defaultColWidth="11.44140625" defaultRowHeight="12" x14ac:dyDescent="0.25"/>
  <cols>
    <col min="1" max="1" width="6" style="28" customWidth="1"/>
    <col min="2" max="16384" width="11.44140625" style="28"/>
  </cols>
  <sheetData>
    <row r="2" spans="1:14" x14ac:dyDescent="0.25">
      <c r="A2" s="50" t="s">
        <v>101</v>
      </c>
    </row>
    <row r="3" spans="1:14" x14ac:dyDescent="0.25">
      <c r="A3" s="50" t="s">
        <v>102</v>
      </c>
    </row>
    <row r="5" spans="1:14" ht="13.8" x14ac:dyDescent="0.3">
      <c r="B5" s="357" t="s">
        <v>547</v>
      </c>
      <c r="C5" s="357"/>
      <c r="D5" s="357"/>
      <c r="E5" s="357"/>
      <c r="F5" s="357"/>
      <c r="G5" s="357"/>
      <c r="H5" s="357"/>
      <c r="I5" s="357"/>
      <c r="J5" s="357"/>
      <c r="K5" s="357"/>
      <c r="L5" s="357"/>
      <c r="N5" s="127" t="s">
        <v>575</v>
      </c>
    </row>
    <row r="6" spans="1:14" ht="13.8" x14ac:dyDescent="0.3">
      <c r="B6" s="357" t="s">
        <v>630</v>
      </c>
      <c r="C6" s="357"/>
      <c r="D6" s="357"/>
      <c r="E6" s="357"/>
      <c r="F6" s="357"/>
      <c r="G6" s="357"/>
      <c r="H6" s="357"/>
      <c r="I6" s="357"/>
      <c r="J6" s="357"/>
      <c r="K6" s="357"/>
      <c r="L6" s="357"/>
    </row>
    <row r="8" spans="1:14" ht="29.25" customHeight="1" x14ac:dyDescent="0.25">
      <c r="B8" s="431" t="s">
        <v>1</v>
      </c>
      <c r="C8" s="432" t="s">
        <v>548</v>
      </c>
      <c r="D8" s="432"/>
      <c r="E8" s="432"/>
      <c r="F8" s="432"/>
      <c r="G8" s="432"/>
      <c r="H8" s="432"/>
      <c r="I8" s="432"/>
      <c r="J8" s="432"/>
      <c r="K8" s="432"/>
      <c r="L8" s="432"/>
    </row>
    <row r="9" spans="1:14" ht="13.8" x14ac:dyDescent="0.3">
      <c r="B9" s="431"/>
      <c r="C9" s="431" t="s">
        <v>534</v>
      </c>
      <c r="D9" s="431"/>
      <c r="E9" s="431"/>
      <c r="F9" s="433" t="s">
        <v>535</v>
      </c>
      <c r="G9" s="433"/>
      <c r="H9" s="433"/>
      <c r="I9" s="433" t="s">
        <v>536</v>
      </c>
      <c r="J9" s="433"/>
      <c r="K9" s="433"/>
      <c r="L9" s="431" t="s">
        <v>28</v>
      </c>
    </row>
    <row r="10" spans="1:14" ht="13.8" x14ac:dyDescent="0.3">
      <c r="B10" s="431"/>
      <c r="C10" s="180" t="s">
        <v>528</v>
      </c>
      <c r="D10" s="180" t="s">
        <v>529</v>
      </c>
      <c r="E10" s="181" t="s">
        <v>487</v>
      </c>
      <c r="F10" s="180" t="s">
        <v>528</v>
      </c>
      <c r="G10" s="180" t="s">
        <v>529</v>
      </c>
      <c r="H10" s="181" t="s">
        <v>487</v>
      </c>
      <c r="I10" s="180" t="s">
        <v>528</v>
      </c>
      <c r="J10" s="180" t="s">
        <v>529</v>
      </c>
      <c r="K10" s="181" t="s">
        <v>487</v>
      </c>
      <c r="L10" s="431"/>
    </row>
    <row r="11" spans="1:14" ht="13.8" x14ac:dyDescent="0.3">
      <c r="B11" s="170" t="s">
        <v>545</v>
      </c>
      <c r="C11" s="170"/>
      <c r="D11" s="170"/>
      <c r="E11" s="171">
        <f>104069+4050+2362+2539+4084+2107</f>
        <v>119211</v>
      </c>
      <c r="F11" s="171"/>
      <c r="G11" s="171"/>
      <c r="H11" s="171">
        <f>1303+54+38+22+19+21</f>
        <v>1457</v>
      </c>
      <c r="I11" s="171"/>
      <c r="J11" s="171"/>
      <c r="K11" s="171">
        <f>6+498+437+328+454+259</f>
        <v>1982</v>
      </c>
      <c r="L11" s="171">
        <f t="shared" ref="L11:L24" si="0">E11+H11+K11</f>
        <v>122650</v>
      </c>
    </row>
    <row r="12" spans="1:14" ht="13.8" x14ac:dyDescent="0.3">
      <c r="B12" s="151">
        <v>2012</v>
      </c>
      <c r="C12" s="170"/>
      <c r="D12" s="170"/>
      <c r="E12" s="171">
        <v>24495</v>
      </c>
      <c r="F12" s="171"/>
      <c r="G12" s="171"/>
      <c r="H12" s="171">
        <v>248</v>
      </c>
      <c r="I12" s="171"/>
      <c r="J12" s="171"/>
      <c r="K12" s="171">
        <v>7862</v>
      </c>
      <c r="L12" s="171">
        <f t="shared" si="0"/>
        <v>32605</v>
      </c>
    </row>
    <row r="13" spans="1:14" ht="13.8" x14ac:dyDescent="0.3">
      <c r="B13" s="172">
        <v>41275</v>
      </c>
      <c r="C13" s="172"/>
      <c r="D13" s="172"/>
      <c r="E13" s="173">
        <v>1593</v>
      </c>
      <c r="F13" s="173"/>
      <c r="G13" s="173"/>
      <c r="H13" s="173">
        <v>15</v>
      </c>
      <c r="I13" s="173"/>
      <c r="J13" s="173"/>
      <c r="K13" s="173">
        <v>924</v>
      </c>
      <c r="L13" s="173">
        <f t="shared" si="0"/>
        <v>2532</v>
      </c>
    </row>
    <row r="14" spans="1:14" ht="13.8" x14ac:dyDescent="0.3">
      <c r="B14" s="172">
        <v>41306</v>
      </c>
      <c r="C14" s="172"/>
      <c r="D14" s="172"/>
      <c r="E14" s="173">
        <v>1468</v>
      </c>
      <c r="F14" s="173"/>
      <c r="G14" s="173"/>
      <c r="H14" s="173">
        <v>22</v>
      </c>
      <c r="I14" s="173"/>
      <c r="J14" s="173"/>
      <c r="K14" s="173">
        <v>949</v>
      </c>
      <c r="L14" s="173">
        <f t="shared" si="0"/>
        <v>2439</v>
      </c>
    </row>
    <row r="15" spans="1:14" ht="13.8" x14ac:dyDescent="0.3">
      <c r="B15" s="172">
        <v>41334</v>
      </c>
      <c r="C15" s="172"/>
      <c r="D15" s="172"/>
      <c r="E15" s="173">
        <v>1784</v>
      </c>
      <c r="F15" s="173"/>
      <c r="G15" s="173"/>
      <c r="H15" s="173">
        <v>16</v>
      </c>
      <c r="I15" s="173"/>
      <c r="J15" s="173"/>
      <c r="K15" s="173">
        <v>631</v>
      </c>
      <c r="L15" s="173">
        <f t="shared" si="0"/>
        <v>2431</v>
      </c>
    </row>
    <row r="16" spans="1:14" ht="13.8" x14ac:dyDescent="0.3">
      <c r="B16" s="172">
        <v>41365</v>
      </c>
      <c r="C16" s="172"/>
      <c r="D16" s="172"/>
      <c r="E16" s="174">
        <v>1305</v>
      </c>
      <c r="F16" s="174"/>
      <c r="G16" s="174"/>
      <c r="H16" s="175">
        <v>44</v>
      </c>
      <c r="I16" s="175"/>
      <c r="J16" s="175"/>
      <c r="K16" s="194">
        <v>502</v>
      </c>
      <c r="L16" s="173">
        <f t="shared" si="0"/>
        <v>1851</v>
      </c>
    </row>
    <row r="17" spans="2:12" ht="13.8" x14ac:dyDescent="0.3">
      <c r="B17" s="172">
        <v>41395</v>
      </c>
      <c r="C17" s="172"/>
      <c r="D17" s="172"/>
      <c r="E17" s="174">
        <v>1777</v>
      </c>
      <c r="F17" s="174"/>
      <c r="G17" s="174"/>
      <c r="H17" s="175">
        <v>10</v>
      </c>
      <c r="I17" s="175"/>
      <c r="J17" s="175"/>
      <c r="K17" s="194">
        <v>582</v>
      </c>
      <c r="L17" s="173">
        <f t="shared" si="0"/>
        <v>2369</v>
      </c>
    </row>
    <row r="18" spans="2:12" ht="13.8" x14ac:dyDescent="0.3">
      <c r="B18" s="172">
        <v>41426</v>
      </c>
      <c r="C18" s="172"/>
      <c r="D18" s="172"/>
      <c r="E18" s="174">
        <v>1540</v>
      </c>
      <c r="F18" s="174"/>
      <c r="G18" s="174"/>
      <c r="H18" s="175">
        <v>16</v>
      </c>
      <c r="I18" s="175"/>
      <c r="J18" s="175"/>
      <c r="K18" s="194">
        <v>725</v>
      </c>
      <c r="L18" s="173">
        <f t="shared" si="0"/>
        <v>2281</v>
      </c>
    </row>
    <row r="19" spans="2:12" ht="13.8" x14ac:dyDescent="0.3">
      <c r="B19" s="172">
        <v>41456</v>
      </c>
      <c r="C19" s="172"/>
      <c r="D19" s="172"/>
      <c r="E19" s="174">
        <v>1026</v>
      </c>
      <c r="F19" s="174"/>
      <c r="G19" s="174"/>
      <c r="H19" s="175">
        <v>10</v>
      </c>
      <c r="I19" s="175"/>
      <c r="J19" s="175"/>
      <c r="K19" s="194">
        <v>1261</v>
      </c>
      <c r="L19" s="173">
        <f t="shared" si="0"/>
        <v>2297</v>
      </c>
    </row>
    <row r="20" spans="2:12" ht="13.8" x14ac:dyDescent="0.3">
      <c r="B20" s="172">
        <v>41487</v>
      </c>
      <c r="C20" s="172"/>
      <c r="D20" s="172"/>
      <c r="E20" s="174">
        <v>610</v>
      </c>
      <c r="F20" s="174"/>
      <c r="G20" s="174"/>
      <c r="H20" s="175">
        <v>14</v>
      </c>
      <c r="I20" s="175"/>
      <c r="J20" s="175"/>
      <c r="K20" s="194">
        <v>854</v>
      </c>
      <c r="L20" s="173">
        <f t="shared" si="0"/>
        <v>1478</v>
      </c>
    </row>
    <row r="21" spans="2:12" ht="13.8" x14ac:dyDescent="0.3">
      <c r="B21" s="172">
        <v>41518</v>
      </c>
      <c r="C21" s="172"/>
      <c r="D21" s="172"/>
      <c r="E21" s="174">
        <v>816</v>
      </c>
      <c r="F21" s="174"/>
      <c r="G21" s="174"/>
      <c r="H21" s="175">
        <v>1</v>
      </c>
      <c r="I21" s="175"/>
      <c r="J21" s="175"/>
      <c r="K21" s="194">
        <v>493</v>
      </c>
      <c r="L21" s="173">
        <f t="shared" si="0"/>
        <v>1310</v>
      </c>
    </row>
    <row r="22" spans="2:12" ht="13.8" x14ac:dyDescent="0.3">
      <c r="B22" s="172">
        <v>41548</v>
      </c>
      <c r="C22" s="172"/>
      <c r="D22" s="172"/>
      <c r="E22" s="174">
        <v>485</v>
      </c>
      <c r="F22" s="174"/>
      <c r="G22" s="174"/>
      <c r="H22" s="175">
        <v>2</v>
      </c>
      <c r="I22" s="175"/>
      <c r="J22" s="175"/>
      <c r="K22" s="194">
        <v>654</v>
      </c>
      <c r="L22" s="173">
        <f t="shared" si="0"/>
        <v>1141</v>
      </c>
    </row>
    <row r="23" spans="2:12" ht="13.8" x14ac:dyDescent="0.3">
      <c r="B23" s="172">
        <v>41579</v>
      </c>
      <c r="C23" s="172"/>
      <c r="D23" s="172"/>
      <c r="E23" s="174">
        <v>480</v>
      </c>
      <c r="F23" s="174"/>
      <c r="G23" s="174"/>
      <c r="H23" s="175">
        <v>2</v>
      </c>
      <c r="I23" s="175"/>
      <c r="J23" s="175"/>
      <c r="K23" s="194">
        <v>443</v>
      </c>
      <c r="L23" s="173">
        <f t="shared" si="0"/>
        <v>925</v>
      </c>
    </row>
    <row r="24" spans="2:12" ht="13.8" x14ac:dyDescent="0.3">
      <c r="B24" s="172">
        <v>41609</v>
      </c>
      <c r="C24" s="172"/>
      <c r="D24" s="172"/>
      <c r="E24" s="174">
        <v>1157</v>
      </c>
      <c r="F24" s="174"/>
      <c r="G24" s="174"/>
      <c r="H24" s="175">
        <v>6</v>
      </c>
      <c r="I24" s="175"/>
      <c r="J24" s="175"/>
      <c r="K24" s="194">
        <v>1108</v>
      </c>
      <c r="L24" s="173">
        <f t="shared" si="0"/>
        <v>2271</v>
      </c>
    </row>
    <row r="25" spans="2:12" ht="13.8" x14ac:dyDescent="0.3">
      <c r="B25" s="151">
        <v>2013</v>
      </c>
      <c r="C25" s="170"/>
      <c r="D25" s="170"/>
      <c r="E25" s="176">
        <f>SUM(E13:E24)</f>
        <v>14041</v>
      </c>
      <c r="F25" s="176"/>
      <c r="G25" s="176"/>
      <c r="H25" s="176">
        <f t="shared" ref="H25:L25" si="1">SUM(H13:H24)</f>
        <v>158</v>
      </c>
      <c r="I25" s="176"/>
      <c r="J25" s="176"/>
      <c r="K25" s="176">
        <f t="shared" si="1"/>
        <v>9126</v>
      </c>
      <c r="L25" s="176">
        <f t="shared" si="1"/>
        <v>23325</v>
      </c>
    </row>
    <row r="26" spans="2:12" ht="13.8" x14ac:dyDescent="0.3">
      <c r="B26" s="172">
        <v>41640</v>
      </c>
      <c r="C26" s="172"/>
      <c r="D26" s="172"/>
      <c r="E26" s="174">
        <v>1358</v>
      </c>
      <c r="F26" s="174"/>
      <c r="G26" s="174"/>
      <c r="H26" s="194">
        <v>5</v>
      </c>
      <c r="I26" s="194"/>
      <c r="J26" s="194"/>
      <c r="K26" s="194">
        <v>1261</v>
      </c>
      <c r="L26" s="173">
        <f t="shared" ref="L26:L32" si="2">E26+H26+K26</f>
        <v>2624</v>
      </c>
    </row>
    <row r="27" spans="2:12" ht="13.8" x14ac:dyDescent="0.3">
      <c r="B27" s="172">
        <v>41671</v>
      </c>
      <c r="C27" s="172"/>
      <c r="D27" s="172"/>
      <c r="E27" s="174">
        <v>746</v>
      </c>
      <c r="F27" s="174"/>
      <c r="G27" s="174"/>
      <c r="H27" s="194">
        <v>4</v>
      </c>
      <c r="I27" s="194"/>
      <c r="J27" s="194"/>
      <c r="K27" s="194">
        <v>848</v>
      </c>
      <c r="L27" s="173">
        <f t="shared" si="2"/>
        <v>1598</v>
      </c>
    </row>
    <row r="28" spans="2:12" ht="13.8" x14ac:dyDescent="0.3">
      <c r="B28" s="177">
        <v>41699</v>
      </c>
      <c r="C28" s="177"/>
      <c r="D28" s="177"/>
      <c r="E28" s="174">
        <v>1052</v>
      </c>
      <c r="F28" s="174"/>
      <c r="G28" s="174"/>
      <c r="H28" s="194">
        <v>10</v>
      </c>
      <c r="I28" s="194"/>
      <c r="J28" s="194"/>
      <c r="K28" s="194">
        <v>852</v>
      </c>
      <c r="L28" s="173">
        <f t="shared" si="2"/>
        <v>1914</v>
      </c>
    </row>
    <row r="29" spans="2:12" ht="13.8" x14ac:dyDescent="0.3">
      <c r="B29" s="177">
        <v>41730</v>
      </c>
      <c r="C29" s="177"/>
      <c r="D29" s="177"/>
      <c r="E29" s="174">
        <v>549</v>
      </c>
      <c r="F29" s="174"/>
      <c r="G29" s="174"/>
      <c r="H29" s="194">
        <v>4</v>
      </c>
      <c r="I29" s="194"/>
      <c r="J29" s="194"/>
      <c r="K29" s="194">
        <v>512</v>
      </c>
      <c r="L29" s="173">
        <f t="shared" si="2"/>
        <v>1065</v>
      </c>
    </row>
    <row r="30" spans="2:12" ht="13.8" x14ac:dyDescent="0.3">
      <c r="B30" s="177">
        <v>41760</v>
      </c>
      <c r="C30" s="177"/>
      <c r="D30" s="177"/>
      <c r="E30" s="174">
        <v>773</v>
      </c>
      <c r="F30" s="174"/>
      <c r="G30" s="174"/>
      <c r="H30" s="194">
        <v>9</v>
      </c>
      <c r="I30" s="194"/>
      <c r="J30" s="194"/>
      <c r="K30" s="194">
        <v>1137</v>
      </c>
      <c r="L30" s="173">
        <f t="shared" si="2"/>
        <v>1919</v>
      </c>
    </row>
    <row r="31" spans="2:12" ht="13.8" x14ac:dyDescent="0.3">
      <c r="B31" s="177">
        <v>41791</v>
      </c>
      <c r="C31" s="177"/>
      <c r="D31" s="177"/>
      <c r="E31" s="174">
        <v>660</v>
      </c>
      <c r="F31" s="174"/>
      <c r="G31" s="174"/>
      <c r="H31" s="194">
        <v>15</v>
      </c>
      <c r="I31" s="194"/>
      <c r="J31" s="194"/>
      <c r="K31" s="194">
        <v>905</v>
      </c>
      <c r="L31" s="173">
        <f t="shared" si="2"/>
        <v>1580</v>
      </c>
    </row>
    <row r="32" spans="2:12" ht="13.8" x14ac:dyDescent="0.3">
      <c r="B32" s="177">
        <v>41821</v>
      </c>
      <c r="C32" s="177"/>
      <c r="D32" s="177"/>
      <c r="E32" s="174">
        <v>881</v>
      </c>
      <c r="F32" s="174"/>
      <c r="G32" s="174"/>
      <c r="H32" s="194">
        <v>15</v>
      </c>
      <c r="I32" s="194"/>
      <c r="J32" s="194"/>
      <c r="K32" s="194">
        <v>646</v>
      </c>
      <c r="L32" s="173">
        <f t="shared" si="2"/>
        <v>1542</v>
      </c>
    </row>
    <row r="33" spans="2:12" ht="13.8" x14ac:dyDescent="0.3">
      <c r="B33" s="172">
        <v>41852</v>
      </c>
      <c r="C33" s="172"/>
      <c r="D33" s="172"/>
      <c r="E33" s="174">
        <v>825</v>
      </c>
      <c r="F33" s="174"/>
      <c r="G33" s="174"/>
      <c r="H33" s="194">
        <v>28</v>
      </c>
      <c r="I33" s="194"/>
      <c r="J33" s="194"/>
      <c r="K33" s="194">
        <v>753</v>
      </c>
      <c r="L33" s="173">
        <f>E33+H33+K33</f>
        <v>1606</v>
      </c>
    </row>
    <row r="34" spans="2:12" ht="13.8" x14ac:dyDescent="0.3">
      <c r="B34" s="172">
        <v>41883</v>
      </c>
      <c r="C34" s="172"/>
      <c r="D34" s="172"/>
      <c r="E34" s="194">
        <v>1489</v>
      </c>
      <c r="F34" s="194"/>
      <c r="G34" s="194"/>
      <c r="H34" s="194">
        <v>41</v>
      </c>
      <c r="I34" s="194"/>
      <c r="J34" s="194"/>
      <c r="K34" s="194">
        <v>1146</v>
      </c>
      <c r="L34" s="194">
        <f>E34+H34+K34</f>
        <v>2676</v>
      </c>
    </row>
    <row r="35" spans="2:12" ht="13.8" x14ac:dyDescent="0.3">
      <c r="B35" s="139">
        <v>41913</v>
      </c>
      <c r="C35" s="139"/>
      <c r="D35" s="139"/>
      <c r="E35" s="194">
        <v>1667</v>
      </c>
      <c r="F35" s="194"/>
      <c r="G35" s="194"/>
      <c r="H35" s="194">
        <v>132</v>
      </c>
      <c r="I35" s="194"/>
      <c r="J35" s="194"/>
      <c r="K35" s="194">
        <v>827</v>
      </c>
      <c r="L35" s="194">
        <f>E35+H35+K35</f>
        <v>2626</v>
      </c>
    </row>
    <row r="36" spans="2:12" ht="13.8" x14ac:dyDescent="0.3">
      <c r="B36" s="139">
        <v>41944</v>
      </c>
      <c r="C36" s="139"/>
      <c r="D36" s="139"/>
      <c r="E36" s="194">
        <v>1332</v>
      </c>
      <c r="F36" s="194"/>
      <c r="G36" s="194"/>
      <c r="H36" s="194">
        <v>22</v>
      </c>
      <c r="I36" s="194"/>
      <c r="J36" s="194"/>
      <c r="K36" s="194">
        <v>1068</v>
      </c>
      <c r="L36" s="194">
        <f>E36+H36+K36</f>
        <v>2422</v>
      </c>
    </row>
    <row r="37" spans="2:12" ht="13.8" x14ac:dyDescent="0.3">
      <c r="B37" s="139">
        <v>41974</v>
      </c>
      <c r="C37" s="139"/>
      <c r="D37" s="139"/>
      <c r="E37" s="194">
        <v>500</v>
      </c>
      <c r="F37" s="194"/>
      <c r="G37" s="194"/>
      <c r="H37" s="194">
        <v>14</v>
      </c>
      <c r="I37" s="194"/>
      <c r="J37" s="194"/>
      <c r="K37" s="194">
        <v>835</v>
      </c>
      <c r="L37" s="194">
        <f>E37+H37+K37</f>
        <v>1349</v>
      </c>
    </row>
    <row r="38" spans="2:12" ht="13.8" x14ac:dyDescent="0.3">
      <c r="B38" s="151">
        <v>2014</v>
      </c>
      <c r="C38" s="170"/>
      <c r="D38" s="170"/>
      <c r="E38" s="178">
        <f>SUM(E26:E37)</f>
        <v>11832</v>
      </c>
      <c r="F38" s="178"/>
      <c r="G38" s="178"/>
      <c r="H38" s="178">
        <f t="shared" ref="H38:L38" si="3">SUM(H26:H37)</f>
        <v>299</v>
      </c>
      <c r="I38" s="178"/>
      <c r="J38" s="178"/>
      <c r="K38" s="178">
        <f t="shared" si="3"/>
        <v>10790</v>
      </c>
      <c r="L38" s="178">
        <f t="shared" si="3"/>
        <v>22921</v>
      </c>
    </row>
    <row r="39" spans="2:12" ht="13.8" x14ac:dyDescent="0.3">
      <c r="B39" s="139">
        <v>42005</v>
      </c>
      <c r="C39" s="139"/>
      <c r="D39" s="139"/>
      <c r="E39" s="194">
        <v>38</v>
      </c>
      <c r="F39" s="194"/>
      <c r="G39" s="194"/>
      <c r="H39" s="194">
        <v>896</v>
      </c>
      <c r="I39" s="194"/>
      <c r="J39" s="194"/>
      <c r="K39" s="194">
        <v>1448</v>
      </c>
      <c r="L39" s="194">
        <f t="shared" ref="L39:L50" si="4">E39+H39+K39</f>
        <v>2382</v>
      </c>
    </row>
    <row r="40" spans="2:12" ht="13.8" x14ac:dyDescent="0.3">
      <c r="B40" s="139">
        <v>42036</v>
      </c>
      <c r="C40" s="139"/>
      <c r="D40" s="139"/>
      <c r="E40" s="194">
        <v>1411</v>
      </c>
      <c r="F40" s="194"/>
      <c r="G40" s="194"/>
      <c r="H40" s="194">
        <v>90</v>
      </c>
      <c r="I40" s="194"/>
      <c r="J40" s="194"/>
      <c r="K40" s="194">
        <v>2461</v>
      </c>
      <c r="L40" s="194">
        <f t="shared" si="4"/>
        <v>3962</v>
      </c>
    </row>
    <row r="41" spans="2:12" ht="13.8" x14ac:dyDescent="0.3">
      <c r="B41" s="139">
        <v>42064</v>
      </c>
      <c r="C41" s="139"/>
      <c r="D41" s="139"/>
      <c r="E41" s="194">
        <v>1147</v>
      </c>
      <c r="F41" s="194"/>
      <c r="G41" s="194"/>
      <c r="H41" s="194">
        <v>78</v>
      </c>
      <c r="I41" s="194"/>
      <c r="J41" s="194"/>
      <c r="K41" s="194">
        <v>1427</v>
      </c>
      <c r="L41" s="194">
        <f t="shared" si="4"/>
        <v>2652</v>
      </c>
    </row>
    <row r="42" spans="2:12" ht="13.8" x14ac:dyDescent="0.3">
      <c r="B42" s="139">
        <v>42095</v>
      </c>
      <c r="C42" s="139"/>
      <c r="D42" s="139"/>
      <c r="E42" s="194">
        <v>1650</v>
      </c>
      <c r="F42" s="194"/>
      <c r="G42" s="194"/>
      <c r="H42" s="194">
        <v>172</v>
      </c>
      <c r="I42" s="194"/>
      <c r="J42" s="194"/>
      <c r="K42" s="194">
        <v>1480</v>
      </c>
      <c r="L42" s="194">
        <f t="shared" si="4"/>
        <v>3302</v>
      </c>
    </row>
    <row r="43" spans="2:12" ht="13.8" x14ac:dyDescent="0.3">
      <c r="B43" s="139">
        <v>42125</v>
      </c>
      <c r="C43" s="139"/>
      <c r="D43" s="139"/>
      <c r="E43" s="194">
        <v>1272</v>
      </c>
      <c r="F43" s="194"/>
      <c r="G43" s="194"/>
      <c r="H43" s="194">
        <v>123</v>
      </c>
      <c r="I43" s="194"/>
      <c r="J43" s="194"/>
      <c r="K43" s="194">
        <v>169</v>
      </c>
      <c r="L43" s="194">
        <f t="shared" si="4"/>
        <v>1564</v>
      </c>
    </row>
    <row r="44" spans="2:12" ht="13.8" x14ac:dyDescent="0.3">
      <c r="B44" s="139">
        <v>42156</v>
      </c>
      <c r="C44" s="139"/>
      <c r="D44" s="139"/>
      <c r="E44" s="194">
        <v>1877</v>
      </c>
      <c r="F44" s="194"/>
      <c r="G44" s="194"/>
      <c r="H44" s="194">
        <v>135</v>
      </c>
      <c r="I44" s="194"/>
      <c r="J44" s="194"/>
      <c r="K44" s="194">
        <v>447</v>
      </c>
      <c r="L44" s="194">
        <f t="shared" si="4"/>
        <v>2459</v>
      </c>
    </row>
    <row r="45" spans="2:12" ht="13.8" x14ac:dyDescent="0.3">
      <c r="B45" s="139">
        <v>42186</v>
      </c>
      <c r="C45" s="139"/>
      <c r="D45" s="139"/>
      <c r="E45" s="194">
        <v>1030</v>
      </c>
      <c r="F45" s="194"/>
      <c r="G45" s="194"/>
      <c r="H45" s="194">
        <v>110</v>
      </c>
      <c r="I45" s="194"/>
      <c r="J45" s="194"/>
      <c r="K45" s="194">
        <v>167</v>
      </c>
      <c r="L45" s="194">
        <f t="shared" si="4"/>
        <v>1307</v>
      </c>
    </row>
    <row r="46" spans="2:12" ht="13.8" x14ac:dyDescent="0.3">
      <c r="B46" s="139">
        <v>42217</v>
      </c>
      <c r="C46" s="139"/>
      <c r="D46" s="139"/>
      <c r="E46" s="194">
        <v>1674</v>
      </c>
      <c r="F46" s="194"/>
      <c r="G46" s="194"/>
      <c r="H46" s="194">
        <v>113</v>
      </c>
      <c r="I46" s="194"/>
      <c r="J46" s="194"/>
      <c r="K46" s="194">
        <v>218</v>
      </c>
      <c r="L46" s="194">
        <f t="shared" si="4"/>
        <v>2005</v>
      </c>
    </row>
    <row r="47" spans="2:12" ht="13.8" x14ac:dyDescent="0.3">
      <c r="B47" s="139">
        <v>42248</v>
      </c>
      <c r="C47" s="139"/>
      <c r="D47" s="139"/>
      <c r="E47" s="194">
        <v>1313</v>
      </c>
      <c r="F47" s="194"/>
      <c r="G47" s="194"/>
      <c r="H47" s="194">
        <v>136</v>
      </c>
      <c r="I47" s="194"/>
      <c r="J47" s="194"/>
      <c r="K47" s="194">
        <v>156</v>
      </c>
      <c r="L47" s="194">
        <f t="shared" si="4"/>
        <v>1605</v>
      </c>
    </row>
    <row r="48" spans="2:12" ht="13.8" x14ac:dyDescent="0.3">
      <c r="B48" s="139">
        <v>42278</v>
      </c>
      <c r="C48" s="139"/>
      <c r="D48" s="139"/>
      <c r="E48" s="194">
        <v>5045</v>
      </c>
      <c r="F48" s="194"/>
      <c r="G48" s="194"/>
      <c r="H48" s="194">
        <v>104</v>
      </c>
      <c r="I48" s="194"/>
      <c r="J48" s="194"/>
      <c r="K48" s="194">
        <v>21</v>
      </c>
      <c r="L48" s="194">
        <f t="shared" si="4"/>
        <v>5170</v>
      </c>
    </row>
    <row r="49" spans="2:12" ht="13.8" x14ac:dyDescent="0.3">
      <c r="B49" s="139">
        <v>42309</v>
      </c>
      <c r="C49" s="139"/>
      <c r="D49" s="139"/>
      <c r="E49" s="194">
        <v>1924</v>
      </c>
      <c r="F49" s="194"/>
      <c r="G49" s="194"/>
      <c r="H49" s="194">
        <v>764</v>
      </c>
      <c r="I49" s="194"/>
      <c r="J49" s="194"/>
      <c r="K49" s="194">
        <v>49</v>
      </c>
      <c r="L49" s="194">
        <f t="shared" si="4"/>
        <v>2737</v>
      </c>
    </row>
    <row r="50" spans="2:12" ht="13.8" x14ac:dyDescent="0.3">
      <c r="B50" s="139">
        <v>42339</v>
      </c>
      <c r="C50" s="139"/>
      <c r="D50" s="139"/>
      <c r="E50" s="194">
        <v>1346</v>
      </c>
      <c r="F50" s="194"/>
      <c r="G50" s="194"/>
      <c r="H50" s="194">
        <v>239</v>
      </c>
      <c r="I50" s="194"/>
      <c r="J50" s="194"/>
      <c r="K50" s="194">
        <v>217</v>
      </c>
      <c r="L50" s="194">
        <f t="shared" si="4"/>
        <v>1802</v>
      </c>
    </row>
    <row r="51" spans="2:12" ht="13.8" x14ac:dyDescent="0.3">
      <c r="B51" s="151">
        <v>2015</v>
      </c>
      <c r="C51" s="179"/>
      <c r="D51" s="179"/>
      <c r="E51" s="171">
        <f>SUM(E39:E50)</f>
        <v>19727</v>
      </c>
      <c r="F51" s="171"/>
      <c r="G51" s="171"/>
      <c r="H51" s="171">
        <f t="shared" ref="H51:K51" si="5">SUM(H39:H50)</f>
        <v>2960</v>
      </c>
      <c r="I51" s="171"/>
      <c r="J51" s="171"/>
      <c r="K51" s="171">
        <f t="shared" si="5"/>
        <v>8260</v>
      </c>
      <c r="L51" s="171">
        <f>SUM(L39:L50)</f>
        <v>30947</v>
      </c>
    </row>
    <row r="52" spans="2:12" ht="13.8" x14ac:dyDescent="0.3">
      <c r="B52" s="139">
        <v>42370</v>
      </c>
      <c r="C52" s="139"/>
      <c r="D52" s="139"/>
      <c r="E52" s="194">
        <v>3773</v>
      </c>
      <c r="F52" s="194"/>
      <c r="G52" s="194"/>
      <c r="H52" s="194">
        <v>149</v>
      </c>
      <c r="I52" s="194"/>
      <c r="J52" s="194"/>
      <c r="K52" s="194">
        <v>57</v>
      </c>
      <c r="L52" s="194">
        <f t="shared" ref="L52:L76" si="6">E52+H52+K52</f>
        <v>3979</v>
      </c>
    </row>
    <row r="53" spans="2:12" ht="13.8" x14ac:dyDescent="0.3">
      <c r="B53" s="139">
        <v>42401</v>
      </c>
      <c r="C53" s="139"/>
      <c r="D53" s="139"/>
      <c r="E53" s="194">
        <v>4253</v>
      </c>
      <c r="F53" s="194"/>
      <c r="G53" s="194"/>
      <c r="H53" s="194">
        <v>113</v>
      </c>
      <c r="I53" s="194"/>
      <c r="J53" s="194"/>
      <c r="K53" s="194">
        <v>0</v>
      </c>
      <c r="L53" s="194">
        <f t="shared" si="6"/>
        <v>4366</v>
      </c>
    </row>
    <row r="54" spans="2:12" ht="13.8" x14ac:dyDescent="0.3">
      <c r="B54" s="139">
        <v>42430</v>
      </c>
      <c r="C54" s="139"/>
      <c r="D54" s="139"/>
      <c r="E54" s="194">
        <v>2016</v>
      </c>
      <c r="F54" s="194"/>
      <c r="G54" s="194"/>
      <c r="H54" s="194">
        <v>25</v>
      </c>
      <c r="I54" s="194"/>
      <c r="J54" s="194"/>
      <c r="K54" s="194">
        <v>15</v>
      </c>
      <c r="L54" s="194">
        <f t="shared" si="6"/>
        <v>2056</v>
      </c>
    </row>
    <row r="55" spans="2:12" ht="13.8" x14ac:dyDescent="0.3">
      <c r="B55" s="139">
        <v>42461</v>
      </c>
      <c r="C55" s="139"/>
      <c r="D55" s="139"/>
      <c r="E55" s="194">
        <v>2405</v>
      </c>
      <c r="F55" s="194"/>
      <c r="G55" s="194"/>
      <c r="H55" s="194">
        <v>33</v>
      </c>
      <c r="I55" s="194"/>
      <c r="J55" s="194"/>
      <c r="K55" s="194">
        <v>16</v>
      </c>
      <c r="L55" s="194">
        <f t="shared" si="6"/>
        <v>2454</v>
      </c>
    </row>
    <row r="56" spans="2:12" ht="13.8" x14ac:dyDescent="0.3">
      <c r="B56" s="139">
        <v>42491</v>
      </c>
      <c r="C56" s="194">
        <v>996</v>
      </c>
      <c r="D56" s="194">
        <v>817</v>
      </c>
      <c r="E56" s="194">
        <f t="shared" ref="E56:E76" si="7">C56+D56</f>
        <v>1813</v>
      </c>
      <c r="F56" s="194">
        <v>17</v>
      </c>
      <c r="G56" s="194">
        <v>17</v>
      </c>
      <c r="H56" s="194">
        <f t="shared" ref="H56:H76" si="8">F56+G56</f>
        <v>34</v>
      </c>
      <c r="I56" s="194">
        <v>8</v>
      </c>
      <c r="J56" s="194">
        <v>0</v>
      </c>
      <c r="K56" s="194">
        <f t="shared" ref="K56:K76" si="9">I56+J56</f>
        <v>8</v>
      </c>
      <c r="L56" s="194">
        <f t="shared" si="6"/>
        <v>1855</v>
      </c>
    </row>
    <row r="57" spans="2:12" ht="13.8" x14ac:dyDescent="0.3">
      <c r="B57" s="139">
        <v>42522</v>
      </c>
      <c r="C57" s="194">
        <v>957</v>
      </c>
      <c r="D57" s="194">
        <v>898</v>
      </c>
      <c r="E57" s="194">
        <f t="shared" si="7"/>
        <v>1855</v>
      </c>
      <c r="F57" s="194">
        <v>15</v>
      </c>
      <c r="G57" s="194">
        <v>21</v>
      </c>
      <c r="H57" s="194">
        <f t="shared" si="8"/>
        <v>36</v>
      </c>
      <c r="I57" s="194">
        <v>11</v>
      </c>
      <c r="J57" s="194">
        <v>5</v>
      </c>
      <c r="K57" s="194">
        <f t="shared" si="9"/>
        <v>16</v>
      </c>
      <c r="L57" s="194">
        <f t="shared" si="6"/>
        <v>1907</v>
      </c>
    </row>
    <row r="58" spans="2:12" ht="13.8" x14ac:dyDescent="0.3">
      <c r="B58" s="139">
        <v>42552</v>
      </c>
      <c r="C58" s="194">
        <v>977</v>
      </c>
      <c r="D58" s="194">
        <v>835</v>
      </c>
      <c r="E58" s="194">
        <f t="shared" si="7"/>
        <v>1812</v>
      </c>
      <c r="F58" s="194">
        <v>24</v>
      </c>
      <c r="G58" s="194">
        <v>24</v>
      </c>
      <c r="H58" s="194">
        <f t="shared" si="8"/>
        <v>48</v>
      </c>
      <c r="I58" s="194">
        <v>10</v>
      </c>
      <c r="J58" s="194">
        <v>13</v>
      </c>
      <c r="K58" s="194">
        <f t="shared" si="9"/>
        <v>23</v>
      </c>
      <c r="L58" s="194">
        <f t="shared" si="6"/>
        <v>1883</v>
      </c>
    </row>
    <row r="59" spans="2:12" ht="13.8" x14ac:dyDescent="0.3">
      <c r="B59" s="139">
        <v>42583</v>
      </c>
      <c r="C59" s="194">
        <v>2266</v>
      </c>
      <c r="D59" s="194">
        <v>1640</v>
      </c>
      <c r="E59" s="194">
        <f t="shared" si="7"/>
        <v>3906</v>
      </c>
      <c r="F59" s="194">
        <v>90</v>
      </c>
      <c r="G59" s="194">
        <v>73</v>
      </c>
      <c r="H59" s="194">
        <f t="shared" si="8"/>
        <v>163</v>
      </c>
      <c r="I59" s="194">
        <v>19</v>
      </c>
      <c r="J59" s="194">
        <v>15</v>
      </c>
      <c r="K59" s="194">
        <f t="shared" si="9"/>
        <v>34</v>
      </c>
      <c r="L59" s="194">
        <f t="shared" si="6"/>
        <v>4103</v>
      </c>
    </row>
    <row r="60" spans="2:12" ht="13.8" x14ac:dyDescent="0.3">
      <c r="B60" s="139">
        <v>42614</v>
      </c>
      <c r="C60" s="194">
        <v>948</v>
      </c>
      <c r="D60" s="194">
        <v>779</v>
      </c>
      <c r="E60" s="194">
        <f t="shared" si="7"/>
        <v>1727</v>
      </c>
      <c r="F60" s="194">
        <v>42</v>
      </c>
      <c r="G60" s="194">
        <v>41</v>
      </c>
      <c r="H60" s="194">
        <f t="shared" si="8"/>
        <v>83</v>
      </c>
      <c r="I60" s="194">
        <v>3</v>
      </c>
      <c r="J60" s="194">
        <v>0</v>
      </c>
      <c r="K60" s="194">
        <f t="shared" si="9"/>
        <v>3</v>
      </c>
      <c r="L60" s="194">
        <f t="shared" si="6"/>
        <v>1813</v>
      </c>
    </row>
    <row r="61" spans="2:12" ht="13.8" x14ac:dyDescent="0.3">
      <c r="B61" s="139">
        <v>42644</v>
      </c>
      <c r="C61" s="194">
        <v>770</v>
      </c>
      <c r="D61" s="194">
        <v>832</v>
      </c>
      <c r="E61" s="194">
        <f t="shared" si="7"/>
        <v>1602</v>
      </c>
      <c r="F61" s="194">
        <v>13</v>
      </c>
      <c r="G61" s="194">
        <v>16</v>
      </c>
      <c r="H61" s="194">
        <f t="shared" si="8"/>
        <v>29</v>
      </c>
      <c r="I61" s="194">
        <v>0</v>
      </c>
      <c r="J61" s="194">
        <v>0</v>
      </c>
      <c r="K61" s="194">
        <f t="shared" si="9"/>
        <v>0</v>
      </c>
      <c r="L61" s="194">
        <f t="shared" si="6"/>
        <v>1631</v>
      </c>
    </row>
    <row r="62" spans="2:12" ht="13.8" x14ac:dyDescent="0.3">
      <c r="B62" s="139">
        <v>42675</v>
      </c>
      <c r="C62" s="194">
        <v>484</v>
      </c>
      <c r="D62" s="194">
        <v>317</v>
      </c>
      <c r="E62" s="194">
        <f t="shared" si="7"/>
        <v>801</v>
      </c>
      <c r="F62" s="194">
        <v>12</v>
      </c>
      <c r="G62" s="194">
        <v>9</v>
      </c>
      <c r="H62" s="194">
        <f t="shared" si="8"/>
        <v>21</v>
      </c>
      <c r="I62" s="194">
        <v>0</v>
      </c>
      <c r="J62" s="194">
        <v>0</v>
      </c>
      <c r="K62" s="194">
        <f t="shared" si="9"/>
        <v>0</v>
      </c>
      <c r="L62" s="194">
        <f t="shared" si="6"/>
        <v>822</v>
      </c>
    </row>
    <row r="63" spans="2:12" ht="13.8" x14ac:dyDescent="0.3">
      <c r="B63" s="139">
        <v>42705</v>
      </c>
      <c r="C63" s="194">
        <v>1057</v>
      </c>
      <c r="D63" s="194">
        <v>797</v>
      </c>
      <c r="E63" s="194">
        <f t="shared" si="7"/>
        <v>1854</v>
      </c>
      <c r="F63" s="194">
        <v>156</v>
      </c>
      <c r="G63" s="194">
        <v>126</v>
      </c>
      <c r="H63" s="194">
        <f t="shared" si="8"/>
        <v>282</v>
      </c>
      <c r="I63" s="194">
        <v>6</v>
      </c>
      <c r="J63" s="194">
        <v>0</v>
      </c>
      <c r="K63" s="194">
        <f t="shared" si="9"/>
        <v>6</v>
      </c>
      <c r="L63" s="194">
        <f t="shared" si="6"/>
        <v>2142</v>
      </c>
    </row>
    <row r="64" spans="2:12" ht="13.8" x14ac:dyDescent="0.3">
      <c r="B64" s="151">
        <v>2016</v>
      </c>
      <c r="C64" s="194"/>
      <c r="D64" s="194"/>
      <c r="E64" s="152">
        <f>SUM(E52:E63)</f>
        <v>27817</v>
      </c>
      <c r="F64" s="152"/>
      <c r="G64" s="152"/>
      <c r="H64" s="152">
        <f>SUM(H52:H63)</f>
        <v>1016</v>
      </c>
      <c r="I64" s="152"/>
      <c r="J64" s="152"/>
      <c r="K64" s="152">
        <f>SUM(K52:K63)</f>
        <v>178</v>
      </c>
      <c r="L64" s="152">
        <f>SUM(L52:L63)</f>
        <v>29011</v>
      </c>
    </row>
    <row r="65" spans="2:12" ht="13.8" x14ac:dyDescent="0.3">
      <c r="B65" s="139">
        <v>42736</v>
      </c>
      <c r="C65" s="194">
        <v>1709</v>
      </c>
      <c r="D65" s="194">
        <v>1188</v>
      </c>
      <c r="E65" s="194">
        <f t="shared" si="7"/>
        <v>2897</v>
      </c>
      <c r="F65" s="194">
        <v>87</v>
      </c>
      <c r="G65" s="194">
        <v>62</v>
      </c>
      <c r="H65" s="194">
        <f t="shared" si="8"/>
        <v>149</v>
      </c>
      <c r="I65" s="194">
        <v>21</v>
      </c>
      <c r="J65" s="194">
        <v>22</v>
      </c>
      <c r="K65" s="194">
        <f t="shared" si="9"/>
        <v>43</v>
      </c>
      <c r="L65" s="194">
        <f t="shared" si="6"/>
        <v>3089</v>
      </c>
    </row>
    <row r="66" spans="2:12" ht="13.8" x14ac:dyDescent="0.3">
      <c r="B66" s="139">
        <v>42767</v>
      </c>
      <c r="C66" s="194">
        <v>1599</v>
      </c>
      <c r="D66" s="194">
        <v>1237</v>
      </c>
      <c r="E66" s="194">
        <f t="shared" si="7"/>
        <v>2836</v>
      </c>
      <c r="F66" s="194">
        <v>35</v>
      </c>
      <c r="G66" s="194">
        <v>42</v>
      </c>
      <c r="H66" s="194">
        <f t="shared" si="8"/>
        <v>77</v>
      </c>
      <c r="I66" s="194">
        <v>11</v>
      </c>
      <c r="J66" s="194">
        <v>10</v>
      </c>
      <c r="K66" s="194">
        <f t="shared" si="9"/>
        <v>21</v>
      </c>
      <c r="L66" s="194">
        <f t="shared" si="6"/>
        <v>2934</v>
      </c>
    </row>
    <row r="67" spans="2:12" ht="13.8" x14ac:dyDescent="0.3">
      <c r="B67" s="139">
        <v>42795</v>
      </c>
      <c r="C67" s="194">
        <v>1281</v>
      </c>
      <c r="D67" s="194">
        <v>949</v>
      </c>
      <c r="E67" s="194">
        <f t="shared" si="7"/>
        <v>2230</v>
      </c>
      <c r="F67" s="194">
        <v>63</v>
      </c>
      <c r="G67" s="194">
        <v>47</v>
      </c>
      <c r="H67" s="194">
        <f t="shared" si="8"/>
        <v>110</v>
      </c>
      <c r="I67" s="194">
        <v>18</v>
      </c>
      <c r="J67" s="194">
        <v>10</v>
      </c>
      <c r="K67" s="194">
        <f t="shared" si="9"/>
        <v>28</v>
      </c>
      <c r="L67" s="194">
        <f t="shared" si="6"/>
        <v>2368</v>
      </c>
    </row>
    <row r="68" spans="2:12" ht="13.8" x14ac:dyDescent="0.3">
      <c r="B68" s="139">
        <v>42826</v>
      </c>
      <c r="C68" s="194">
        <v>694</v>
      </c>
      <c r="D68" s="194">
        <v>578</v>
      </c>
      <c r="E68" s="194">
        <f t="shared" si="7"/>
        <v>1272</v>
      </c>
      <c r="F68" s="194">
        <v>16</v>
      </c>
      <c r="G68" s="194">
        <v>19</v>
      </c>
      <c r="H68" s="194">
        <f t="shared" si="8"/>
        <v>35</v>
      </c>
      <c r="I68" s="194">
        <v>8</v>
      </c>
      <c r="J68" s="194">
        <v>7</v>
      </c>
      <c r="K68" s="194">
        <f t="shared" si="9"/>
        <v>15</v>
      </c>
      <c r="L68" s="194">
        <f t="shared" si="6"/>
        <v>1322</v>
      </c>
    </row>
    <row r="69" spans="2:12" ht="13.8" x14ac:dyDescent="0.3">
      <c r="B69" s="139">
        <v>42856</v>
      </c>
      <c r="C69" s="194">
        <v>698</v>
      </c>
      <c r="D69" s="194">
        <v>493</v>
      </c>
      <c r="E69" s="194">
        <f t="shared" si="7"/>
        <v>1191</v>
      </c>
      <c r="F69" s="194">
        <v>13</v>
      </c>
      <c r="G69" s="194">
        <v>3</v>
      </c>
      <c r="H69" s="194">
        <f t="shared" si="8"/>
        <v>16</v>
      </c>
      <c r="I69" s="194">
        <v>45</v>
      </c>
      <c r="J69" s="194">
        <v>41</v>
      </c>
      <c r="K69" s="194">
        <f t="shared" si="9"/>
        <v>86</v>
      </c>
      <c r="L69" s="194">
        <f t="shared" si="6"/>
        <v>1293</v>
      </c>
    </row>
    <row r="70" spans="2:12" ht="13.8" x14ac:dyDescent="0.3">
      <c r="B70" s="139">
        <v>42887</v>
      </c>
      <c r="C70" s="194">
        <v>891</v>
      </c>
      <c r="D70" s="194">
        <v>581</v>
      </c>
      <c r="E70" s="194">
        <f t="shared" si="7"/>
        <v>1472</v>
      </c>
      <c r="F70" s="194">
        <v>18</v>
      </c>
      <c r="G70" s="194">
        <v>18</v>
      </c>
      <c r="H70" s="194">
        <f t="shared" si="8"/>
        <v>36</v>
      </c>
      <c r="I70" s="194">
        <v>10</v>
      </c>
      <c r="J70" s="194">
        <v>12</v>
      </c>
      <c r="K70" s="194">
        <f t="shared" si="9"/>
        <v>22</v>
      </c>
      <c r="L70" s="194">
        <f t="shared" si="6"/>
        <v>1530</v>
      </c>
    </row>
    <row r="71" spans="2:12" ht="13.8" x14ac:dyDescent="0.3">
      <c r="B71" s="139">
        <v>42917</v>
      </c>
      <c r="C71" s="194">
        <v>857</v>
      </c>
      <c r="D71" s="194">
        <v>571</v>
      </c>
      <c r="E71" s="194">
        <f t="shared" si="7"/>
        <v>1428</v>
      </c>
      <c r="F71" s="194">
        <v>15</v>
      </c>
      <c r="G71" s="194">
        <v>14</v>
      </c>
      <c r="H71" s="194">
        <f t="shared" si="8"/>
        <v>29</v>
      </c>
      <c r="I71" s="194">
        <v>84</v>
      </c>
      <c r="J71" s="194">
        <v>54</v>
      </c>
      <c r="K71" s="194">
        <f t="shared" si="9"/>
        <v>138</v>
      </c>
      <c r="L71" s="194">
        <f t="shared" si="6"/>
        <v>1595</v>
      </c>
    </row>
    <row r="72" spans="2:12" ht="13.8" x14ac:dyDescent="0.3">
      <c r="B72" s="139">
        <v>42948</v>
      </c>
      <c r="C72" s="194">
        <v>697</v>
      </c>
      <c r="D72" s="194">
        <v>460</v>
      </c>
      <c r="E72" s="194">
        <f t="shared" si="7"/>
        <v>1157</v>
      </c>
      <c r="F72" s="194">
        <v>11</v>
      </c>
      <c r="G72" s="194">
        <v>9</v>
      </c>
      <c r="H72" s="194">
        <f t="shared" si="8"/>
        <v>20</v>
      </c>
      <c r="I72" s="194">
        <v>43</v>
      </c>
      <c r="J72" s="194">
        <v>34</v>
      </c>
      <c r="K72" s="194">
        <f t="shared" si="9"/>
        <v>77</v>
      </c>
      <c r="L72" s="194">
        <f t="shared" si="6"/>
        <v>1254</v>
      </c>
    </row>
    <row r="73" spans="2:12" ht="13.8" x14ac:dyDescent="0.3">
      <c r="B73" s="139">
        <v>42979</v>
      </c>
      <c r="C73" s="194">
        <v>850</v>
      </c>
      <c r="D73" s="194">
        <v>547</v>
      </c>
      <c r="E73" s="194">
        <f t="shared" si="7"/>
        <v>1397</v>
      </c>
      <c r="F73" s="194">
        <v>1</v>
      </c>
      <c r="G73" s="194">
        <v>3</v>
      </c>
      <c r="H73" s="194">
        <f t="shared" si="8"/>
        <v>4</v>
      </c>
      <c r="I73" s="194">
        <v>12</v>
      </c>
      <c r="J73" s="194">
        <v>14</v>
      </c>
      <c r="K73" s="194">
        <f t="shared" si="9"/>
        <v>26</v>
      </c>
      <c r="L73" s="194">
        <f t="shared" si="6"/>
        <v>1427</v>
      </c>
    </row>
    <row r="74" spans="2:12" ht="13.8" x14ac:dyDescent="0.3">
      <c r="B74" s="139">
        <v>43009</v>
      </c>
      <c r="C74" s="194">
        <v>305</v>
      </c>
      <c r="D74" s="194">
        <v>234</v>
      </c>
      <c r="E74" s="194">
        <f t="shared" si="7"/>
        <v>539</v>
      </c>
      <c r="F74" s="194">
        <v>11</v>
      </c>
      <c r="G74" s="194">
        <v>11</v>
      </c>
      <c r="H74" s="194">
        <f t="shared" si="8"/>
        <v>22</v>
      </c>
      <c r="I74" s="194">
        <v>36</v>
      </c>
      <c r="J74" s="194">
        <v>19</v>
      </c>
      <c r="K74" s="194">
        <f t="shared" si="9"/>
        <v>55</v>
      </c>
      <c r="L74" s="194">
        <f t="shared" si="6"/>
        <v>616</v>
      </c>
    </row>
    <row r="75" spans="2:12" ht="13.8" x14ac:dyDescent="0.3">
      <c r="B75" s="139">
        <v>43040</v>
      </c>
      <c r="C75" s="194">
        <v>524</v>
      </c>
      <c r="D75" s="194">
        <v>369</v>
      </c>
      <c r="E75" s="194">
        <f t="shared" si="7"/>
        <v>893</v>
      </c>
      <c r="F75" s="194">
        <v>15</v>
      </c>
      <c r="G75" s="194">
        <v>6</v>
      </c>
      <c r="H75" s="194">
        <f t="shared" si="8"/>
        <v>21</v>
      </c>
      <c r="I75" s="194">
        <v>22</v>
      </c>
      <c r="J75" s="194">
        <v>11</v>
      </c>
      <c r="K75" s="194">
        <f t="shared" si="9"/>
        <v>33</v>
      </c>
      <c r="L75" s="194">
        <f t="shared" si="6"/>
        <v>947</v>
      </c>
    </row>
    <row r="76" spans="2:12" ht="13.8" x14ac:dyDescent="0.3">
      <c r="B76" s="139">
        <v>43070</v>
      </c>
      <c r="C76" s="194">
        <v>638</v>
      </c>
      <c r="D76" s="194">
        <v>595</v>
      </c>
      <c r="E76" s="194">
        <f t="shared" si="7"/>
        <v>1233</v>
      </c>
      <c r="F76" s="194">
        <v>17</v>
      </c>
      <c r="G76" s="194">
        <v>15</v>
      </c>
      <c r="H76" s="194">
        <f t="shared" si="8"/>
        <v>32</v>
      </c>
      <c r="I76" s="194">
        <v>5</v>
      </c>
      <c r="J76" s="194">
        <v>5</v>
      </c>
      <c r="K76" s="194">
        <f t="shared" si="9"/>
        <v>10</v>
      </c>
      <c r="L76" s="194">
        <f t="shared" si="6"/>
        <v>1275</v>
      </c>
    </row>
    <row r="77" spans="2:12" ht="13.8" x14ac:dyDescent="0.3">
      <c r="B77" s="151">
        <v>2017</v>
      </c>
      <c r="C77" s="152"/>
      <c r="D77" s="152"/>
      <c r="E77" s="152">
        <f>SUM(E65:E76)</f>
        <v>18545</v>
      </c>
      <c r="F77" s="152"/>
      <c r="G77" s="152"/>
      <c r="H77" s="152">
        <f>SUM(H65:H76)</f>
        <v>551</v>
      </c>
      <c r="I77" s="152"/>
      <c r="J77" s="152"/>
      <c r="K77" s="152">
        <f>SUM(K65:K76)</f>
        <v>554</v>
      </c>
      <c r="L77" s="152">
        <f>SUM(L65:L76)</f>
        <v>19650</v>
      </c>
    </row>
    <row r="78" spans="2:12" ht="13.8" x14ac:dyDescent="0.3">
      <c r="B78" s="139">
        <v>43101</v>
      </c>
      <c r="C78" s="194">
        <v>755</v>
      </c>
      <c r="D78" s="194">
        <v>663</v>
      </c>
      <c r="E78" s="194">
        <f t="shared" ref="E78:E88" si="10">C78+D78</f>
        <v>1418</v>
      </c>
      <c r="F78" s="194">
        <v>14</v>
      </c>
      <c r="G78" s="194">
        <v>12</v>
      </c>
      <c r="H78" s="194">
        <f t="shared" ref="H78:H88" si="11">F78+G78</f>
        <v>26</v>
      </c>
      <c r="I78" s="194">
        <v>8</v>
      </c>
      <c r="J78" s="194">
        <v>3</v>
      </c>
      <c r="K78" s="194">
        <f t="shared" ref="K78:K88" si="12">I78+J78</f>
        <v>11</v>
      </c>
      <c r="L78" s="194">
        <f t="shared" ref="L78:L89" si="13">E78+H78+K78</f>
        <v>1455</v>
      </c>
    </row>
    <row r="79" spans="2:12" ht="13.8" x14ac:dyDescent="0.3">
      <c r="B79" s="139">
        <v>43132</v>
      </c>
      <c r="C79" s="194">
        <v>908</v>
      </c>
      <c r="D79" s="194">
        <v>778</v>
      </c>
      <c r="E79" s="194">
        <f t="shared" si="10"/>
        <v>1686</v>
      </c>
      <c r="F79" s="194">
        <v>16</v>
      </c>
      <c r="G79" s="194">
        <v>9</v>
      </c>
      <c r="H79" s="194">
        <f t="shared" si="11"/>
        <v>25</v>
      </c>
      <c r="I79" s="194">
        <v>55</v>
      </c>
      <c r="J79" s="194">
        <v>50</v>
      </c>
      <c r="K79" s="194">
        <f t="shared" si="12"/>
        <v>105</v>
      </c>
      <c r="L79" s="194">
        <f t="shared" si="13"/>
        <v>1816</v>
      </c>
    </row>
    <row r="80" spans="2:12" ht="13.8" x14ac:dyDescent="0.3">
      <c r="B80" s="139">
        <v>43160</v>
      </c>
      <c r="C80" s="194">
        <v>1306</v>
      </c>
      <c r="D80" s="194">
        <v>853</v>
      </c>
      <c r="E80" s="194">
        <f t="shared" si="10"/>
        <v>2159</v>
      </c>
      <c r="F80" s="194">
        <v>34</v>
      </c>
      <c r="G80" s="194">
        <v>26</v>
      </c>
      <c r="H80" s="194">
        <f t="shared" si="11"/>
        <v>60</v>
      </c>
      <c r="I80" s="194">
        <v>35</v>
      </c>
      <c r="J80" s="194">
        <v>15</v>
      </c>
      <c r="K80" s="194">
        <f t="shared" si="12"/>
        <v>50</v>
      </c>
      <c r="L80" s="194">
        <f t="shared" si="13"/>
        <v>2269</v>
      </c>
    </row>
    <row r="81" spans="2:12" ht="13.8" x14ac:dyDescent="0.3">
      <c r="B81" s="139">
        <v>43191</v>
      </c>
      <c r="C81" s="194">
        <v>1004</v>
      </c>
      <c r="D81" s="194">
        <v>564</v>
      </c>
      <c r="E81" s="194">
        <f t="shared" si="10"/>
        <v>1568</v>
      </c>
      <c r="F81" s="194">
        <v>19</v>
      </c>
      <c r="G81" s="194">
        <v>14</v>
      </c>
      <c r="H81" s="194">
        <f t="shared" si="11"/>
        <v>33</v>
      </c>
      <c r="I81" s="194">
        <v>20</v>
      </c>
      <c r="J81" s="194">
        <v>18</v>
      </c>
      <c r="K81" s="194">
        <f t="shared" si="12"/>
        <v>38</v>
      </c>
      <c r="L81" s="194">
        <f t="shared" si="13"/>
        <v>1639</v>
      </c>
    </row>
    <row r="82" spans="2:12" ht="13.8" x14ac:dyDescent="0.3">
      <c r="B82" s="139">
        <v>43221</v>
      </c>
      <c r="C82" s="194">
        <v>717</v>
      </c>
      <c r="D82" s="194">
        <v>410</v>
      </c>
      <c r="E82" s="194">
        <f t="shared" si="10"/>
        <v>1127</v>
      </c>
      <c r="F82" s="194">
        <v>17</v>
      </c>
      <c r="G82" s="194">
        <v>15</v>
      </c>
      <c r="H82" s="194">
        <f t="shared" si="11"/>
        <v>32</v>
      </c>
      <c r="I82" s="194">
        <v>26</v>
      </c>
      <c r="J82" s="194">
        <v>26</v>
      </c>
      <c r="K82" s="194">
        <f t="shared" si="12"/>
        <v>52</v>
      </c>
      <c r="L82" s="194">
        <f t="shared" si="13"/>
        <v>1211</v>
      </c>
    </row>
    <row r="83" spans="2:12" ht="13.8" x14ac:dyDescent="0.3">
      <c r="B83" s="139">
        <v>43252</v>
      </c>
      <c r="C83" s="194">
        <v>1018</v>
      </c>
      <c r="D83" s="194">
        <v>658</v>
      </c>
      <c r="E83" s="194">
        <f t="shared" si="10"/>
        <v>1676</v>
      </c>
      <c r="F83" s="194">
        <v>18</v>
      </c>
      <c r="G83" s="194">
        <v>12</v>
      </c>
      <c r="H83" s="194">
        <f t="shared" si="11"/>
        <v>30</v>
      </c>
      <c r="I83" s="194">
        <v>23</v>
      </c>
      <c r="J83" s="194">
        <v>10</v>
      </c>
      <c r="K83" s="194">
        <f t="shared" si="12"/>
        <v>33</v>
      </c>
      <c r="L83" s="194">
        <f t="shared" si="13"/>
        <v>1739</v>
      </c>
    </row>
    <row r="84" spans="2:12" ht="13.8" x14ac:dyDescent="0.3">
      <c r="B84" s="139">
        <v>43282</v>
      </c>
      <c r="C84" s="194">
        <v>845</v>
      </c>
      <c r="D84" s="194">
        <v>604</v>
      </c>
      <c r="E84" s="194">
        <f t="shared" si="10"/>
        <v>1449</v>
      </c>
      <c r="F84" s="194">
        <v>17</v>
      </c>
      <c r="G84" s="194">
        <v>33</v>
      </c>
      <c r="H84" s="194">
        <f t="shared" si="11"/>
        <v>50</v>
      </c>
      <c r="I84" s="194">
        <v>35</v>
      </c>
      <c r="J84" s="194">
        <v>31</v>
      </c>
      <c r="K84" s="194">
        <f t="shared" si="12"/>
        <v>66</v>
      </c>
      <c r="L84" s="194">
        <f t="shared" si="13"/>
        <v>1565</v>
      </c>
    </row>
    <row r="85" spans="2:12" ht="13.8" x14ac:dyDescent="0.3">
      <c r="B85" s="139">
        <v>43313</v>
      </c>
      <c r="C85" s="194">
        <v>1178</v>
      </c>
      <c r="D85" s="194">
        <v>821</v>
      </c>
      <c r="E85" s="194">
        <f t="shared" si="10"/>
        <v>1999</v>
      </c>
      <c r="F85" s="194">
        <v>20</v>
      </c>
      <c r="G85" s="194">
        <v>30</v>
      </c>
      <c r="H85" s="194">
        <f t="shared" si="11"/>
        <v>50</v>
      </c>
      <c r="I85" s="194">
        <v>33</v>
      </c>
      <c r="J85" s="194">
        <v>28</v>
      </c>
      <c r="K85" s="194">
        <f t="shared" si="12"/>
        <v>61</v>
      </c>
      <c r="L85" s="194">
        <f t="shared" si="13"/>
        <v>2110</v>
      </c>
    </row>
    <row r="86" spans="2:12" ht="13.8" x14ac:dyDescent="0.3">
      <c r="B86" s="139">
        <v>43344</v>
      </c>
      <c r="C86" s="194">
        <v>1529</v>
      </c>
      <c r="D86" s="194">
        <v>1059</v>
      </c>
      <c r="E86" s="194">
        <f t="shared" si="10"/>
        <v>2588</v>
      </c>
      <c r="F86" s="194">
        <v>40</v>
      </c>
      <c r="G86" s="194">
        <v>42</v>
      </c>
      <c r="H86" s="194">
        <f t="shared" si="11"/>
        <v>82</v>
      </c>
      <c r="I86" s="194">
        <v>45</v>
      </c>
      <c r="J86" s="194">
        <v>15</v>
      </c>
      <c r="K86" s="194">
        <f t="shared" si="12"/>
        <v>60</v>
      </c>
      <c r="L86" s="194">
        <f t="shared" si="13"/>
        <v>2730</v>
      </c>
    </row>
    <row r="87" spans="2:12" ht="13.8" x14ac:dyDescent="0.3">
      <c r="B87" s="139">
        <v>43374</v>
      </c>
      <c r="C87" s="194">
        <v>978</v>
      </c>
      <c r="D87" s="194">
        <v>757</v>
      </c>
      <c r="E87" s="194">
        <f t="shared" si="10"/>
        <v>1735</v>
      </c>
      <c r="F87" s="194">
        <v>21</v>
      </c>
      <c r="G87" s="194">
        <v>40</v>
      </c>
      <c r="H87" s="194">
        <f t="shared" si="11"/>
        <v>61</v>
      </c>
      <c r="I87" s="194">
        <v>27</v>
      </c>
      <c r="J87" s="194">
        <v>13</v>
      </c>
      <c r="K87" s="194">
        <f t="shared" si="12"/>
        <v>40</v>
      </c>
      <c r="L87" s="194">
        <f t="shared" si="13"/>
        <v>1836</v>
      </c>
    </row>
    <row r="88" spans="2:12" ht="13.8" x14ac:dyDescent="0.3">
      <c r="B88" s="139">
        <v>43405</v>
      </c>
      <c r="C88" s="194">
        <v>583</v>
      </c>
      <c r="D88" s="194">
        <v>278</v>
      </c>
      <c r="E88" s="194">
        <f t="shared" si="10"/>
        <v>861</v>
      </c>
      <c r="F88" s="194">
        <v>9</v>
      </c>
      <c r="G88" s="194">
        <v>8</v>
      </c>
      <c r="H88" s="194">
        <f t="shared" si="11"/>
        <v>17</v>
      </c>
      <c r="I88" s="194">
        <v>63</v>
      </c>
      <c r="J88" s="194">
        <v>44</v>
      </c>
      <c r="K88" s="194">
        <f t="shared" si="12"/>
        <v>107</v>
      </c>
      <c r="L88" s="194">
        <f t="shared" si="13"/>
        <v>985</v>
      </c>
    </row>
    <row r="89" spans="2:12" ht="13.8" x14ac:dyDescent="0.3">
      <c r="B89" s="139">
        <v>43435</v>
      </c>
      <c r="C89" s="194">
        <v>1471</v>
      </c>
      <c r="D89" s="194">
        <v>707</v>
      </c>
      <c r="E89" s="194">
        <v>2178</v>
      </c>
      <c r="F89" s="194">
        <v>34</v>
      </c>
      <c r="G89" s="194">
        <v>21</v>
      </c>
      <c r="H89" s="194">
        <v>55</v>
      </c>
      <c r="I89" s="194">
        <v>49</v>
      </c>
      <c r="J89" s="194">
        <v>38</v>
      </c>
      <c r="K89" s="194">
        <v>87</v>
      </c>
      <c r="L89" s="194">
        <f t="shared" si="13"/>
        <v>2320</v>
      </c>
    </row>
    <row r="90" spans="2:12" ht="13.8" x14ac:dyDescent="0.3">
      <c r="B90" s="151">
        <v>2018</v>
      </c>
      <c r="C90" s="152"/>
      <c r="D90" s="152"/>
      <c r="E90" s="152">
        <f>SUM(E78:E89)</f>
        <v>20444</v>
      </c>
      <c r="F90" s="152"/>
      <c r="G90" s="152"/>
      <c r="H90" s="152">
        <f>SUM(H78:H89)</f>
        <v>521</v>
      </c>
      <c r="I90" s="152"/>
      <c r="J90" s="152"/>
      <c r="K90" s="152">
        <f>SUM(K78:K89)</f>
        <v>710</v>
      </c>
      <c r="L90" s="152">
        <f>SUM(L78:L89)</f>
        <v>21675</v>
      </c>
    </row>
    <row r="91" spans="2:12" ht="13.8" x14ac:dyDescent="0.3">
      <c r="B91" s="139">
        <v>43466</v>
      </c>
      <c r="C91" s="194">
        <v>1585</v>
      </c>
      <c r="D91" s="194">
        <v>954</v>
      </c>
      <c r="E91" s="194">
        <v>2539</v>
      </c>
      <c r="F91" s="194">
        <v>44</v>
      </c>
      <c r="G91" s="194">
        <v>43</v>
      </c>
      <c r="H91" s="194">
        <v>87</v>
      </c>
      <c r="I91" s="194">
        <v>82</v>
      </c>
      <c r="J91" s="194">
        <v>27</v>
      </c>
      <c r="K91" s="194">
        <v>109</v>
      </c>
      <c r="L91" s="194">
        <f t="shared" ref="L91:L102" si="14">E91+H91+K91</f>
        <v>2735</v>
      </c>
    </row>
    <row r="92" spans="2:12" s="196" customFormat="1" ht="13.8" x14ac:dyDescent="0.3">
      <c r="B92" s="139">
        <v>43497</v>
      </c>
      <c r="C92" s="194">
        <v>1537</v>
      </c>
      <c r="D92" s="194">
        <v>762</v>
      </c>
      <c r="E92" s="194">
        <v>2299</v>
      </c>
      <c r="F92" s="194">
        <v>27</v>
      </c>
      <c r="G92" s="194">
        <v>19</v>
      </c>
      <c r="H92" s="194">
        <v>46</v>
      </c>
      <c r="I92" s="194">
        <v>54</v>
      </c>
      <c r="J92" s="194">
        <v>28</v>
      </c>
      <c r="K92" s="194">
        <v>82</v>
      </c>
      <c r="L92" s="194">
        <f t="shared" si="14"/>
        <v>2427</v>
      </c>
    </row>
    <row r="93" spans="2:12" ht="13.8" x14ac:dyDescent="0.3">
      <c r="B93" s="139">
        <v>43525</v>
      </c>
      <c r="C93" s="194">
        <v>454</v>
      </c>
      <c r="D93" s="194">
        <v>329</v>
      </c>
      <c r="E93" s="194">
        <v>783</v>
      </c>
      <c r="F93" s="194">
        <v>8</v>
      </c>
      <c r="G93" s="194">
        <v>7</v>
      </c>
      <c r="H93" s="194">
        <v>15</v>
      </c>
      <c r="I93" s="194">
        <v>5</v>
      </c>
      <c r="J93" s="194">
        <v>6</v>
      </c>
      <c r="K93" s="194">
        <v>11</v>
      </c>
      <c r="L93" s="194">
        <f t="shared" si="14"/>
        <v>809</v>
      </c>
    </row>
    <row r="94" spans="2:12" s="196" customFormat="1" ht="13.8" x14ac:dyDescent="0.3">
      <c r="B94" s="139">
        <v>43556</v>
      </c>
      <c r="C94" s="194">
        <v>988</v>
      </c>
      <c r="D94" s="194">
        <v>507</v>
      </c>
      <c r="E94" s="194">
        <v>1495</v>
      </c>
      <c r="F94" s="194">
        <v>20</v>
      </c>
      <c r="G94" s="194">
        <v>11</v>
      </c>
      <c r="H94" s="194">
        <v>31</v>
      </c>
      <c r="I94" s="194">
        <v>72</v>
      </c>
      <c r="J94" s="194">
        <v>46</v>
      </c>
      <c r="K94" s="194">
        <v>118</v>
      </c>
      <c r="L94" s="194">
        <f t="shared" si="14"/>
        <v>1644</v>
      </c>
    </row>
    <row r="95" spans="2:12" s="196" customFormat="1" ht="13.8" x14ac:dyDescent="0.3">
      <c r="B95" s="139">
        <v>43586</v>
      </c>
      <c r="C95" s="194">
        <v>995</v>
      </c>
      <c r="D95" s="194">
        <v>602</v>
      </c>
      <c r="E95" s="194">
        <v>1597</v>
      </c>
      <c r="F95" s="194">
        <v>30</v>
      </c>
      <c r="G95" s="194">
        <v>28</v>
      </c>
      <c r="H95" s="194">
        <v>58</v>
      </c>
      <c r="I95" s="194">
        <v>60</v>
      </c>
      <c r="J95" s="194">
        <v>33</v>
      </c>
      <c r="K95" s="194">
        <v>93</v>
      </c>
      <c r="L95" s="194">
        <f t="shared" si="14"/>
        <v>1748</v>
      </c>
    </row>
    <row r="96" spans="2:12" s="196" customFormat="1" ht="13.8" x14ac:dyDescent="0.3">
      <c r="B96" s="139">
        <v>43617</v>
      </c>
      <c r="C96" s="194">
        <v>1868</v>
      </c>
      <c r="D96" s="194">
        <v>1297</v>
      </c>
      <c r="E96" s="194">
        <v>3165</v>
      </c>
      <c r="F96" s="194">
        <v>86</v>
      </c>
      <c r="G96" s="194">
        <v>86</v>
      </c>
      <c r="H96" s="194">
        <v>172</v>
      </c>
      <c r="I96" s="194">
        <v>50</v>
      </c>
      <c r="J96" s="194">
        <v>30</v>
      </c>
      <c r="K96" s="194">
        <v>80</v>
      </c>
      <c r="L96" s="194">
        <f t="shared" si="14"/>
        <v>3417</v>
      </c>
    </row>
    <row r="97" spans="2:12" s="196" customFormat="1" ht="13.8" x14ac:dyDescent="0.3">
      <c r="B97" s="139">
        <v>43647</v>
      </c>
      <c r="C97" s="194">
        <v>2276</v>
      </c>
      <c r="D97" s="194">
        <v>1274</v>
      </c>
      <c r="E97" s="194">
        <v>3550</v>
      </c>
      <c r="F97" s="194">
        <v>43</v>
      </c>
      <c r="G97" s="194">
        <v>59</v>
      </c>
      <c r="H97" s="194">
        <v>102</v>
      </c>
      <c r="I97" s="194">
        <v>108</v>
      </c>
      <c r="J97" s="194">
        <v>70</v>
      </c>
      <c r="K97" s="194">
        <v>178</v>
      </c>
      <c r="L97" s="194">
        <f t="shared" si="14"/>
        <v>3830</v>
      </c>
    </row>
    <row r="98" spans="2:12" s="196" customFormat="1" ht="13.8" x14ac:dyDescent="0.3">
      <c r="B98" s="139">
        <v>43678</v>
      </c>
      <c r="C98" s="194">
        <v>1983</v>
      </c>
      <c r="D98" s="194">
        <v>1098</v>
      </c>
      <c r="E98" s="194">
        <v>3081</v>
      </c>
      <c r="F98" s="194">
        <v>57</v>
      </c>
      <c r="G98" s="194">
        <v>62</v>
      </c>
      <c r="H98" s="194">
        <v>119</v>
      </c>
      <c r="I98" s="194">
        <v>78</v>
      </c>
      <c r="J98" s="194">
        <v>37</v>
      </c>
      <c r="K98" s="194">
        <v>115</v>
      </c>
      <c r="L98" s="194">
        <f t="shared" si="14"/>
        <v>3315</v>
      </c>
    </row>
    <row r="99" spans="2:12" s="196" customFormat="1" ht="13.8" x14ac:dyDescent="0.3">
      <c r="B99" s="139">
        <v>43709</v>
      </c>
      <c r="C99" s="194">
        <v>1341</v>
      </c>
      <c r="D99" s="194">
        <v>990</v>
      </c>
      <c r="E99" s="194">
        <v>2331</v>
      </c>
      <c r="F99" s="194">
        <v>18</v>
      </c>
      <c r="G99" s="194">
        <v>11</v>
      </c>
      <c r="H99" s="194">
        <v>29</v>
      </c>
      <c r="I99" s="194">
        <v>23</v>
      </c>
      <c r="J99" s="194">
        <v>15</v>
      </c>
      <c r="K99" s="194">
        <v>38</v>
      </c>
      <c r="L99" s="194">
        <f t="shared" si="14"/>
        <v>2398</v>
      </c>
    </row>
    <row r="100" spans="2:12" s="196" customFormat="1" ht="13.8" x14ac:dyDescent="0.3">
      <c r="B100" s="139">
        <v>43739</v>
      </c>
      <c r="C100" s="194">
        <v>866</v>
      </c>
      <c r="D100" s="194">
        <v>575</v>
      </c>
      <c r="E100" s="194">
        <v>1441</v>
      </c>
      <c r="F100" s="194">
        <v>51</v>
      </c>
      <c r="G100" s="194">
        <v>40</v>
      </c>
      <c r="H100" s="194">
        <v>91</v>
      </c>
      <c r="I100" s="194">
        <v>31</v>
      </c>
      <c r="J100" s="194">
        <v>12</v>
      </c>
      <c r="K100" s="194">
        <v>43</v>
      </c>
      <c r="L100" s="194">
        <f t="shared" si="14"/>
        <v>1575</v>
      </c>
    </row>
    <row r="101" spans="2:12" s="196" customFormat="1" ht="13.8" x14ac:dyDescent="0.3">
      <c r="B101" s="139">
        <v>43770</v>
      </c>
      <c r="C101" s="194">
        <v>902</v>
      </c>
      <c r="D101" s="194">
        <v>489</v>
      </c>
      <c r="E101" s="194">
        <v>1391</v>
      </c>
      <c r="F101" s="194">
        <v>23</v>
      </c>
      <c r="G101" s="194">
        <v>20</v>
      </c>
      <c r="H101" s="194">
        <v>43</v>
      </c>
      <c r="I101" s="194">
        <v>24</v>
      </c>
      <c r="J101" s="194">
        <v>18</v>
      </c>
      <c r="K101" s="194">
        <v>42</v>
      </c>
      <c r="L101" s="194">
        <f t="shared" si="14"/>
        <v>1476</v>
      </c>
    </row>
    <row r="102" spans="2:12" s="196" customFormat="1" ht="13.8" x14ac:dyDescent="0.3">
      <c r="B102" s="139">
        <v>43800</v>
      </c>
      <c r="C102" s="194">
        <v>491</v>
      </c>
      <c r="D102" s="194">
        <v>410</v>
      </c>
      <c r="E102" s="194">
        <v>901</v>
      </c>
      <c r="F102" s="194">
        <v>12</v>
      </c>
      <c r="G102" s="194">
        <v>12</v>
      </c>
      <c r="H102" s="194">
        <v>24</v>
      </c>
      <c r="I102" s="194">
        <v>3</v>
      </c>
      <c r="J102" s="194">
        <v>1</v>
      </c>
      <c r="K102" s="194">
        <v>4</v>
      </c>
      <c r="L102" s="194">
        <f t="shared" si="14"/>
        <v>929</v>
      </c>
    </row>
    <row r="103" spans="2:12" ht="13.8" x14ac:dyDescent="0.3">
      <c r="B103" s="151">
        <v>2019</v>
      </c>
      <c r="C103" s="152"/>
      <c r="D103" s="152"/>
      <c r="E103" s="152">
        <f>SUM(E91:E102)</f>
        <v>24573</v>
      </c>
      <c r="F103" s="152"/>
      <c r="G103" s="152"/>
      <c r="H103" s="152">
        <f>SUM(H91:H102)</f>
        <v>817</v>
      </c>
      <c r="I103" s="152"/>
      <c r="J103" s="152"/>
      <c r="K103" s="152">
        <f>SUM(K91:K102)</f>
        <v>913</v>
      </c>
      <c r="L103" s="152">
        <f>SUM(L91:L102)</f>
        <v>26303</v>
      </c>
    </row>
    <row r="104" spans="2:12" ht="13.8" x14ac:dyDescent="0.3">
      <c r="B104" s="139">
        <v>43831</v>
      </c>
      <c r="C104" s="194">
        <v>1205</v>
      </c>
      <c r="D104" s="194">
        <v>702</v>
      </c>
      <c r="E104" s="194">
        <f>SUM(C104:D104)</f>
        <v>1907</v>
      </c>
      <c r="F104" s="194">
        <v>38</v>
      </c>
      <c r="G104" s="194">
        <v>19</v>
      </c>
      <c r="H104" s="194">
        <f>SUM(F104:G104)</f>
        <v>57</v>
      </c>
      <c r="I104" s="194">
        <v>54</v>
      </c>
      <c r="J104" s="194">
        <v>37</v>
      </c>
      <c r="K104" s="194">
        <f>SUM(I104:J104)</f>
        <v>91</v>
      </c>
      <c r="L104" s="194">
        <f t="shared" ref="L104:L108" si="15">E104+H104+K104</f>
        <v>2055</v>
      </c>
    </row>
    <row r="105" spans="2:12" ht="13.8" x14ac:dyDescent="0.3">
      <c r="B105" s="139">
        <v>43862</v>
      </c>
      <c r="C105" s="194">
        <v>1372</v>
      </c>
      <c r="D105" s="194">
        <v>1327</v>
      </c>
      <c r="E105" s="194">
        <f>SUM(C105:D105)</f>
        <v>2699</v>
      </c>
      <c r="F105" s="194">
        <v>81</v>
      </c>
      <c r="G105" s="194">
        <v>150</v>
      </c>
      <c r="H105" s="194">
        <f>SUM(F105:G105)</f>
        <v>231</v>
      </c>
      <c r="I105" s="194">
        <v>42</v>
      </c>
      <c r="J105" s="194">
        <v>28</v>
      </c>
      <c r="K105" s="194">
        <f>SUM(I105:J105)</f>
        <v>70</v>
      </c>
      <c r="L105" s="194">
        <f t="shared" si="15"/>
        <v>3000</v>
      </c>
    </row>
    <row r="106" spans="2:12" s="196" customFormat="1" ht="13.8" x14ac:dyDescent="0.3">
      <c r="B106" s="139">
        <v>43891</v>
      </c>
      <c r="C106" s="194">
        <v>1750</v>
      </c>
      <c r="D106" s="194">
        <v>1162</v>
      </c>
      <c r="E106" s="194">
        <f t="shared" ref="E106" si="16">SUM(C106:D106)</f>
        <v>2912</v>
      </c>
      <c r="F106" s="194">
        <v>73</v>
      </c>
      <c r="G106" s="194">
        <v>85</v>
      </c>
      <c r="H106" s="194">
        <f t="shared" ref="H106:H108" si="17">SUM(F106:G106)</f>
        <v>158</v>
      </c>
      <c r="I106" s="194">
        <v>60</v>
      </c>
      <c r="J106" s="194">
        <v>49</v>
      </c>
      <c r="K106" s="194">
        <f>SUM(I106:J106)</f>
        <v>109</v>
      </c>
      <c r="L106" s="194">
        <f t="shared" si="15"/>
        <v>3179</v>
      </c>
    </row>
    <row r="107" spans="2:12" s="196" customFormat="1" ht="13.8" x14ac:dyDescent="0.3">
      <c r="B107" s="139">
        <v>43922</v>
      </c>
      <c r="C107" s="194">
        <v>3482</v>
      </c>
      <c r="D107" s="194">
        <v>2096</v>
      </c>
      <c r="E107" s="194">
        <f t="shared" ref="E107" si="18">SUM(C107:D107)</f>
        <v>5578</v>
      </c>
      <c r="F107" s="194">
        <v>132</v>
      </c>
      <c r="G107" s="194">
        <v>116</v>
      </c>
      <c r="H107" s="194">
        <f t="shared" si="17"/>
        <v>248</v>
      </c>
      <c r="I107" s="194">
        <v>239</v>
      </c>
      <c r="J107" s="194">
        <v>157</v>
      </c>
      <c r="K107" s="194">
        <f>SUM(I107:J107)</f>
        <v>396</v>
      </c>
      <c r="L107" s="194">
        <f t="shared" si="15"/>
        <v>6222</v>
      </c>
    </row>
    <row r="108" spans="2:12" s="196" customFormat="1" ht="13.8" x14ac:dyDescent="0.3">
      <c r="B108" s="139">
        <v>43952</v>
      </c>
      <c r="C108" s="194">
        <v>3376</v>
      </c>
      <c r="D108" s="194">
        <v>1668</v>
      </c>
      <c r="E108" s="194">
        <f t="shared" ref="E108" si="19">SUM(C108:D108)</f>
        <v>5044</v>
      </c>
      <c r="F108" s="194">
        <v>71</v>
      </c>
      <c r="G108" s="194">
        <v>48</v>
      </c>
      <c r="H108" s="194">
        <f t="shared" si="17"/>
        <v>119</v>
      </c>
      <c r="I108" s="194">
        <v>238</v>
      </c>
      <c r="J108" s="194">
        <v>203</v>
      </c>
      <c r="K108" s="194">
        <f t="shared" ref="K108" si="20">SUM(I108:J108)</f>
        <v>441</v>
      </c>
      <c r="L108" s="194">
        <f t="shared" si="15"/>
        <v>5604</v>
      </c>
    </row>
    <row r="109" spans="2:12" ht="13.8" x14ac:dyDescent="0.3">
      <c r="B109" s="151" t="str">
        <f>'Cotización Solicitudes'!B108</f>
        <v>a may-20</v>
      </c>
      <c r="C109" s="152"/>
      <c r="D109" s="152"/>
      <c r="E109" s="152">
        <f>SUM(E104:E108)</f>
        <v>18140</v>
      </c>
      <c r="F109" s="152"/>
      <c r="G109" s="152"/>
      <c r="H109" s="152">
        <f>SUM(H104:H108)</f>
        <v>813</v>
      </c>
      <c r="I109" s="152"/>
      <c r="J109" s="152"/>
      <c r="K109" s="152"/>
      <c r="L109" s="152">
        <f t="shared" ref="L109:L110" si="21">SUM(L104:L108)</f>
        <v>20060</v>
      </c>
    </row>
    <row r="110" spans="2:12" ht="13.8" x14ac:dyDescent="0.3">
      <c r="L110" s="152">
        <f t="shared" si="21"/>
        <v>38065</v>
      </c>
    </row>
  </sheetData>
  <mergeCells count="8">
    <mergeCell ref="B5:L5"/>
    <mergeCell ref="B6:L6"/>
    <mergeCell ref="B8:B10"/>
    <mergeCell ref="C8:L8"/>
    <mergeCell ref="C9:E9"/>
    <mergeCell ref="F9:H9"/>
    <mergeCell ref="I9:K9"/>
    <mergeCell ref="L9:L10"/>
  </mergeCells>
  <hyperlinks>
    <hyperlink ref="N5" location="'Índice STJ'!A1" display="'Índice STJ'!A1" xr:uid="{00000000-0004-0000-1F00-000000000000}"/>
  </hyperlinks>
  <pageMargins left="0.7" right="0.7" top="0.75" bottom="0.75" header="0.3" footer="0.3"/>
  <ignoredErrors>
    <ignoredError sqref="E25:K25 E104:E105" formulaRange="1"/>
    <ignoredError sqref="L103" formula="1"/>
    <ignoredError sqref="L25" formula="1"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J156"/>
  <sheetViews>
    <sheetView showGridLines="0" zoomScale="70" zoomScaleNormal="70" workbookViewId="0">
      <pane xSplit="1" ySplit="10" topLeftCell="B143" activePane="bottomRight" state="frozen"/>
      <selection pane="topRight" activeCell="B1" sqref="B1"/>
      <selection pane="bottomLeft" activeCell="A11" sqref="A11"/>
      <selection pane="bottomRight" activeCell="B11" sqref="B11"/>
    </sheetView>
  </sheetViews>
  <sheetFormatPr baseColWidth="10" defaultColWidth="11.44140625" defaultRowHeight="12" x14ac:dyDescent="0.25"/>
  <cols>
    <col min="1" max="1" width="6" style="28" customWidth="1"/>
    <col min="2" max="16384" width="11.44140625" style="28"/>
  </cols>
  <sheetData>
    <row r="2" spans="1:10" x14ac:dyDescent="0.25">
      <c r="A2" s="50" t="s">
        <v>101</v>
      </c>
    </row>
    <row r="3" spans="1:10" x14ac:dyDescent="0.25">
      <c r="A3" s="50" t="s">
        <v>102</v>
      </c>
    </row>
    <row r="5" spans="1:10" ht="13.8" x14ac:dyDescent="0.3">
      <c r="B5" s="357" t="s">
        <v>549</v>
      </c>
      <c r="C5" s="357"/>
      <c r="D5" s="357"/>
      <c r="E5" s="357"/>
      <c r="F5" s="357"/>
      <c r="G5" s="357"/>
      <c r="H5" s="357"/>
      <c r="J5" s="127" t="s">
        <v>575</v>
      </c>
    </row>
    <row r="6" spans="1:10" ht="13.8" x14ac:dyDescent="0.3">
      <c r="B6" s="357" t="s">
        <v>631</v>
      </c>
      <c r="C6" s="357"/>
      <c r="D6" s="357"/>
      <c r="E6" s="357"/>
      <c r="F6" s="357"/>
      <c r="G6" s="357"/>
      <c r="H6" s="357"/>
    </row>
    <row r="8" spans="1:10" x14ac:dyDescent="0.25">
      <c r="B8" s="434" t="s">
        <v>463</v>
      </c>
      <c r="C8" s="435" t="s">
        <v>550</v>
      </c>
      <c r="D8" s="435"/>
      <c r="E8" s="436" t="s">
        <v>551</v>
      </c>
      <c r="F8" s="436"/>
      <c r="G8" s="436"/>
      <c r="H8" s="436"/>
    </row>
    <row r="9" spans="1:10" ht="26.25" customHeight="1" x14ac:dyDescent="0.25">
      <c r="B9" s="434"/>
      <c r="C9" s="437" t="s">
        <v>552</v>
      </c>
      <c r="D9" s="437" t="s">
        <v>553</v>
      </c>
      <c r="E9" s="438" t="s">
        <v>552</v>
      </c>
      <c r="F9" s="438" t="s">
        <v>554</v>
      </c>
      <c r="G9" s="438"/>
      <c r="H9" s="438"/>
    </row>
    <row r="10" spans="1:10" ht="36" customHeight="1" x14ac:dyDescent="0.25">
      <c r="B10" s="434"/>
      <c r="C10" s="437"/>
      <c r="D10" s="437"/>
      <c r="E10" s="438"/>
      <c r="F10" s="183" t="s">
        <v>555</v>
      </c>
      <c r="G10" s="183" t="s">
        <v>556</v>
      </c>
      <c r="H10" s="184" t="s">
        <v>526</v>
      </c>
    </row>
    <row r="11" spans="1:10" x14ac:dyDescent="0.25">
      <c r="B11" s="98">
        <v>39873</v>
      </c>
      <c r="C11" s="99">
        <v>10625</v>
      </c>
      <c r="D11" s="100">
        <v>174</v>
      </c>
      <c r="E11" s="100" t="s">
        <v>557</v>
      </c>
      <c r="F11" s="100"/>
      <c r="G11" s="100"/>
      <c r="H11" s="100"/>
    </row>
    <row r="12" spans="1:10" x14ac:dyDescent="0.25">
      <c r="B12" s="98">
        <v>39904</v>
      </c>
      <c r="C12" s="99">
        <v>6095</v>
      </c>
      <c r="D12" s="100">
        <v>194</v>
      </c>
      <c r="E12" s="100" t="s">
        <v>557</v>
      </c>
      <c r="F12" s="100"/>
      <c r="G12" s="100"/>
      <c r="H12" s="100"/>
    </row>
    <row r="13" spans="1:10" x14ac:dyDescent="0.25">
      <c r="B13" s="98">
        <v>39934</v>
      </c>
      <c r="C13" s="99">
        <v>7497</v>
      </c>
      <c r="D13" s="100">
        <v>290</v>
      </c>
      <c r="E13" s="100" t="s">
        <v>557</v>
      </c>
      <c r="F13" s="100"/>
      <c r="G13" s="100"/>
      <c r="H13" s="100"/>
    </row>
    <row r="14" spans="1:10" x14ac:dyDescent="0.25">
      <c r="B14" s="98">
        <v>39965</v>
      </c>
      <c r="C14" s="99">
        <v>8878</v>
      </c>
      <c r="D14" s="100">
        <v>241</v>
      </c>
      <c r="E14" s="100" t="s">
        <v>557</v>
      </c>
      <c r="F14" s="100"/>
      <c r="G14" s="100"/>
      <c r="H14" s="100"/>
    </row>
    <row r="15" spans="1:10" x14ac:dyDescent="0.25">
      <c r="B15" s="98">
        <v>39995</v>
      </c>
      <c r="C15" s="99">
        <v>13580</v>
      </c>
      <c r="D15" s="100">
        <v>349</v>
      </c>
      <c r="E15" s="100" t="s">
        <v>557</v>
      </c>
      <c r="F15" s="100"/>
      <c r="G15" s="100"/>
      <c r="H15" s="100"/>
    </row>
    <row r="16" spans="1:10" x14ac:dyDescent="0.25">
      <c r="B16" s="98">
        <v>40026</v>
      </c>
      <c r="C16" s="99">
        <v>9451</v>
      </c>
      <c r="D16" s="100">
        <v>290</v>
      </c>
      <c r="E16" s="100" t="s">
        <v>557</v>
      </c>
      <c r="F16" s="100"/>
      <c r="G16" s="100"/>
      <c r="H16" s="100"/>
    </row>
    <row r="17" spans="2:8" x14ac:dyDescent="0.25">
      <c r="B17" s="98">
        <v>40057</v>
      </c>
      <c r="C17" s="99">
        <v>16175</v>
      </c>
      <c r="D17" s="100">
        <v>423</v>
      </c>
      <c r="E17" s="100" t="s">
        <v>557</v>
      </c>
      <c r="F17" s="100"/>
      <c r="G17" s="100"/>
      <c r="H17" s="100"/>
    </row>
    <row r="18" spans="2:8" x14ac:dyDescent="0.25">
      <c r="B18" s="98">
        <v>40087</v>
      </c>
      <c r="C18" s="99">
        <v>21738</v>
      </c>
      <c r="D18" s="100">
        <v>442</v>
      </c>
      <c r="E18" s="100" t="s">
        <v>557</v>
      </c>
      <c r="F18" s="100"/>
      <c r="G18" s="100"/>
      <c r="H18" s="100"/>
    </row>
    <row r="19" spans="2:8" x14ac:dyDescent="0.25">
      <c r="B19" s="98">
        <v>40118</v>
      </c>
      <c r="C19" s="99">
        <v>20687</v>
      </c>
      <c r="D19" s="100">
        <v>464</v>
      </c>
      <c r="E19" s="100" t="s">
        <v>557</v>
      </c>
      <c r="F19" s="100"/>
      <c r="G19" s="100"/>
      <c r="H19" s="100"/>
    </row>
    <row r="20" spans="2:8" x14ac:dyDescent="0.25">
      <c r="B20" s="98">
        <v>40148</v>
      </c>
      <c r="C20" s="99">
        <v>19925</v>
      </c>
      <c r="D20" s="100">
        <v>464</v>
      </c>
      <c r="E20" s="100" t="s">
        <v>557</v>
      </c>
      <c r="F20" s="100"/>
      <c r="G20" s="100"/>
      <c r="H20" s="100"/>
    </row>
    <row r="21" spans="2:8" x14ac:dyDescent="0.25">
      <c r="B21" s="98">
        <v>40179</v>
      </c>
      <c r="C21" s="99">
        <v>14517</v>
      </c>
      <c r="D21" s="100">
        <v>460</v>
      </c>
      <c r="E21" s="100" t="s">
        <v>557</v>
      </c>
      <c r="F21" s="100"/>
      <c r="G21" s="100"/>
      <c r="H21" s="100"/>
    </row>
    <row r="22" spans="2:8" x14ac:dyDescent="0.25">
      <c r="B22" s="98">
        <v>40210</v>
      </c>
      <c r="C22" s="99">
        <v>21073</v>
      </c>
      <c r="D22" s="100">
        <v>461</v>
      </c>
      <c r="E22" s="100" t="s">
        <v>557</v>
      </c>
      <c r="F22" s="100"/>
      <c r="G22" s="100"/>
      <c r="H22" s="100"/>
    </row>
    <row r="23" spans="2:8" x14ac:dyDescent="0.25">
      <c r="B23" s="98">
        <v>40238</v>
      </c>
      <c r="C23" s="99">
        <v>1853</v>
      </c>
      <c r="D23" s="100">
        <v>230</v>
      </c>
      <c r="E23" s="100" t="s">
        <v>557</v>
      </c>
      <c r="F23" s="100"/>
      <c r="G23" s="100"/>
      <c r="H23" s="100"/>
    </row>
    <row r="24" spans="2:8" x14ac:dyDescent="0.25">
      <c r="B24" s="98">
        <v>40269</v>
      </c>
      <c r="C24" s="99">
        <v>34023</v>
      </c>
      <c r="D24" s="100">
        <v>448</v>
      </c>
      <c r="E24" s="100" t="s">
        <v>557</v>
      </c>
      <c r="F24" s="100"/>
      <c r="G24" s="100"/>
      <c r="H24" s="100"/>
    </row>
    <row r="25" spans="2:8" x14ac:dyDescent="0.25">
      <c r="B25" s="98">
        <v>40299</v>
      </c>
      <c r="C25" s="99">
        <v>12204</v>
      </c>
      <c r="D25" s="100">
        <v>424</v>
      </c>
      <c r="E25" s="100" t="s">
        <v>557</v>
      </c>
      <c r="F25" s="100"/>
      <c r="G25" s="100"/>
      <c r="H25" s="100"/>
    </row>
    <row r="26" spans="2:8" x14ac:dyDescent="0.25">
      <c r="B26" s="98">
        <v>40330</v>
      </c>
      <c r="C26" s="99">
        <v>1575</v>
      </c>
      <c r="D26" s="100">
        <v>167</v>
      </c>
      <c r="E26" s="100" t="s">
        <v>557</v>
      </c>
      <c r="F26" s="100"/>
      <c r="G26" s="100"/>
      <c r="H26" s="100"/>
    </row>
    <row r="27" spans="2:8" x14ac:dyDescent="0.25">
      <c r="B27" s="98">
        <v>40360</v>
      </c>
      <c r="C27" s="99">
        <v>1875</v>
      </c>
      <c r="D27" s="100">
        <v>166</v>
      </c>
      <c r="E27" s="100" t="s">
        <v>557</v>
      </c>
      <c r="F27" s="100"/>
      <c r="G27" s="100"/>
      <c r="H27" s="100"/>
    </row>
    <row r="28" spans="2:8" x14ac:dyDescent="0.25">
      <c r="B28" s="98">
        <v>40391</v>
      </c>
      <c r="C28" s="99">
        <v>7627</v>
      </c>
      <c r="D28" s="100">
        <v>189</v>
      </c>
      <c r="E28" s="100" t="s">
        <v>557</v>
      </c>
      <c r="F28" s="100"/>
      <c r="G28" s="100"/>
      <c r="H28" s="100"/>
    </row>
    <row r="29" spans="2:8" x14ac:dyDescent="0.25">
      <c r="B29" s="98">
        <v>40422</v>
      </c>
      <c r="C29" s="99">
        <v>1802</v>
      </c>
      <c r="D29" s="100">
        <v>151</v>
      </c>
      <c r="E29" s="100" t="s">
        <v>557</v>
      </c>
      <c r="F29" s="100"/>
      <c r="G29" s="100"/>
      <c r="H29" s="100"/>
    </row>
    <row r="30" spans="2:8" x14ac:dyDescent="0.25">
      <c r="B30" s="98">
        <v>40452</v>
      </c>
      <c r="C30" s="99">
        <v>3251</v>
      </c>
      <c r="D30" s="100">
        <v>152</v>
      </c>
      <c r="E30" s="100" t="s">
        <v>557</v>
      </c>
      <c r="F30" s="100"/>
      <c r="G30" s="100"/>
      <c r="H30" s="100"/>
    </row>
    <row r="31" spans="2:8" x14ac:dyDescent="0.25">
      <c r="B31" s="98">
        <v>40483</v>
      </c>
      <c r="C31" s="100">
        <v>986</v>
      </c>
      <c r="D31" s="100">
        <v>122</v>
      </c>
      <c r="E31" s="100" t="s">
        <v>557</v>
      </c>
      <c r="F31" s="100"/>
      <c r="G31" s="100"/>
      <c r="H31" s="100"/>
    </row>
    <row r="32" spans="2:8" x14ac:dyDescent="0.25">
      <c r="B32" s="98">
        <v>40513</v>
      </c>
      <c r="C32" s="99">
        <v>1370</v>
      </c>
      <c r="D32" s="100">
        <v>102</v>
      </c>
      <c r="E32" s="100" t="s">
        <v>557</v>
      </c>
      <c r="F32" s="100"/>
      <c r="G32" s="100"/>
      <c r="H32" s="100"/>
    </row>
    <row r="33" spans="2:8" x14ac:dyDescent="0.25">
      <c r="B33" s="98">
        <v>40544</v>
      </c>
      <c r="C33" s="100">
        <v>547</v>
      </c>
      <c r="D33" s="100">
        <v>96</v>
      </c>
      <c r="E33" s="100" t="s">
        <v>557</v>
      </c>
      <c r="F33" s="100"/>
      <c r="G33" s="100"/>
      <c r="H33" s="100"/>
    </row>
    <row r="34" spans="2:8" x14ac:dyDescent="0.25">
      <c r="B34" s="98">
        <v>40575</v>
      </c>
      <c r="C34" s="100">
        <v>986</v>
      </c>
      <c r="D34" s="100">
        <v>105</v>
      </c>
      <c r="E34" s="100" t="s">
        <v>557</v>
      </c>
      <c r="F34" s="100"/>
      <c r="G34" s="100"/>
      <c r="H34" s="100"/>
    </row>
    <row r="35" spans="2:8" x14ac:dyDescent="0.25">
      <c r="B35" s="98">
        <v>40603</v>
      </c>
      <c r="C35" s="100">
        <v>531</v>
      </c>
      <c r="D35" s="100">
        <v>76</v>
      </c>
      <c r="E35" s="100" t="s">
        <v>557</v>
      </c>
      <c r="F35" s="100"/>
      <c r="G35" s="100"/>
      <c r="H35" s="100"/>
    </row>
    <row r="36" spans="2:8" x14ac:dyDescent="0.25">
      <c r="B36" s="98">
        <v>40634</v>
      </c>
      <c r="C36" s="99">
        <v>1064</v>
      </c>
      <c r="D36" s="100">
        <v>129</v>
      </c>
      <c r="E36" s="100" t="s">
        <v>557</v>
      </c>
      <c r="F36" s="100"/>
      <c r="G36" s="100"/>
      <c r="H36" s="100"/>
    </row>
    <row r="37" spans="2:8" x14ac:dyDescent="0.25">
      <c r="B37" s="98">
        <v>40664</v>
      </c>
      <c r="C37" s="99">
        <v>1100</v>
      </c>
      <c r="D37" s="100">
        <v>91</v>
      </c>
      <c r="E37" s="100" t="s">
        <v>557</v>
      </c>
      <c r="F37" s="100"/>
      <c r="G37" s="100"/>
      <c r="H37" s="100"/>
    </row>
    <row r="38" spans="2:8" x14ac:dyDescent="0.25">
      <c r="B38" s="98">
        <v>40695</v>
      </c>
      <c r="C38" s="99">
        <v>1238</v>
      </c>
      <c r="D38" s="100">
        <v>106</v>
      </c>
      <c r="E38" s="100" t="s">
        <v>557</v>
      </c>
      <c r="F38" s="100"/>
      <c r="G38" s="100"/>
      <c r="H38" s="100"/>
    </row>
    <row r="39" spans="2:8" x14ac:dyDescent="0.25">
      <c r="B39" s="98">
        <v>40725</v>
      </c>
      <c r="C39" s="100">
        <v>173</v>
      </c>
      <c r="D39" s="100">
        <v>25</v>
      </c>
      <c r="E39" s="100" t="s">
        <v>557</v>
      </c>
      <c r="F39" s="100"/>
      <c r="G39" s="100"/>
      <c r="H39" s="100"/>
    </row>
    <row r="40" spans="2:8" x14ac:dyDescent="0.25">
      <c r="B40" s="98">
        <v>40756</v>
      </c>
      <c r="C40" s="100">
        <v>810</v>
      </c>
      <c r="D40" s="100">
        <v>59</v>
      </c>
      <c r="E40" s="100" t="s">
        <v>557</v>
      </c>
      <c r="F40" s="100"/>
      <c r="G40" s="100"/>
      <c r="H40" s="100"/>
    </row>
    <row r="41" spans="2:8" x14ac:dyDescent="0.25">
      <c r="B41" s="98">
        <v>40787</v>
      </c>
      <c r="C41" s="100">
        <v>476</v>
      </c>
      <c r="D41" s="100">
        <v>65</v>
      </c>
      <c r="E41" s="99">
        <v>1634</v>
      </c>
      <c r="F41" s="99"/>
      <c r="G41" s="99"/>
      <c r="H41" s="99">
        <v>1620</v>
      </c>
    </row>
    <row r="42" spans="2:8" x14ac:dyDescent="0.25">
      <c r="B42" s="98">
        <v>40817</v>
      </c>
      <c r="C42" s="99">
        <v>1568</v>
      </c>
      <c r="D42" s="100">
        <v>75</v>
      </c>
      <c r="E42" s="99">
        <v>5036</v>
      </c>
      <c r="F42" s="99"/>
      <c r="G42" s="99"/>
      <c r="H42" s="99">
        <v>4518</v>
      </c>
    </row>
    <row r="43" spans="2:8" x14ac:dyDescent="0.25">
      <c r="B43" s="98">
        <v>40848</v>
      </c>
      <c r="C43" s="100">
        <v>906</v>
      </c>
      <c r="D43" s="100">
        <v>39</v>
      </c>
      <c r="E43" s="99">
        <v>12015</v>
      </c>
      <c r="F43" s="99"/>
      <c r="G43" s="99"/>
      <c r="H43" s="99">
        <v>10939</v>
      </c>
    </row>
    <row r="44" spans="2:8" x14ac:dyDescent="0.25">
      <c r="B44" s="98">
        <v>40878</v>
      </c>
      <c r="C44" s="99">
        <v>1270</v>
      </c>
      <c r="D44" s="100">
        <v>71</v>
      </c>
      <c r="E44" s="99">
        <v>22261</v>
      </c>
      <c r="F44" s="99"/>
      <c r="G44" s="99"/>
      <c r="H44" s="99">
        <v>21512</v>
      </c>
    </row>
    <row r="45" spans="2:8" x14ac:dyDescent="0.25">
      <c r="B45" s="98">
        <v>40909</v>
      </c>
      <c r="C45" s="99">
        <v>1221</v>
      </c>
      <c r="D45" s="100">
        <v>65</v>
      </c>
      <c r="E45" s="99">
        <v>24129</v>
      </c>
      <c r="F45" s="99"/>
      <c r="G45" s="99"/>
      <c r="H45" s="99">
        <v>20099</v>
      </c>
    </row>
    <row r="46" spans="2:8" x14ac:dyDescent="0.25">
      <c r="B46" s="98">
        <v>40940</v>
      </c>
      <c r="C46" s="100">
        <v>902</v>
      </c>
      <c r="D46" s="100">
        <v>58</v>
      </c>
      <c r="E46" s="99">
        <v>22063</v>
      </c>
      <c r="F46" s="99"/>
      <c r="G46" s="99"/>
      <c r="H46" s="99">
        <v>19781</v>
      </c>
    </row>
    <row r="47" spans="2:8" x14ac:dyDescent="0.25">
      <c r="B47" s="98">
        <v>40969</v>
      </c>
      <c r="C47" s="99">
        <v>2605</v>
      </c>
      <c r="D47" s="100">
        <v>58</v>
      </c>
      <c r="E47" s="99">
        <v>36966</v>
      </c>
      <c r="F47" s="99"/>
      <c r="G47" s="99"/>
      <c r="H47" s="99">
        <v>28773</v>
      </c>
    </row>
    <row r="48" spans="2:8" x14ac:dyDescent="0.25">
      <c r="B48" s="98">
        <v>41000</v>
      </c>
      <c r="C48" s="100">
        <v>982</v>
      </c>
      <c r="D48" s="100">
        <v>44</v>
      </c>
      <c r="E48" s="99">
        <v>16479</v>
      </c>
      <c r="F48" s="99"/>
      <c r="G48" s="99"/>
      <c r="H48" s="99">
        <v>16232</v>
      </c>
    </row>
    <row r="49" spans="2:8" x14ac:dyDescent="0.25">
      <c r="B49" s="98">
        <v>41030</v>
      </c>
      <c r="C49" s="99">
        <v>3220</v>
      </c>
      <c r="D49" s="100">
        <v>72</v>
      </c>
      <c r="E49" s="99">
        <v>28814</v>
      </c>
      <c r="F49" s="99"/>
      <c r="G49" s="99"/>
      <c r="H49" s="99">
        <v>23849</v>
      </c>
    </row>
    <row r="50" spans="2:8" x14ac:dyDescent="0.25">
      <c r="B50" s="98">
        <v>41061</v>
      </c>
      <c r="C50" s="99">
        <v>1267</v>
      </c>
      <c r="D50" s="100">
        <v>49</v>
      </c>
      <c r="E50" s="99">
        <v>25375</v>
      </c>
      <c r="F50" s="99"/>
      <c r="G50" s="99"/>
      <c r="H50" s="99">
        <v>22057</v>
      </c>
    </row>
    <row r="51" spans="2:8" x14ac:dyDescent="0.25">
      <c r="B51" s="98">
        <v>41091</v>
      </c>
      <c r="C51" s="99">
        <v>1000</v>
      </c>
      <c r="D51" s="100">
        <v>53</v>
      </c>
      <c r="E51" s="99">
        <v>23209</v>
      </c>
      <c r="F51" s="99"/>
      <c r="G51" s="99"/>
      <c r="H51" s="99">
        <v>21672</v>
      </c>
    </row>
    <row r="52" spans="2:8" x14ac:dyDescent="0.25">
      <c r="B52" s="98">
        <v>41122</v>
      </c>
      <c r="C52" s="99">
        <v>1130</v>
      </c>
      <c r="D52" s="100">
        <v>58</v>
      </c>
      <c r="E52" s="99">
        <v>21429</v>
      </c>
      <c r="F52" s="99"/>
      <c r="G52" s="99"/>
      <c r="H52" s="99">
        <v>20285</v>
      </c>
    </row>
    <row r="53" spans="2:8" x14ac:dyDescent="0.25">
      <c r="B53" s="98">
        <v>41153</v>
      </c>
      <c r="C53" s="99">
        <v>1082</v>
      </c>
      <c r="D53" s="100">
        <v>56</v>
      </c>
      <c r="E53" s="99">
        <v>26360</v>
      </c>
      <c r="F53" s="99"/>
      <c r="G53" s="99"/>
      <c r="H53" s="99">
        <v>23448</v>
      </c>
    </row>
    <row r="54" spans="2:8" x14ac:dyDescent="0.25">
      <c r="B54" s="98">
        <v>41183</v>
      </c>
      <c r="C54" s="99">
        <v>1205</v>
      </c>
      <c r="D54" s="100">
        <v>63</v>
      </c>
      <c r="E54" s="99">
        <v>24056</v>
      </c>
      <c r="F54" s="99"/>
      <c r="G54" s="99"/>
      <c r="H54" s="99">
        <v>22693</v>
      </c>
    </row>
    <row r="55" spans="2:8" x14ac:dyDescent="0.25">
      <c r="B55" s="98">
        <v>41214</v>
      </c>
      <c r="C55" s="100">
        <v>637</v>
      </c>
      <c r="D55" s="100">
        <v>47</v>
      </c>
      <c r="E55" s="99">
        <v>19225</v>
      </c>
      <c r="F55" s="99"/>
      <c r="G55" s="99"/>
      <c r="H55" s="99">
        <v>18399</v>
      </c>
    </row>
    <row r="56" spans="2:8" x14ac:dyDescent="0.25">
      <c r="B56" s="98">
        <v>41244</v>
      </c>
      <c r="C56" s="100">
        <v>840</v>
      </c>
      <c r="D56" s="100">
        <v>32</v>
      </c>
      <c r="E56" s="99">
        <v>11256</v>
      </c>
      <c r="F56" s="99"/>
      <c r="G56" s="99"/>
      <c r="H56" s="99">
        <v>10911</v>
      </c>
    </row>
    <row r="57" spans="2:8" x14ac:dyDescent="0.25">
      <c r="B57" s="98">
        <v>41275</v>
      </c>
      <c r="C57" s="100">
        <v>931</v>
      </c>
      <c r="D57" s="100">
        <v>56</v>
      </c>
      <c r="E57" s="99">
        <v>40005</v>
      </c>
      <c r="F57" s="99"/>
      <c r="G57" s="99"/>
      <c r="H57" s="99">
        <v>27853</v>
      </c>
    </row>
    <row r="58" spans="2:8" x14ac:dyDescent="0.25">
      <c r="B58" s="98">
        <v>41306</v>
      </c>
      <c r="C58" s="99">
        <v>1270</v>
      </c>
      <c r="D58" s="100">
        <v>64</v>
      </c>
      <c r="E58" s="99">
        <v>24170</v>
      </c>
      <c r="F58" s="99"/>
      <c r="G58" s="99"/>
      <c r="H58" s="99">
        <v>22694</v>
      </c>
    </row>
    <row r="59" spans="2:8" x14ac:dyDescent="0.25">
      <c r="B59" s="98">
        <v>41334</v>
      </c>
      <c r="C59" s="100">
        <v>826</v>
      </c>
      <c r="D59" s="100">
        <v>41</v>
      </c>
      <c r="E59" s="99">
        <v>23845</v>
      </c>
      <c r="F59" s="99"/>
      <c r="G59" s="99"/>
      <c r="H59" s="99">
        <v>22309</v>
      </c>
    </row>
    <row r="60" spans="2:8" x14ac:dyDescent="0.25">
      <c r="B60" s="98">
        <v>41365</v>
      </c>
      <c r="C60" s="99">
        <v>1037</v>
      </c>
      <c r="D60" s="100">
        <v>51</v>
      </c>
      <c r="E60" s="99">
        <v>26008</v>
      </c>
      <c r="F60" s="99"/>
      <c r="G60" s="99"/>
      <c r="H60" s="99">
        <v>23693</v>
      </c>
    </row>
    <row r="61" spans="2:8" x14ac:dyDescent="0.25">
      <c r="B61" s="98">
        <v>41395</v>
      </c>
      <c r="C61" s="100">
        <v>436</v>
      </c>
      <c r="D61" s="100">
        <v>34</v>
      </c>
      <c r="E61" s="99">
        <v>21038</v>
      </c>
      <c r="F61" s="99"/>
      <c r="G61" s="99"/>
      <c r="H61" s="99">
        <v>19845</v>
      </c>
    </row>
    <row r="62" spans="2:8" x14ac:dyDescent="0.25">
      <c r="B62" s="98">
        <v>41426</v>
      </c>
      <c r="C62" s="100">
        <v>848</v>
      </c>
      <c r="D62" s="100">
        <v>44</v>
      </c>
      <c r="E62" s="99">
        <v>22037</v>
      </c>
      <c r="F62" s="99"/>
      <c r="G62" s="99"/>
      <c r="H62" s="99">
        <v>20065</v>
      </c>
    </row>
    <row r="63" spans="2:8" x14ac:dyDescent="0.25">
      <c r="B63" s="98">
        <v>41456</v>
      </c>
      <c r="C63" s="100">
        <v>747</v>
      </c>
      <c r="D63" s="100">
        <v>36</v>
      </c>
      <c r="E63" s="99">
        <v>22506</v>
      </c>
      <c r="F63" s="99"/>
      <c r="G63" s="99"/>
      <c r="H63" s="99">
        <v>20780</v>
      </c>
    </row>
    <row r="64" spans="2:8" x14ac:dyDescent="0.25">
      <c r="B64" s="98">
        <v>41487</v>
      </c>
      <c r="C64" s="100">
        <v>719</v>
      </c>
      <c r="D64" s="100">
        <v>35</v>
      </c>
      <c r="E64" s="99">
        <v>23869</v>
      </c>
      <c r="F64" s="99"/>
      <c r="G64" s="99"/>
      <c r="H64" s="99">
        <v>21924</v>
      </c>
    </row>
    <row r="65" spans="2:8" x14ac:dyDescent="0.25">
      <c r="B65" s="98">
        <v>41518</v>
      </c>
      <c r="C65" s="100">
        <v>908</v>
      </c>
      <c r="D65" s="100">
        <v>30</v>
      </c>
      <c r="E65" s="99">
        <v>22797</v>
      </c>
      <c r="F65" s="99"/>
      <c r="G65" s="99"/>
      <c r="H65" s="99">
        <v>21715</v>
      </c>
    </row>
    <row r="66" spans="2:8" x14ac:dyDescent="0.25">
      <c r="B66" s="98">
        <v>41548</v>
      </c>
      <c r="C66" s="100">
        <v>907</v>
      </c>
      <c r="D66" s="100">
        <v>34</v>
      </c>
      <c r="E66" s="99">
        <v>23258</v>
      </c>
      <c r="F66" s="99"/>
      <c r="G66" s="99"/>
      <c r="H66" s="99">
        <v>22266</v>
      </c>
    </row>
    <row r="67" spans="2:8" x14ac:dyDescent="0.25">
      <c r="B67" s="98">
        <v>41579</v>
      </c>
      <c r="C67" s="100">
        <v>684</v>
      </c>
      <c r="D67" s="100">
        <v>32</v>
      </c>
      <c r="E67" s="99">
        <v>21758</v>
      </c>
      <c r="F67" s="99"/>
      <c r="G67" s="99"/>
      <c r="H67" s="99">
        <v>20561</v>
      </c>
    </row>
    <row r="68" spans="2:8" x14ac:dyDescent="0.25">
      <c r="B68" s="98">
        <v>41609</v>
      </c>
      <c r="C68" s="100">
        <v>731</v>
      </c>
      <c r="D68" s="100">
        <v>40</v>
      </c>
      <c r="E68" s="99">
        <v>21567</v>
      </c>
      <c r="F68" s="99"/>
      <c r="G68" s="99"/>
      <c r="H68" s="99">
        <v>20466</v>
      </c>
    </row>
    <row r="69" spans="2:8" x14ac:dyDescent="0.25">
      <c r="B69" s="98">
        <v>41640</v>
      </c>
      <c r="C69" s="100">
        <v>642</v>
      </c>
      <c r="D69" s="100">
        <v>27</v>
      </c>
      <c r="E69" s="99">
        <v>16702</v>
      </c>
      <c r="F69" s="99"/>
      <c r="G69" s="99"/>
      <c r="H69" s="99">
        <v>15794</v>
      </c>
    </row>
    <row r="70" spans="2:8" x14ac:dyDescent="0.25">
      <c r="B70" s="98">
        <v>41671</v>
      </c>
      <c r="C70" s="101">
        <v>687</v>
      </c>
      <c r="D70" s="101">
        <v>25</v>
      </c>
      <c r="E70" s="102">
        <v>23938</v>
      </c>
      <c r="F70" s="102"/>
      <c r="G70" s="102"/>
      <c r="H70" s="99">
        <v>20912</v>
      </c>
    </row>
    <row r="71" spans="2:8" x14ac:dyDescent="0.25">
      <c r="B71" s="98">
        <v>41699</v>
      </c>
      <c r="C71" s="99">
        <v>1022</v>
      </c>
      <c r="D71" s="100">
        <v>47</v>
      </c>
      <c r="E71" s="99">
        <v>28622</v>
      </c>
      <c r="F71" s="99"/>
      <c r="G71" s="99"/>
      <c r="H71" s="99">
        <v>24920</v>
      </c>
    </row>
    <row r="72" spans="2:8" x14ac:dyDescent="0.25">
      <c r="B72" s="98">
        <v>41730</v>
      </c>
      <c r="C72" s="100">
        <v>645</v>
      </c>
      <c r="D72" s="100">
        <v>29</v>
      </c>
      <c r="E72" s="99">
        <v>22470</v>
      </c>
      <c r="F72" s="99"/>
      <c r="G72" s="99"/>
      <c r="H72" s="99">
        <v>20858</v>
      </c>
    </row>
    <row r="73" spans="2:8" x14ac:dyDescent="0.25">
      <c r="B73" s="98">
        <v>41760</v>
      </c>
      <c r="C73" s="100">
        <v>697</v>
      </c>
      <c r="D73" s="100">
        <v>31</v>
      </c>
      <c r="E73" s="99">
        <v>14929</v>
      </c>
      <c r="F73" s="99"/>
      <c r="G73" s="99"/>
      <c r="H73" s="99">
        <v>13783</v>
      </c>
    </row>
    <row r="74" spans="2:8" x14ac:dyDescent="0.25">
      <c r="B74" s="98">
        <v>41791</v>
      </c>
      <c r="C74" s="100">
        <v>708</v>
      </c>
      <c r="D74" s="100">
        <v>29</v>
      </c>
      <c r="E74" s="99">
        <v>28107</v>
      </c>
      <c r="F74" s="99"/>
      <c r="G74" s="99"/>
      <c r="H74" s="99">
        <v>22029</v>
      </c>
    </row>
    <row r="75" spans="2:8" x14ac:dyDescent="0.25">
      <c r="B75" s="98">
        <v>41821</v>
      </c>
      <c r="C75" s="100">
        <v>848</v>
      </c>
      <c r="D75" s="100">
        <v>30</v>
      </c>
      <c r="E75" s="99">
        <v>20305</v>
      </c>
      <c r="F75" s="99"/>
      <c r="G75" s="99"/>
      <c r="H75" s="99">
        <v>18703</v>
      </c>
    </row>
    <row r="76" spans="2:8" x14ac:dyDescent="0.25">
      <c r="B76" s="98">
        <v>41852</v>
      </c>
      <c r="C76" s="100">
        <v>418</v>
      </c>
      <c r="D76" s="100">
        <v>21</v>
      </c>
      <c r="E76" s="99">
        <v>20026</v>
      </c>
      <c r="F76" s="99"/>
      <c r="G76" s="99"/>
      <c r="H76" s="99">
        <v>17896</v>
      </c>
    </row>
    <row r="77" spans="2:8" x14ac:dyDescent="0.25">
      <c r="B77" s="98">
        <v>41883</v>
      </c>
      <c r="C77" s="100">
        <v>449</v>
      </c>
      <c r="D77" s="100">
        <v>20</v>
      </c>
      <c r="E77" s="99">
        <v>17518</v>
      </c>
      <c r="F77" s="99"/>
      <c r="G77" s="99"/>
      <c r="H77" s="99">
        <v>15614</v>
      </c>
    </row>
    <row r="78" spans="2:8" x14ac:dyDescent="0.25">
      <c r="B78" s="98">
        <v>41913</v>
      </c>
      <c r="C78" s="100">
        <v>386</v>
      </c>
      <c r="D78" s="100">
        <v>21</v>
      </c>
      <c r="E78" s="99">
        <v>25867</v>
      </c>
      <c r="F78" s="99"/>
      <c r="G78" s="99"/>
      <c r="H78" s="99">
        <v>21002</v>
      </c>
    </row>
    <row r="79" spans="2:8" x14ac:dyDescent="0.25">
      <c r="B79" s="98">
        <v>41944</v>
      </c>
      <c r="C79" s="100">
        <v>614</v>
      </c>
      <c r="D79" s="100">
        <v>17</v>
      </c>
      <c r="E79" s="99">
        <v>16769</v>
      </c>
      <c r="F79" s="99"/>
      <c r="G79" s="99"/>
      <c r="H79" s="99">
        <v>15842</v>
      </c>
    </row>
    <row r="80" spans="2:8" x14ac:dyDescent="0.25">
      <c r="B80" s="98">
        <v>41974</v>
      </c>
      <c r="C80" s="100">
        <v>534</v>
      </c>
      <c r="D80" s="100">
        <v>22</v>
      </c>
      <c r="E80" s="99">
        <v>23318</v>
      </c>
      <c r="F80" s="99"/>
      <c r="G80" s="99"/>
      <c r="H80" s="99">
        <v>20226</v>
      </c>
    </row>
    <row r="81" spans="2:8" x14ac:dyDescent="0.25">
      <c r="B81" s="98">
        <v>42005</v>
      </c>
      <c r="C81" s="100">
        <v>478</v>
      </c>
      <c r="D81" s="100">
        <v>21</v>
      </c>
      <c r="E81" s="99">
        <v>23056</v>
      </c>
      <c r="F81" s="99"/>
      <c r="G81" s="99"/>
      <c r="H81" s="99">
        <v>21061</v>
      </c>
    </row>
    <row r="82" spans="2:8" x14ac:dyDescent="0.25">
      <c r="B82" s="98">
        <v>42036</v>
      </c>
      <c r="C82" s="100">
        <v>361</v>
      </c>
      <c r="D82" s="100">
        <v>24</v>
      </c>
      <c r="E82" s="99">
        <v>18524</v>
      </c>
      <c r="F82" s="99"/>
      <c r="G82" s="99"/>
      <c r="H82" s="99">
        <v>17192</v>
      </c>
    </row>
    <row r="83" spans="2:8" x14ac:dyDescent="0.25">
      <c r="B83" s="98">
        <v>42064</v>
      </c>
      <c r="C83" s="100">
        <v>712</v>
      </c>
      <c r="D83" s="100">
        <v>28</v>
      </c>
      <c r="E83" s="99">
        <v>26002</v>
      </c>
      <c r="F83" s="99"/>
      <c r="G83" s="99"/>
      <c r="H83" s="99">
        <v>22027</v>
      </c>
    </row>
    <row r="84" spans="2:8" x14ac:dyDescent="0.25">
      <c r="B84" s="98">
        <v>42095</v>
      </c>
      <c r="C84" s="100">
        <v>255</v>
      </c>
      <c r="D84" s="100">
        <v>22</v>
      </c>
      <c r="E84" s="99">
        <v>23093</v>
      </c>
      <c r="F84" s="99"/>
      <c r="G84" s="99"/>
      <c r="H84" s="99">
        <v>21546</v>
      </c>
    </row>
    <row r="85" spans="2:8" x14ac:dyDescent="0.25">
      <c r="B85" s="98">
        <v>42125</v>
      </c>
      <c r="C85" s="100">
        <v>891</v>
      </c>
      <c r="D85" s="100">
        <v>21</v>
      </c>
      <c r="E85" s="99">
        <v>22362</v>
      </c>
      <c r="F85" s="99"/>
      <c r="G85" s="99"/>
      <c r="H85" s="99">
        <v>20850</v>
      </c>
    </row>
    <row r="86" spans="2:8" x14ac:dyDescent="0.25">
      <c r="B86" s="98">
        <v>42156</v>
      </c>
      <c r="C86" s="100">
        <v>117</v>
      </c>
      <c r="D86" s="100">
        <v>14</v>
      </c>
      <c r="E86" s="99">
        <v>12627</v>
      </c>
      <c r="F86" s="99"/>
      <c r="G86" s="99"/>
      <c r="H86" s="99">
        <v>11681</v>
      </c>
    </row>
    <row r="87" spans="2:8" x14ac:dyDescent="0.25">
      <c r="B87" s="98">
        <v>42186</v>
      </c>
      <c r="C87" s="100">
        <v>181</v>
      </c>
      <c r="D87" s="100">
        <v>18</v>
      </c>
      <c r="E87" s="99">
        <v>19638</v>
      </c>
      <c r="F87" s="99"/>
      <c r="G87" s="99"/>
      <c r="H87" s="99">
        <v>18282</v>
      </c>
    </row>
    <row r="88" spans="2:8" x14ac:dyDescent="0.25">
      <c r="B88" s="98">
        <v>42217</v>
      </c>
      <c r="C88" s="100">
        <v>128</v>
      </c>
      <c r="D88" s="100">
        <v>14</v>
      </c>
      <c r="E88" s="99">
        <v>21146</v>
      </c>
      <c r="F88" s="99"/>
      <c r="G88" s="99"/>
      <c r="H88" s="99">
        <v>19598</v>
      </c>
    </row>
    <row r="89" spans="2:8" x14ac:dyDescent="0.25">
      <c r="B89" s="98">
        <v>42248</v>
      </c>
      <c r="C89" s="100">
        <v>161</v>
      </c>
      <c r="D89" s="100">
        <v>18</v>
      </c>
      <c r="E89" s="99">
        <v>27499</v>
      </c>
      <c r="F89" s="99"/>
      <c r="G89" s="99"/>
      <c r="H89" s="99">
        <v>21738</v>
      </c>
    </row>
    <row r="90" spans="2:8" x14ac:dyDescent="0.25">
      <c r="B90" s="98">
        <v>42278</v>
      </c>
      <c r="C90" s="100">
        <v>195</v>
      </c>
      <c r="D90" s="100">
        <v>21</v>
      </c>
      <c r="E90" s="99">
        <v>25195</v>
      </c>
      <c r="F90" s="99"/>
      <c r="G90" s="99"/>
      <c r="H90" s="99">
        <v>20911</v>
      </c>
    </row>
    <row r="91" spans="2:8" x14ac:dyDescent="0.25">
      <c r="B91" s="98">
        <v>42309</v>
      </c>
      <c r="C91" s="100">
        <v>225</v>
      </c>
      <c r="D91" s="100">
        <v>20</v>
      </c>
      <c r="E91" s="99">
        <v>22695</v>
      </c>
      <c r="F91" s="99"/>
      <c r="G91" s="99"/>
      <c r="H91" s="99">
        <v>19610</v>
      </c>
    </row>
    <row r="92" spans="2:8" x14ac:dyDescent="0.25">
      <c r="B92" s="98">
        <v>42339</v>
      </c>
      <c r="C92" s="100">
        <v>212</v>
      </c>
      <c r="D92" s="100">
        <v>27</v>
      </c>
      <c r="E92" s="99">
        <v>22984</v>
      </c>
      <c r="F92" s="99"/>
      <c r="G92" s="99"/>
      <c r="H92" s="99">
        <v>20973</v>
      </c>
    </row>
    <row r="93" spans="2:8" x14ac:dyDescent="0.25">
      <c r="B93" s="98">
        <v>42370</v>
      </c>
      <c r="C93" s="100">
        <v>352</v>
      </c>
      <c r="D93" s="100">
        <v>37</v>
      </c>
      <c r="E93" s="99">
        <v>22006</v>
      </c>
      <c r="F93" s="99"/>
      <c r="G93" s="99"/>
      <c r="H93" s="99">
        <v>20462</v>
      </c>
    </row>
    <row r="94" spans="2:8" x14ac:dyDescent="0.25">
      <c r="B94" s="98">
        <v>42401</v>
      </c>
      <c r="C94" s="100">
        <v>370</v>
      </c>
      <c r="D94" s="100">
        <v>34</v>
      </c>
      <c r="E94" s="99">
        <v>21509</v>
      </c>
      <c r="F94" s="99"/>
      <c r="G94" s="99"/>
      <c r="H94" s="99">
        <v>20333</v>
      </c>
    </row>
    <row r="95" spans="2:8" x14ac:dyDescent="0.25">
      <c r="B95" s="98">
        <v>42430</v>
      </c>
      <c r="C95" s="100">
        <v>389</v>
      </c>
      <c r="D95" s="100">
        <v>23</v>
      </c>
      <c r="E95" s="99">
        <v>21336</v>
      </c>
      <c r="F95" s="99"/>
      <c r="G95" s="99"/>
      <c r="H95" s="99">
        <v>19910</v>
      </c>
    </row>
    <row r="96" spans="2:8" x14ac:dyDescent="0.25">
      <c r="B96" s="98">
        <v>42461</v>
      </c>
      <c r="C96" s="100">
        <v>285</v>
      </c>
      <c r="D96" s="100">
        <v>18</v>
      </c>
      <c r="E96" s="99">
        <v>5659</v>
      </c>
      <c r="F96" s="99"/>
      <c r="G96" s="99"/>
      <c r="H96" s="99">
        <v>5480</v>
      </c>
    </row>
    <row r="97" spans="2:8" x14ac:dyDescent="0.25">
      <c r="B97" s="98">
        <v>42491</v>
      </c>
      <c r="C97" s="100">
        <v>288</v>
      </c>
      <c r="D97" s="100">
        <v>16</v>
      </c>
      <c r="E97" s="99">
        <v>6651</v>
      </c>
      <c r="F97" s="99">
        <v>2372</v>
      </c>
      <c r="G97" s="99">
        <v>3426</v>
      </c>
      <c r="H97" s="99">
        <f t="shared" ref="H97:H126" si="0">F97+G97</f>
        <v>5798</v>
      </c>
    </row>
    <row r="98" spans="2:8" x14ac:dyDescent="0.25">
      <c r="B98" s="98" t="s">
        <v>558</v>
      </c>
      <c r="C98" s="100">
        <v>21</v>
      </c>
      <c r="D98" s="100">
        <v>15</v>
      </c>
      <c r="E98" s="99">
        <v>5426</v>
      </c>
      <c r="F98" s="99">
        <v>2742</v>
      </c>
      <c r="G98" s="99">
        <v>2014</v>
      </c>
      <c r="H98" s="99">
        <f t="shared" si="0"/>
        <v>4756</v>
      </c>
    </row>
    <row r="99" spans="2:8" x14ac:dyDescent="0.25">
      <c r="B99" s="98">
        <v>42552</v>
      </c>
      <c r="C99" s="100">
        <v>9</v>
      </c>
      <c r="D99" s="100">
        <v>9</v>
      </c>
      <c r="E99" s="99">
        <v>3253</v>
      </c>
      <c r="F99" s="99">
        <v>1620</v>
      </c>
      <c r="G99" s="99">
        <v>1416</v>
      </c>
      <c r="H99" s="99">
        <f t="shared" si="0"/>
        <v>3036</v>
      </c>
    </row>
    <row r="100" spans="2:8" x14ac:dyDescent="0.25">
      <c r="B100" s="98">
        <v>42583</v>
      </c>
      <c r="C100" s="100">
        <v>13</v>
      </c>
      <c r="D100" s="100">
        <v>10</v>
      </c>
      <c r="E100" s="99">
        <v>3343</v>
      </c>
      <c r="F100" s="99">
        <v>1688</v>
      </c>
      <c r="G100" s="99">
        <v>1336</v>
      </c>
      <c r="H100" s="99">
        <f t="shared" si="0"/>
        <v>3024</v>
      </c>
    </row>
    <row r="101" spans="2:8" x14ac:dyDescent="0.25">
      <c r="B101" s="98">
        <v>42614</v>
      </c>
      <c r="C101" s="100">
        <v>16</v>
      </c>
      <c r="D101" s="100">
        <v>11</v>
      </c>
      <c r="E101" s="99">
        <v>3298</v>
      </c>
      <c r="F101" s="99">
        <v>1715</v>
      </c>
      <c r="G101" s="99">
        <v>1358</v>
      </c>
      <c r="H101" s="99">
        <f t="shared" si="0"/>
        <v>3073</v>
      </c>
    </row>
    <row r="102" spans="2:8" x14ac:dyDescent="0.25">
      <c r="B102" s="98">
        <v>42644</v>
      </c>
      <c r="C102" s="100">
        <v>28</v>
      </c>
      <c r="D102" s="100">
        <v>12</v>
      </c>
      <c r="E102" s="99">
        <v>3465</v>
      </c>
      <c r="F102" s="99">
        <v>1819</v>
      </c>
      <c r="G102" s="99">
        <v>1455</v>
      </c>
      <c r="H102" s="99">
        <f t="shared" si="0"/>
        <v>3274</v>
      </c>
    </row>
    <row r="103" spans="2:8" x14ac:dyDescent="0.25">
      <c r="B103" s="98">
        <v>42675</v>
      </c>
      <c r="C103" s="100">
        <v>38</v>
      </c>
      <c r="D103" s="100">
        <v>13</v>
      </c>
      <c r="E103" s="99">
        <v>3225</v>
      </c>
      <c r="F103" s="99">
        <v>1699</v>
      </c>
      <c r="G103" s="99">
        <v>1369</v>
      </c>
      <c r="H103" s="99">
        <f t="shared" si="0"/>
        <v>3068</v>
      </c>
    </row>
    <row r="104" spans="2:8" x14ac:dyDescent="0.25">
      <c r="B104" s="98">
        <v>42705</v>
      </c>
      <c r="C104" s="100">
        <v>48</v>
      </c>
      <c r="D104" s="100">
        <v>20</v>
      </c>
      <c r="E104" s="99">
        <v>2951</v>
      </c>
      <c r="F104" s="99">
        <v>1530</v>
      </c>
      <c r="G104" s="99">
        <v>1273</v>
      </c>
      <c r="H104" s="99">
        <f t="shared" si="0"/>
        <v>2803</v>
      </c>
    </row>
    <row r="105" spans="2:8" x14ac:dyDescent="0.25">
      <c r="B105" s="98">
        <v>42736</v>
      </c>
      <c r="C105" s="100">
        <v>28</v>
      </c>
      <c r="D105" s="100">
        <v>16</v>
      </c>
      <c r="E105" s="99">
        <v>4231</v>
      </c>
      <c r="F105" s="99">
        <v>2288</v>
      </c>
      <c r="G105" s="99">
        <v>1377</v>
      </c>
      <c r="H105" s="99">
        <f t="shared" si="0"/>
        <v>3665</v>
      </c>
    </row>
    <row r="106" spans="2:8" x14ac:dyDescent="0.25">
      <c r="B106" s="98">
        <v>42767</v>
      </c>
      <c r="C106" s="100">
        <v>40</v>
      </c>
      <c r="D106" s="100">
        <v>21</v>
      </c>
      <c r="E106" s="99">
        <v>2725</v>
      </c>
      <c r="F106" s="99">
        <v>1411</v>
      </c>
      <c r="G106" s="99">
        <v>1152</v>
      </c>
      <c r="H106" s="99">
        <f t="shared" si="0"/>
        <v>2563</v>
      </c>
    </row>
    <row r="107" spans="2:8" x14ac:dyDescent="0.25">
      <c r="B107" s="98">
        <v>42795</v>
      </c>
      <c r="C107" s="100">
        <v>51</v>
      </c>
      <c r="D107" s="100">
        <v>19</v>
      </c>
      <c r="E107" s="99">
        <v>2482</v>
      </c>
      <c r="F107" s="99">
        <v>1321</v>
      </c>
      <c r="G107" s="99">
        <v>1042</v>
      </c>
      <c r="H107" s="99">
        <f t="shared" si="0"/>
        <v>2363</v>
      </c>
    </row>
    <row r="108" spans="2:8" x14ac:dyDescent="0.25">
      <c r="B108" s="98">
        <v>42826</v>
      </c>
      <c r="C108" s="100">
        <v>52</v>
      </c>
      <c r="D108" s="100">
        <v>16</v>
      </c>
      <c r="E108" s="99">
        <v>2908</v>
      </c>
      <c r="F108" s="99">
        <v>1304</v>
      </c>
      <c r="G108" s="99">
        <v>1301</v>
      </c>
      <c r="H108" s="99">
        <f t="shared" si="0"/>
        <v>2605</v>
      </c>
    </row>
    <row r="109" spans="2:8" x14ac:dyDescent="0.25">
      <c r="B109" s="98">
        <v>42856</v>
      </c>
      <c r="C109" s="100">
        <v>33</v>
      </c>
      <c r="D109" s="100">
        <v>11</v>
      </c>
      <c r="E109" s="99">
        <v>2762</v>
      </c>
      <c r="F109" s="99">
        <v>1396</v>
      </c>
      <c r="G109" s="99">
        <v>1203</v>
      </c>
      <c r="H109" s="99">
        <f t="shared" si="0"/>
        <v>2599</v>
      </c>
    </row>
    <row r="110" spans="2:8" x14ac:dyDescent="0.25">
      <c r="B110" s="98" t="s">
        <v>559</v>
      </c>
      <c r="C110" s="99">
        <v>4096</v>
      </c>
      <c r="D110" s="100">
        <v>40</v>
      </c>
      <c r="E110" s="99">
        <v>176735</v>
      </c>
      <c r="F110" s="99">
        <v>29918</v>
      </c>
      <c r="G110" s="99">
        <v>21206</v>
      </c>
      <c r="H110" s="99">
        <f t="shared" si="0"/>
        <v>51124</v>
      </c>
    </row>
    <row r="111" spans="2:8" x14ac:dyDescent="0.25">
      <c r="B111" s="98">
        <v>42917</v>
      </c>
      <c r="C111" s="99">
        <v>6517</v>
      </c>
      <c r="D111" s="100">
        <v>46</v>
      </c>
      <c r="E111" s="99">
        <v>93102</v>
      </c>
      <c r="F111" s="99">
        <v>22383</v>
      </c>
      <c r="G111" s="99">
        <v>16060</v>
      </c>
      <c r="H111" s="99">
        <f t="shared" si="0"/>
        <v>38443</v>
      </c>
    </row>
    <row r="112" spans="2:8" x14ac:dyDescent="0.25">
      <c r="B112" s="98">
        <v>42948</v>
      </c>
      <c r="C112" s="99">
        <v>7909</v>
      </c>
      <c r="D112" s="100">
        <v>49</v>
      </c>
      <c r="E112" s="99">
        <v>2314</v>
      </c>
      <c r="F112" s="99">
        <v>999</v>
      </c>
      <c r="G112" s="99">
        <v>1181</v>
      </c>
      <c r="H112" s="99">
        <f t="shared" si="0"/>
        <v>2180</v>
      </c>
    </row>
    <row r="113" spans="2:8" x14ac:dyDescent="0.25">
      <c r="B113" s="98">
        <v>42979</v>
      </c>
      <c r="C113" s="99">
        <v>2045</v>
      </c>
      <c r="D113" s="100">
        <v>33</v>
      </c>
      <c r="E113" s="99">
        <v>37486</v>
      </c>
      <c r="F113" s="99">
        <v>14569</v>
      </c>
      <c r="G113" s="99">
        <v>9638</v>
      </c>
      <c r="H113" s="99">
        <f t="shared" si="0"/>
        <v>24207</v>
      </c>
    </row>
    <row r="114" spans="2:8" x14ac:dyDescent="0.25">
      <c r="B114" s="98">
        <v>43009</v>
      </c>
      <c r="C114" s="99">
        <v>1138</v>
      </c>
      <c r="D114" s="100">
        <v>31</v>
      </c>
      <c r="E114" s="99">
        <v>33256</v>
      </c>
      <c r="F114" s="99">
        <v>15883</v>
      </c>
      <c r="G114" s="99">
        <v>9130</v>
      </c>
      <c r="H114" s="99">
        <f t="shared" si="0"/>
        <v>25013</v>
      </c>
    </row>
    <row r="115" spans="2:8" x14ac:dyDescent="0.25">
      <c r="B115" s="98">
        <v>43040</v>
      </c>
      <c r="C115" s="99">
        <v>989</v>
      </c>
      <c r="D115" s="100">
        <v>32</v>
      </c>
      <c r="E115" s="99">
        <v>26590</v>
      </c>
      <c r="F115" s="99">
        <v>12842</v>
      </c>
      <c r="G115" s="99">
        <v>8080</v>
      </c>
      <c r="H115" s="99">
        <f t="shared" si="0"/>
        <v>20922</v>
      </c>
    </row>
    <row r="116" spans="2:8" x14ac:dyDescent="0.25">
      <c r="B116" s="98">
        <v>43070</v>
      </c>
      <c r="C116" s="99">
        <v>1027</v>
      </c>
      <c r="D116" s="100">
        <v>26</v>
      </c>
      <c r="E116" s="99">
        <v>18586</v>
      </c>
      <c r="F116" s="99">
        <v>10315</v>
      </c>
      <c r="G116" s="99">
        <v>7147</v>
      </c>
      <c r="H116" s="99">
        <f t="shared" si="0"/>
        <v>17462</v>
      </c>
    </row>
    <row r="117" spans="2:8" x14ac:dyDescent="0.25">
      <c r="B117" s="98">
        <v>43101</v>
      </c>
      <c r="C117" s="99">
        <v>1354</v>
      </c>
      <c r="D117" s="100">
        <v>30</v>
      </c>
      <c r="E117" s="99">
        <v>18570</v>
      </c>
      <c r="F117" s="99">
        <v>10476</v>
      </c>
      <c r="G117" s="99">
        <v>7039</v>
      </c>
      <c r="H117" s="99">
        <f t="shared" si="0"/>
        <v>17515</v>
      </c>
    </row>
    <row r="118" spans="2:8" x14ac:dyDescent="0.25">
      <c r="B118" s="98">
        <v>43132</v>
      </c>
      <c r="C118" s="99">
        <v>1044</v>
      </c>
      <c r="D118" s="136">
        <v>26</v>
      </c>
      <c r="E118" s="99">
        <v>12624</v>
      </c>
      <c r="F118" s="99">
        <v>4546</v>
      </c>
      <c r="G118" s="99">
        <v>7245</v>
      </c>
      <c r="H118" s="99">
        <f t="shared" si="0"/>
        <v>11791</v>
      </c>
    </row>
    <row r="119" spans="2:8" x14ac:dyDescent="0.25">
      <c r="B119" s="98">
        <v>43160</v>
      </c>
      <c r="C119" s="99">
        <v>923</v>
      </c>
      <c r="D119" s="136">
        <v>42</v>
      </c>
      <c r="E119" s="99">
        <v>19233</v>
      </c>
      <c r="F119" s="99">
        <v>10727</v>
      </c>
      <c r="G119" s="99">
        <v>7306</v>
      </c>
      <c r="H119" s="99">
        <f t="shared" si="0"/>
        <v>18033</v>
      </c>
    </row>
    <row r="120" spans="2:8" x14ac:dyDescent="0.25">
      <c r="B120" s="98">
        <v>43191</v>
      </c>
      <c r="C120" s="99">
        <v>1496</v>
      </c>
      <c r="D120" s="136">
        <v>53</v>
      </c>
      <c r="E120" s="99">
        <v>27469</v>
      </c>
      <c r="F120" s="99">
        <v>9262</v>
      </c>
      <c r="G120" s="99">
        <v>12706</v>
      </c>
      <c r="H120" s="99">
        <f t="shared" si="0"/>
        <v>21968</v>
      </c>
    </row>
    <row r="121" spans="2:8" x14ac:dyDescent="0.25">
      <c r="B121" s="98">
        <v>43221</v>
      </c>
      <c r="C121" s="99">
        <v>1099</v>
      </c>
      <c r="D121" s="99">
        <v>44</v>
      </c>
      <c r="E121" s="99">
        <v>19923</v>
      </c>
      <c r="F121" s="99">
        <v>11003</v>
      </c>
      <c r="G121" s="99">
        <v>7814</v>
      </c>
      <c r="H121" s="99">
        <f t="shared" si="0"/>
        <v>18817</v>
      </c>
    </row>
    <row r="122" spans="2:8" x14ac:dyDescent="0.25">
      <c r="B122" s="98">
        <v>43252</v>
      </c>
      <c r="C122" s="99">
        <v>2919</v>
      </c>
      <c r="D122" s="137">
        <v>53</v>
      </c>
      <c r="E122" s="99">
        <v>33135</v>
      </c>
      <c r="F122" s="99">
        <v>12977</v>
      </c>
      <c r="G122" s="99">
        <v>8927</v>
      </c>
      <c r="H122" s="99">
        <f t="shared" si="0"/>
        <v>21904</v>
      </c>
    </row>
    <row r="123" spans="2:8" x14ac:dyDescent="0.25">
      <c r="B123" s="98">
        <v>43282</v>
      </c>
      <c r="C123" s="99">
        <v>643</v>
      </c>
      <c r="D123" s="137">
        <v>53</v>
      </c>
      <c r="E123" s="99">
        <v>16559</v>
      </c>
      <c r="F123" s="99">
        <v>9397</v>
      </c>
      <c r="G123" s="99">
        <v>6259</v>
      </c>
      <c r="H123" s="99">
        <f t="shared" si="0"/>
        <v>15656</v>
      </c>
    </row>
    <row r="124" spans="2:8" x14ac:dyDescent="0.25">
      <c r="B124" s="98">
        <v>43313</v>
      </c>
      <c r="C124" s="99">
        <v>542</v>
      </c>
      <c r="D124" s="137">
        <v>55</v>
      </c>
      <c r="E124" s="99">
        <v>16468</v>
      </c>
      <c r="F124" s="99">
        <v>6293</v>
      </c>
      <c r="G124" s="99">
        <v>9380</v>
      </c>
      <c r="H124" s="99">
        <f t="shared" si="0"/>
        <v>15673</v>
      </c>
    </row>
    <row r="125" spans="2:8" x14ac:dyDescent="0.25">
      <c r="B125" s="98">
        <v>43344</v>
      </c>
      <c r="C125" s="99">
        <v>542</v>
      </c>
      <c r="D125" s="137">
        <v>47</v>
      </c>
      <c r="E125" s="99">
        <v>20636</v>
      </c>
      <c r="F125" s="99">
        <v>7467</v>
      </c>
      <c r="G125" s="99">
        <v>10966</v>
      </c>
      <c r="H125" s="99">
        <f t="shared" si="0"/>
        <v>18433</v>
      </c>
    </row>
    <row r="126" spans="2:8" x14ac:dyDescent="0.25">
      <c r="B126" s="98">
        <v>43374</v>
      </c>
      <c r="C126" s="99">
        <v>1166</v>
      </c>
      <c r="D126" s="137">
        <v>64</v>
      </c>
      <c r="E126" s="99">
        <v>18153</v>
      </c>
      <c r="F126" s="99">
        <v>9884</v>
      </c>
      <c r="G126" s="99">
        <v>6728</v>
      </c>
      <c r="H126" s="99">
        <f t="shared" si="0"/>
        <v>16612</v>
      </c>
    </row>
    <row r="127" spans="2:8" x14ac:dyDescent="0.25">
      <c r="B127" s="98">
        <v>43405</v>
      </c>
      <c r="C127" s="99">
        <v>684</v>
      </c>
      <c r="D127" s="137">
        <v>59</v>
      </c>
      <c r="E127" s="99">
        <v>22023</v>
      </c>
      <c r="F127" s="99">
        <v>7542</v>
      </c>
      <c r="G127" s="99">
        <v>10985</v>
      </c>
      <c r="H127" s="99">
        <f>F127+G127</f>
        <v>18527</v>
      </c>
    </row>
    <row r="128" spans="2:8" x14ac:dyDescent="0.25">
      <c r="B128" s="98">
        <v>43435</v>
      </c>
      <c r="C128" s="159">
        <v>1306</v>
      </c>
      <c r="D128" s="160">
        <v>51</v>
      </c>
      <c r="E128" s="182">
        <v>25922</v>
      </c>
      <c r="F128" s="182">
        <v>8814</v>
      </c>
      <c r="G128" s="182">
        <v>12754</v>
      </c>
      <c r="H128" s="159">
        <v>21568</v>
      </c>
    </row>
    <row r="129" spans="2:8" x14ac:dyDescent="0.25">
      <c r="B129" s="98">
        <v>43466</v>
      </c>
      <c r="C129" s="159">
        <v>800</v>
      </c>
      <c r="D129" s="160">
        <v>51</v>
      </c>
      <c r="E129" s="182">
        <v>28255</v>
      </c>
      <c r="F129" s="182">
        <v>9596</v>
      </c>
      <c r="G129" s="182">
        <v>13972</v>
      </c>
      <c r="H129" s="159">
        <v>23568</v>
      </c>
    </row>
    <row r="130" spans="2:8" s="196" customFormat="1" x14ac:dyDescent="0.25">
      <c r="B130" s="197">
        <v>43497</v>
      </c>
      <c r="C130" s="201">
        <v>819</v>
      </c>
      <c r="D130" s="202">
        <v>47</v>
      </c>
      <c r="E130" s="203">
        <v>24473</v>
      </c>
      <c r="F130" s="203">
        <v>8362</v>
      </c>
      <c r="G130" s="203">
        <v>12346</v>
      </c>
      <c r="H130" s="201">
        <v>20708</v>
      </c>
    </row>
    <row r="131" spans="2:8" s="196" customFormat="1" x14ac:dyDescent="0.25">
      <c r="B131" s="197">
        <v>43525</v>
      </c>
      <c r="C131" s="201">
        <v>1105</v>
      </c>
      <c r="D131" s="202">
        <v>42</v>
      </c>
      <c r="E131" s="203">
        <v>20396</v>
      </c>
      <c r="F131" s="203">
        <v>7436</v>
      </c>
      <c r="G131" s="203">
        <v>11217</v>
      </c>
      <c r="H131" s="201">
        <v>18653</v>
      </c>
    </row>
    <row r="132" spans="2:8" s="196" customFormat="1" x14ac:dyDescent="0.25">
      <c r="B132" s="197">
        <v>43556</v>
      </c>
      <c r="C132" s="201">
        <v>1016</v>
      </c>
      <c r="D132" s="202">
        <v>35</v>
      </c>
      <c r="E132" s="203">
        <v>17319</v>
      </c>
      <c r="F132" s="203">
        <v>6577</v>
      </c>
      <c r="G132" s="203">
        <v>9829</v>
      </c>
      <c r="H132" s="201">
        <v>16406</v>
      </c>
    </row>
    <row r="133" spans="2:8" x14ac:dyDescent="0.25">
      <c r="B133" s="197">
        <v>43586</v>
      </c>
      <c r="C133" s="201">
        <v>1094</v>
      </c>
      <c r="D133" s="137">
        <v>44</v>
      </c>
      <c r="E133" s="203">
        <v>26936</v>
      </c>
      <c r="F133" s="203">
        <v>12910</v>
      </c>
      <c r="G133" s="203">
        <v>8619</v>
      </c>
      <c r="H133" s="201">
        <v>21529</v>
      </c>
    </row>
    <row r="134" spans="2:8" s="196" customFormat="1" x14ac:dyDescent="0.25">
      <c r="B134" s="197">
        <v>43617</v>
      </c>
      <c r="C134" s="229">
        <v>962</v>
      </c>
      <c r="D134" s="202">
        <v>41</v>
      </c>
      <c r="E134" s="230">
        <v>17186</v>
      </c>
      <c r="F134" s="230">
        <v>9829</v>
      </c>
      <c r="G134" s="230">
        <v>6205</v>
      </c>
      <c r="H134" s="229">
        <v>16034</v>
      </c>
    </row>
    <row r="135" spans="2:8" s="196" customFormat="1" x14ac:dyDescent="0.25">
      <c r="B135" s="197">
        <v>43647</v>
      </c>
      <c r="C135" s="229">
        <v>1148</v>
      </c>
      <c r="D135" s="202">
        <v>41</v>
      </c>
      <c r="E135" s="230">
        <v>17113</v>
      </c>
      <c r="F135" s="230">
        <v>6179</v>
      </c>
      <c r="G135" s="230">
        <v>9788</v>
      </c>
      <c r="H135" s="229">
        <v>15967</v>
      </c>
    </row>
    <row r="136" spans="2:8" s="196" customFormat="1" x14ac:dyDescent="0.25">
      <c r="B136" s="197">
        <v>43678</v>
      </c>
      <c r="C136" s="229">
        <v>896</v>
      </c>
      <c r="D136" s="202">
        <v>34</v>
      </c>
      <c r="E136" s="230">
        <v>17644</v>
      </c>
      <c r="F136" s="230">
        <v>6422</v>
      </c>
      <c r="G136" s="230">
        <v>10151</v>
      </c>
      <c r="H136" s="229">
        <v>16573</v>
      </c>
    </row>
    <row r="137" spans="2:8" s="196" customFormat="1" x14ac:dyDescent="0.25">
      <c r="B137" s="197">
        <v>43709</v>
      </c>
      <c r="C137" s="229">
        <v>926</v>
      </c>
      <c r="D137" s="202">
        <v>31</v>
      </c>
      <c r="E137" s="230">
        <v>17905</v>
      </c>
      <c r="F137" s="230">
        <v>6541</v>
      </c>
      <c r="G137" s="230">
        <v>10281</v>
      </c>
      <c r="H137" s="229">
        <v>16573</v>
      </c>
    </row>
    <row r="138" spans="2:8" s="196" customFormat="1" x14ac:dyDescent="0.25">
      <c r="B138" s="197">
        <v>43739</v>
      </c>
      <c r="C138" s="229">
        <v>1371</v>
      </c>
      <c r="D138" s="202">
        <v>30</v>
      </c>
      <c r="E138" s="230">
        <v>18586</v>
      </c>
      <c r="F138" s="230">
        <v>10563</v>
      </c>
      <c r="G138" s="230">
        <v>6769</v>
      </c>
      <c r="H138" s="229">
        <v>17332</v>
      </c>
    </row>
    <row r="139" spans="2:8" s="196" customFormat="1" x14ac:dyDescent="0.25">
      <c r="B139" s="197">
        <v>43770</v>
      </c>
      <c r="C139" s="229">
        <v>1269</v>
      </c>
      <c r="D139" s="137">
        <v>37</v>
      </c>
      <c r="E139" s="230">
        <v>18254</v>
      </c>
      <c r="F139" s="230">
        <v>6534</v>
      </c>
      <c r="G139" s="230">
        <v>10266</v>
      </c>
      <c r="H139" s="229">
        <v>16800</v>
      </c>
    </row>
    <row r="140" spans="2:8" s="196" customFormat="1" x14ac:dyDescent="0.25">
      <c r="B140" s="197">
        <v>43800</v>
      </c>
      <c r="C140" s="229">
        <v>819</v>
      </c>
      <c r="D140" s="137">
        <v>36</v>
      </c>
      <c r="E140" s="230">
        <v>18254</v>
      </c>
      <c r="F140" s="230">
        <v>6540</v>
      </c>
      <c r="G140" s="230">
        <v>10460</v>
      </c>
      <c r="H140" s="229">
        <v>17000</v>
      </c>
    </row>
    <row r="141" spans="2:8" s="196" customFormat="1" x14ac:dyDescent="0.25">
      <c r="B141" s="197">
        <v>43831</v>
      </c>
      <c r="C141" s="201">
        <v>834</v>
      </c>
      <c r="D141" s="202">
        <v>42</v>
      </c>
      <c r="E141" s="203">
        <v>18617</v>
      </c>
      <c r="F141" s="203">
        <v>10715</v>
      </c>
      <c r="G141" s="203">
        <v>6664</v>
      </c>
      <c r="H141" s="201">
        <v>17379</v>
      </c>
    </row>
    <row r="142" spans="2:8" x14ac:dyDescent="0.25">
      <c r="B142" s="197">
        <v>43862</v>
      </c>
      <c r="C142" s="201">
        <v>698</v>
      </c>
      <c r="D142" s="202">
        <v>37</v>
      </c>
      <c r="E142" s="203">
        <v>18087</v>
      </c>
      <c r="F142" s="203">
        <v>10470</v>
      </c>
      <c r="G142" s="203">
        <v>6398</v>
      </c>
      <c r="H142" s="201">
        <v>16868</v>
      </c>
    </row>
    <row r="143" spans="2:8" s="196" customFormat="1" x14ac:dyDescent="0.25">
      <c r="B143" s="197" t="s">
        <v>599</v>
      </c>
      <c r="C143" s="201">
        <v>335</v>
      </c>
      <c r="D143" s="349">
        <v>11</v>
      </c>
      <c r="E143" s="203">
        <v>2479</v>
      </c>
      <c r="F143" s="203">
        <v>1333</v>
      </c>
      <c r="G143" s="203">
        <v>833</v>
      </c>
      <c r="H143" s="201">
        <v>2166</v>
      </c>
    </row>
    <row r="144" spans="2:8" s="196" customFormat="1" x14ac:dyDescent="0.25">
      <c r="B144" s="197" t="s">
        <v>601</v>
      </c>
      <c r="C144" s="201">
        <v>1807</v>
      </c>
      <c r="D144" s="349">
        <v>46</v>
      </c>
      <c r="E144" s="203">
        <v>35380</v>
      </c>
      <c r="F144" s="203">
        <v>13726</v>
      </c>
      <c r="G144" s="203">
        <v>8953</v>
      </c>
      <c r="H144" s="201">
        <f>SUM(F144:G144)</f>
        <v>22679</v>
      </c>
    </row>
    <row r="145" spans="2:8" s="196" customFormat="1" x14ac:dyDescent="0.25">
      <c r="B145" s="197">
        <v>43952</v>
      </c>
      <c r="C145" s="201">
        <v>812</v>
      </c>
      <c r="D145" s="349">
        <v>43</v>
      </c>
      <c r="E145" s="203">
        <v>19198</v>
      </c>
      <c r="F145" s="203">
        <v>10993</v>
      </c>
      <c r="G145" s="203">
        <v>7081</v>
      </c>
      <c r="H145" s="201">
        <f>SUM(F145:G145)</f>
        <v>18074</v>
      </c>
    </row>
    <row r="146" spans="2:8" s="103" customFormat="1" x14ac:dyDescent="0.25">
      <c r="B146" s="270" t="s">
        <v>560</v>
      </c>
      <c r="C146" s="270"/>
      <c r="D146" s="270"/>
      <c r="E146" s="270"/>
      <c r="F146" s="270"/>
      <c r="G146" s="270"/>
      <c r="H146" s="278"/>
    </row>
    <row r="147" spans="2:8" s="103" customFormat="1" x14ac:dyDescent="0.25">
      <c r="B147" s="278" t="s">
        <v>561</v>
      </c>
      <c r="C147" s="278"/>
      <c r="D147" s="278"/>
      <c r="E147" s="278"/>
      <c r="F147" s="278"/>
      <c r="G147" s="278"/>
    </row>
    <row r="148" spans="2:8" s="103" customFormat="1" x14ac:dyDescent="0.25">
      <c r="B148" s="270" t="s">
        <v>562</v>
      </c>
    </row>
    <row r="149" spans="2:8" s="103" customFormat="1" x14ac:dyDescent="0.25">
      <c r="B149" s="132" t="s">
        <v>598</v>
      </c>
      <c r="H149" s="279"/>
    </row>
    <row r="150" spans="2:8" s="103" customFormat="1" x14ac:dyDescent="0.25">
      <c r="B150" s="279" t="s">
        <v>563</v>
      </c>
      <c r="C150" s="279"/>
      <c r="D150" s="279"/>
      <c r="E150" s="279"/>
      <c r="F150" s="279"/>
      <c r="G150" s="279"/>
      <c r="H150" s="279"/>
    </row>
    <row r="151" spans="2:8" s="103" customFormat="1" x14ac:dyDescent="0.25">
      <c r="B151" s="279" t="s">
        <v>564</v>
      </c>
      <c r="C151" s="279"/>
      <c r="D151" s="279"/>
      <c r="E151" s="279"/>
      <c r="F151" s="279"/>
      <c r="G151" s="279"/>
    </row>
    <row r="152" spans="2:8" s="103" customFormat="1" x14ac:dyDescent="0.25">
      <c r="B152" s="335" t="s">
        <v>602</v>
      </c>
    </row>
    <row r="153" spans="2:8" s="103" customFormat="1" x14ac:dyDescent="0.25"/>
    <row r="154" spans="2:8" s="103" customFormat="1" x14ac:dyDescent="0.25"/>
    <row r="155" spans="2:8" s="103" customFormat="1" x14ac:dyDescent="0.25"/>
    <row r="156" spans="2:8" s="103" customFormat="1" x14ac:dyDescent="0.25"/>
  </sheetData>
  <mergeCells count="9">
    <mergeCell ref="B5:H5"/>
    <mergeCell ref="B6:H6"/>
    <mergeCell ref="B8:B10"/>
    <mergeCell ref="C8:D8"/>
    <mergeCell ref="E8:H8"/>
    <mergeCell ref="C9:C10"/>
    <mergeCell ref="D9:D10"/>
    <mergeCell ref="E9:E10"/>
    <mergeCell ref="F9:H9"/>
  </mergeCells>
  <hyperlinks>
    <hyperlink ref="J5" location="'Índice STJ'!A1" display="'Índice STJ'!A1" xr:uid="{00000000-0004-0000-2000-000000000000}"/>
  </hyperlink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dimension ref="A2:S54"/>
  <sheetViews>
    <sheetView showGridLines="0" zoomScale="70" zoomScaleNormal="70" workbookViewId="0">
      <pane xSplit="2" ySplit="10" topLeftCell="C47" activePane="bottomRight" state="frozen"/>
      <selection activeCell="E52" sqref="E52"/>
      <selection pane="topRight" activeCell="E52" sqref="E52"/>
      <selection pane="bottomLeft" activeCell="E52" sqref="E52"/>
      <selection pane="bottomRight" activeCell="M53" sqref="M53"/>
    </sheetView>
  </sheetViews>
  <sheetFormatPr baseColWidth="10" defaultColWidth="11.44140625" defaultRowHeight="12" x14ac:dyDescent="0.25"/>
  <cols>
    <col min="1" max="1" width="6" style="28" customWidth="1"/>
    <col min="2" max="2" width="13.44140625" style="28" customWidth="1"/>
    <col min="3" max="8" width="11.44140625" style="28"/>
    <col min="9" max="9" width="12.5546875" style="28" customWidth="1"/>
    <col min="10" max="10" width="11.44140625" style="196"/>
    <col min="11" max="11" width="17.21875" style="196" customWidth="1"/>
    <col min="12" max="16384" width="11.44140625" style="28"/>
  </cols>
  <sheetData>
    <row r="2" spans="1:19" s="118" customFormat="1" ht="13.8" x14ac:dyDescent="0.3">
      <c r="A2" s="50" t="s">
        <v>101</v>
      </c>
    </row>
    <row r="3" spans="1:19" s="118" customFormat="1" ht="13.8" x14ac:dyDescent="0.3">
      <c r="A3" s="50" t="s">
        <v>102</v>
      </c>
    </row>
    <row r="4" spans="1:19" s="118" customFormat="1" ht="13.8" x14ac:dyDescent="0.3"/>
    <row r="5" spans="1:19" s="118" customFormat="1" ht="13.8" x14ac:dyDescent="0.3">
      <c r="B5" s="357" t="s">
        <v>54</v>
      </c>
      <c r="C5" s="357"/>
      <c r="D5" s="357"/>
      <c r="E5" s="357"/>
      <c r="F5" s="357"/>
      <c r="G5" s="357"/>
      <c r="H5" s="357"/>
      <c r="I5" s="357"/>
      <c r="J5" s="357"/>
      <c r="K5" s="357"/>
      <c r="L5" s="357"/>
      <c r="M5" s="357"/>
      <c r="N5" s="357"/>
      <c r="O5" s="357"/>
      <c r="P5" s="357"/>
      <c r="Q5" s="357"/>
      <c r="S5" s="135" t="s">
        <v>574</v>
      </c>
    </row>
    <row r="6" spans="1:19" s="118" customFormat="1" ht="13.8" x14ac:dyDescent="0.3">
      <c r="B6" s="357" t="s">
        <v>603</v>
      </c>
      <c r="C6" s="357"/>
      <c r="D6" s="357"/>
      <c r="E6" s="357"/>
      <c r="F6" s="357"/>
      <c r="G6" s="357"/>
      <c r="H6" s="357"/>
      <c r="I6" s="357"/>
      <c r="J6" s="357"/>
      <c r="K6" s="357"/>
      <c r="L6" s="357"/>
      <c r="M6" s="357"/>
      <c r="N6" s="357"/>
      <c r="O6" s="357"/>
      <c r="P6" s="357"/>
      <c r="Q6" s="357"/>
    </row>
    <row r="7" spans="1:19" ht="12.6" thickBot="1" x14ac:dyDescent="0.3"/>
    <row r="8" spans="1:19" ht="15.75" customHeight="1" thickBot="1" x14ac:dyDescent="0.3">
      <c r="B8" s="360" t="s">
        <v>0</v>
      </c>
      <c r="C8" s="361"/>
      <c r="D8" s="361"/>
      <c r="E8" s="361"/>
      <c r="F8" s="361"/>
      <c r="G8" s="361"/>
      <c r="H8" s="361"/>
      <c r="I8" s="361"/>
      <c r="J8" s="361"/>
      <c r="K8" s="361"/>
      <c r="L8" s="361"/>
      <c r="M8" s="361"/>
      <c r="N8" s="361"/>
      <c r="O8" s="361"/>
      <c r="P8" s="361"/>
      <c r="Q8" s="361"/>
      <c r="R8" s="362"/>
    </row>
    <row r="9" spans="1:19" ht="12.6" thickBot="1" x14ac:dyDescent="0.3">
      <c r="B9" s="358" t="s">
        <v>1</v>
      </c>
      <c r="C9" s="360" t="s">
        <v>2</v>
      </c>
      <c r="D9" s="361"/>
      <c r="E9" s="361"/>
      <c r="F9" s="361"/>
      <c r="G9" s="361"/>
      <c r="H9" s="361"/>
      <c r="I9" s="362"/>
      <c r="J9" s="280"/>
      <c r="K9" s="282"/>
      <c r="L9" s="363" t="s">
        <v>3</v>
      </c>
      <c r="M9" s="364"/>
      <c r="N9" s="360" t="s">
        <v>4</v>
      </c>
      <c r="O9" s="361"/>
      <c r="P9" s="361"/>
      <c r="Q9" s="361"/>
      <c r="R9" s="362"/>
    </row>
    <row r="10" spans="1:19" ht="24.6" thickBot="1" x14ac:dyDescent="0.3">
      <c r="B10" s="359"/>
      <c r="C10" s="296" t="s">
        <v>5</v>
      </c>
      <c r="D10" s="296" t="s">
        <v>6</v>
      </c>
      <c r="E10" s="295" t="s">
        <v>7</v>
      </c>
      <c r="F10" s="297" t="s">
        <v>8</v>
      </c>
      <c r="G10" s="296" t="s">
        <v>9</v>
      </c>
      <c r="H10" s="295" t="s">
        <v>10</v>
      </c>
      <c r="I10" s="298" t="s">
        <v>11</v>
      </c>
      <c r="J10" s="337" t="s">
        <v>593</v>
      </c>
      <c r="K10" s="341" t="s">
        <v>594</v>
      </c>
      <c r="L10" s="345" t="s">
        <v>12</v>
      </c>
      <c r="M10" s="346" t="s">
        <v>13</v>
      </c>
      <c r="N10" s="13" t="s">
        <v>14</v>
      </c>
      <c r="O10" s="13" t="s">
        <v>15</v>
      </c>
      <c r="P10" s="13" t="s">
        <v>16</v>
      </c>
      <c r="Q10" s="13" t="s">
        <v>17</v>
      </c>
      <c r="R10" s="303" t="s">
        <v>595</v>
      </c>
    </row>
    <row r="11" spans="1:19" x14ac:dyDescent="0.25">
      <c r="B11" s="210" t="s">
        <v>18</v>
      </c>
      <c r="C11" s="213">
        <v>84576</v>
      </c>
      <c r="D11" s="213">
        <v>37258</v>
      </c>
      <c r="E11" s="213">
        <v>121834</v>
      </c>
      <c r="F11" s="213">
        <v>12800</v>
      </c>
      <c r="G11" s="213">
        <v>6052</v>
      </c>
      <c r="H11" s="213">
        <v>18852</v>
      </c>
      <c r="I11" s="290">
        <v>140686</v>
      </c>
      <c r="J11" s="338">
        <v>0</v>
      </c>
      <c r="K11" s="342">
        <v>140686</v>
      </c>
      <c r="L11" s="347">
        <v>108633</v>
      </c>
      <c r="M11" s="214">
        <v>32053</v>
      </c>
      <c r="N11" s="1">
        <v>96799</v>
      </c>
      <c r="O11" s="1">
        <v>1029</v>
      </c>
      <c r="P11" s="1">
        <v>0</v>
      </c>
      <c r="Q11" s="1">
        <v>42858</v>
      </c>
      <c r="R11" s="214">
        <v>0</v>
      </c>
    </row>
    <row r="12" spans="1:19" x14ac:dyDescent="0.25">
      <c r="B12" s="211" t="s">
        <v>19</v>
      </c>
      <c r="C12" s="213">
        <v>59319</v>
      </c>
      <c r="D12" s="213">
        <v>35533</v>
      </c>
      <c r="E12" s="213">
        <v>94852</v>
      </c>
      <c r="F12" s="213">
        <v>298185</v>
      </c>
      <c r="G12" s="213">
        <v>11725</v>
      </c>
      <c r="H12" s="213">
        <v>309910</v>
      </c>
      <c r="I12" s="290">
        <v>404762</v>
      </c>
      <c r="J12" s="338">
        <v>0</v>
      </c>
      <c r="K12" s="342">
        <v>404762</v>
      </c>
      <c r="L12" s="347">
        <v>256315</v>
      </c>
      <c r="M12" s="214">
        <v>148447</v>
      </c>
      <c r="N12" s="1">
        <v>300173</v>
      </c>
      <c r="O12" s="1">
        <v>30362</v>
      </c>
      <c r="P12" s="1">
        <v>0</v>
      </c>
      <c r="Q12" s="1">
        <v>74227</v>
      </c>
      <c r="R12" s="214">
        <v>0</v>
      </c>
    </row>
    <row r="13" spans="1:19" x14ac:dyDescent="0.25">
      <c r="B13" s="212" t="s">
        <v>20</v>
      </c>
      <c r="C13" s="213">
        <v>40738</v>
      </c>
      <c r="D13" s="213">
        <v>24967</v>
      </c>
      <c r="E13" s="213">
        <v>65705</v>
      </c>
      <c r="F13" s="213">
        <v>168077</v>
      </c>
      <c r="G13" s="213">
        <v>11931</v>
      </c>
      <c r="H13" s="213">
        <v>180008</v>
      </c>
      <c r="I13" s="290">
        <v>245713</v>
      </c>
      <c r="J13" s="338">
        <v>0</v>
      </c>
      <c r="K13" s="342">
        <v>245713</v>
      </c>
      <c r="L13" s="347">
        <v>152809</v>
      </c>
      <c r="M13" s="214">
        <v>92904</v>
      </c>
      <c r="N13" s="1">
        <v>148067</v>
      </c>
      <c r="O13" s="1">
        <v>32918</v>
      </c>
      <c r="P13" s="1">
        <v>5334</v>
      </c>
      <c r="Q13" s="1">
        <v>59394</v>
      </c>
      <c r="R13" s="214">
        <v>0</v>
      </c>
    </row>
    <row r="14" spans="1:19" x14ac:dyDescent="0.25">
      <c r="B14" s="212" t="s">
        <v>21</v>
      </c>
      <c r="C14" s="213">
        <v>37423</v>
      </c>
      <c r="D14" s="213">
        <v>20938</v>
      </c>
      <c r="E14" s="213">
        <v>58361</v>
      </c>
      <c r="F14" s="213">
        <v>126076</v>
      </c>
      <c r="G14" s="213">
        <v>10368</v>
      </c>
      <c r="H14" s="213">
        <v>136444</v>
      </c>
      <c r="I14" s="290">
        <v>194805</v>
      </c>
      <c r="J14" s="338">
        <v>0</v>
      </c>
      <c r="K14" s="342">
        <v>194805</v>
      </c>
      <c r="L14" s="347">
        <v>123383</v>
      </c>
      <c r="M14" s="214">
        <v>71422</v>
      </c>
      <c r="N14" s="1">
        <v>114406</v>
      </c>
      <c r="O14" s="1">
        <v>25990</v>
      </c>
      <c r="P14" s="1">
        <v>11383</v>
      </c>
      <c r="Q14" s="1">
        <v>43026</v>
      </c>
      <c r="R14" s="214">
        <v>0</v>
      </c>
    </row>
    <row r="15" spans="1:19" x14ac:dyDescent="0.25">
      <c r="B15" s="212" t="s">
        <v>22</v>
      </c>
      <c r="C15" s="213">
        <v>34194</v>
      </c>
      <c r="D15" s="213">
        <v>19594</v>
      </c>
      <c r="E15" s="213">
        <v>53788</v>
      </c>
      <c r="F15" s="213">
        <v>130347</v>
      </c>
      <c r="G15" s="213">
        <v>8226</v>
      </c>
      <c r="H15" s="213">
        <v>138573</v>
      </c>
      <c r="I15" s="290">
        <v>192361</v>
      </c>
      <c r="J15" s="338">
        <v>0</v>
      </c>
      <c r="K15" s="342">
        <v>192361</v>
      </c>
      <c r="L15" s="347">
        <v>118837</v>
      </c>
      <c r="M15" s="214">
        <v>73524</v>
      </c>
      <c r="N15" s="1">
        <v>126931</v>
      </c>
      <c r="O15" s="1">
        <v>24058</v>
      </c>
      <c r="P15" s="1">
        <v>9228</v>
      </c>
      <c r="Q15" s="1">
        <v>32144</v>
      </c>
      <c r="R15" s="214">
        <v>0</v>
      </c>
    </row>
    <row r="16" spans="1:19" x14ac:dyDescent="0.25">
      <c r="B16" s="212" t="s">
        <v>23</v>
      </c>
      <c r="C16" s="213">
        <v>32773</v>
      </c>
      <c r="D16" s="213">
        <v>17032</v>
      </c>
      <c r="E16" s="213">
        <v>49805</v>
      </c>
      <c r="F16" s="213">
        <v>76994</v>
      </c>
      <c r="G16" s="213">
        <v>7295</v>
      </c>
      <c r="H16" s="213">
        <v>84289</v>
      </c>
      <c r="I16" s="290">
        <v>134094</v>
      </c>
      <c r="J16" s="338">
        <v>0</v>
      </c>
      <c r="K16" s="342">
        <v>134094</v>
      </c>
      <c r="L16" s="347">
        <v>82092</v>
      </c>
      <c r="M16" s="214">
        <v>52002</v>
      </c>
      <c r="N16" s="1">
        <v>83802</v>
      </c>
      <c r="O16" s="1">
        <v>22686</v>
      </c>
      <c r="P16" s="1">
        <v>6357</v>
      </c>
      <c r="Q16" s="1">
        <v>21249</v>
      </c>
      <c r="R16" s="214">
        <v>0</v>
      </c>
    </row>
    <row r="17" spans="2:18" x14ac:dyDescent="0.25">
      <c r="B17" s="212" t="s">
        <v>24</v>
      </c>
      <c r="C17" s="213">
        <v>39393</v>
      </c>
      <c r="D17" s="213">
        <v>17573</v>
      </c>
      <c r="E17" s="213">
        <v>56966</v>
      </c>
      <c r="F17" s="213">
        <v>88545</v>
      </c>
      <c r="G17" s="213">
        <v>6054</v>
      </c>
      <c r="H17" s="213">
        <v>94599</v>
      </c>
      <c r="I17" s="290">
        <v>151565</v>
      </c>
      <c r="J17" s="338">
        <v>0</v>
      </c>
      <c r="K17" s="342">
        <v>151565</v>
      </c>
      <c r="L17" s="347">
        <v>92858</v>
      </c>
      <c r="M17" s="214">
        <v>58707</v>
      </c>
      <c r="N17" s="1">
        <v>94144</v>
      </c>
      <c r="O17" s="1">
        <v>27044</v>
      </c>
      <c r="P17" s="1">
        <v>6542</v>
      </c>
      <c r="Q17" s="1">
        <v>23835</v>
      </c>
      <c r="R17" s="214">
        <v>0</v>
      </c>
    </row>
    <row r="18" spans="2:18" x14ac:dyDescent="0.25">
      <c r="B18" s="210" t="s">
        <v>25</v>
      </c>
      <c r="C18" s="213">
        <v>31043</v>
      </c>
      <c r="D18" s="213">
        <v>18557</v>
      </c>
      <c r="E18" s="213">
        <v>49600</v>
      </c>
      <c r="F18" s="213">
        <v>88878</v>
      </c>
      <c r="G18" s="213">
        <v>2501</v>
      </c>
      <c r="H18" s="213">
        <v>91379</v>
      </c>
      <c r="I18" s="290">
        <v>140979</v>
      </c>
      <c r="J18" s="338">
        <v>0</v>
      </c>
      <c r="K18" s="342">
        <v>140979</v>
      </c>
      <c r="L18" s="347">
        <v>86238</v>
      </c>
      <c r="M18" s="214">
        <v>54741</v>
      </c>
      <c r="N18" s="1">
        <v>84140</v>
      </c>
      <c r="O18" s="1">
        <v>29604</v>
      </c>
      <c r="P18" s="1">
        <v>5381</v>
      </c>
      <c r="Q18" s="1">
        <v>21854</v>
      </c>
      <c r="R18" s="214">
        <v>0</v>
      </c>
    </row>
    <row r="19" spans="2:18" x14ac:dyDescent="0.25">
      <c r="B19" s="210" t="s">
        <v>26</v>
      </c>
      <c r="C19" s="213">
        <v>27624</v>
      </c>
      <c r="D19" s="213">
        <v>18094</v>
      </c>
      <c r="E19" s="213">
        <v>45718</v>
      </c>
      <c r="F19" s="213">
        <v>85022</v>
      </c>
      <c r="G19" s="213">
        <v>2577</v>
      </c>
      <c r="H19" s="213">
        <v>87599</v>
      </c>
      <c r="I19" s="290">
        <v>133317</v>
      </c>
      <c r="J19" s="338">
        <v>0</v>
      </c>
      <c r="K19" s="342">
        <v>133317</v>
      </c>
      <c r="L19" s="347">
        <v>82738</v>
      </c>
      <c r="M19" s="214">
        <v>50579</v>
      </c>
      <c r="N19" s="1">
        <v>78827</v>
      </c>
      <c r="O19" s="1">
        <v>29016</v>
      </c>
      <c r="P19" s="1">
        <v>4531</v>
      </c>
      <c r="Q19" s="1">
        <v>20905</v>
      </c>
      <c r="R19" s="214">
        <v>38</v>
      </c>
    </row>
    <row r="20" spans="2:18" x14ac:dyDescent="0.25">
      <c r="B20" s="5" t="s">
        <v>27</v>
      </c>
      <c r="C20" s="157">
        <v>27467</v>
      </c>
      <c r="D20" s="157">
        <v>18335</v>
      </c>
      <c r="E20" s="291">
        <v>45802</v>
      </c>
      <c r="F20" s="157">
        <v>100168</v>
      </c>
      <c r="G20" s="157">
        <v>3167</v>
      </c>
      <c r="H20" s="157">
        <v>103335</v>
      </c>
      <c r="I20" s="292">
        <v>149137</v>
      </c>
      <c r="J20" s="339">
        <v>0</v>
      </c>
      <c r="K20" s="343">
        <v>149137</v>
      </c>
      <c r="L20" s="299">
        <v>89906</v>
      </c>
      <c r="M20" s="307">
        <v>59231</v>
      </c>
      <c r="N20" s="157">
        <v>87059</v>
      </c>
      <c r="O20" s="157">
        <v>34398</v>
      </c>
      <c r="P20" s="157">
        <v>4540</v>
      </c>
      <c r="Q20" s="157">
        <v>22825</v>
      </c>
      <c r="R20" s="157">
        <v>315</v>
      </c>
    </row>
    <row r="21" spans="2:18" x14ac:dyDescent="0.25">
      <c r="B21" s="6" t="s">
        <v>632</v>
      </c>
      <c r="C21" s="7">
        <v>2380</v>
      </c>
      <c r="D21" s="7">
        <v>1453</v>
      </c>
      <c r="E21" s="293">
        <v>3833</v>
      </c>
      <c r="F21" s="7">
        <v>10927</v>
      </c>
      <c r="G21" s="7">
        <v>401</v>
      </c>
      <c r="H21" s="158">
        <v>11328</v>
      </c>
      <c r="I21" s="294">
        <v>15161</v>
      </c>
      <c r="J21" s="340">
        <v>0</v>
      </c>
      <c r="K21" s="344">
        <v>15161</v>
      </c>
      <c r="L21" s="300">
        <v>9265</v>
      </c>
      <c r="M21" s="311">
        <v>5896</v>
      </c>
      <c r="N21" s="7">
        <v>9264</v>
      </c>
      <c r="O21" s="7">
        <v>3552</v>
      </c>
      <c r="P21" s="7">
        <v>366</v>
      </c>
      <c r="Q21" s="7">
        <v>1921</v>
      </c>
      <c r="R21" s="7">
        <v>58</v>
      </c>
    </row>
    <row r="22" spans="2:18" x14ac:dyDescent="0.25">
      <c r="B22" s="3" t="s">
        <v>633</v>
      </c>
      <c r="C22" s="7">
        <v>1962</v>
      </c>
      <c r="D22" s="7">
        <v>1173</v>
      </c>
      <c r="E22" s="293">
        <v>3135</v>
      </c>
      <c r="F22" s="7">
        <v>10777</v>
      </c>
      <c r="G22" s="7">
        <v>732</v>
      </c>
      <c r="H22" s="158">
        <v>11509</v>
      </c>
      <c r="I22" s="294">
        <v>14644</v>
      </c>
      <c r="J22" s="340">
        <v>0</v>
      </c>
      <c r="K22" s="344">
        <v>14644</v>
      </c>
      <c r="L22" s="300">
        <v>9057</v>
      </c>
      <c r="M22" s="311">
        <v>5587</v>
      </c>
      <c r="N22" s="7">
        <v>9341</v>
      </c>
      <c r="O22" s="7">
        <v>3273</v>
      </c>
      <c r="P22" s="7">
        <v>323</v>
      </c>
      <c r="Q22" s="7">
        <v>1636</v>
      </c>
      <c r="R22" s="7">
        <v>71</v>
      </c>
    </row>
    <row r="23" spans="2:18" x14ac:dyDescent="0.25">
      <c r="B23" s="4" t="s">
        <v>634</v>
      </c>
      <c r="C23" s="7">
        <v>2233</v>
      </c>
      <c r="D23" s="7">
        <v>1458</v>
      </c>
      <c r="E23" s="293">
        <v>3691</v>
      </c>
      <c r="F23" s="7">
        <v>10095</v>
      </c>
      <c r="G23" s="7">
        <v>921</v>
      </c>
      <c r="H23" s="158">
        <v>11016</v>
      </c>
      <c r="I23" s="294">
        <v>14707</v>
      </c>
      <c r="J23" s="340">
        <v>0</v>
      </c>
      <c r="K23" s="344">
        <v>14707</v>
      </c>
      <c r="L23" s="300">
        <v>8809</v>
      </c>
      <c r="M23" s="311">
        <v>5898</v>
      </c>
      <c r="N23" s="7">
        <v>8502</v>
      </c>
      <c r="O23" s="7">
        <v>3702</v>
      </c>
      <c r="P23" s="7">
        <v>417</v>
      </c>
      <c r="Q23" s="7">
        <v>1975</v>
      </c>
      <c r="R23" s="7">
        <v>111</v>
      </c>
    </row>
    <row r="24" spans="2:18" x14ac:dyDescent="0.25">
      <c r="B24" s="4" t="s">
        <v>635</v>
      </c>
      <c r="C24" s="7">
        <v>2162</v>
      </c>
      <c r="D24" s="7">
        <v>1511</v>
      </c>
      <c r="E24" s="293">
        <v>3673</v>
      </c>
      <c r="F24" s="7">
        <v>9451</v>
      </c>
      <c r="G24" s="7">
        <v>837</v>
      </c>
      <c r="H24" s="158">
        <v>10288</v>
      </c>
      <c r="I24" s="294">
        <v>13961</v>
      </c>
      <c r="J24" s="340">
        <v>0</v>
      </c>
      <c r="K24" s="344">
        <v>13961</v>
      </c>
      <c r="L24" s="300">
        <v>8194</v>
      </c>
      <c r="M24" s="311">
        <v>5767</v>
      </c>
      <c r="N24" s="7">
        <v>7466</v>
      </c>
      <c r="O24" s="7">
        <v>3891</v>
      </c>
      <c r="P24" s="7">
        <v>488</v>
      </c>
      <c r="Q24" s="7">
        <v>2060</v>
      </c>
      <c r="R24" s="7">
        <v>56</v>
      </c>
    </row>
    <row r="25" spans="2:18" x14ac:dyDescent="0.25">
      <c r="B25" s="4" t="s">
        <v>636</v>
      </c>
      <c r="C25" s="7">
        <v>2236</v>
      </c>
      <c r="D25" s="7">
        <v>1384</v>
      </c>
      <c r="E25" s="293">
        <v>3620</v>
      </c>
      <c r="F25" s="7">
        <v>10982</v>
      </c>
      <c r="G25" s="7">
        <v>557</v>
      </c>
      <c r="H25" s="158">
        <v>11539</v>
      </c>
      <c r="I25" s="294">
        <v>15159</v>
      </c>
      <c r="J25" s="340">
        <v>0</v>
      </c>
      <c r="K25" s="344">
        <v>15159</v>
      </c>
      <c r="L25" s="300">
        <v>8441</v>
      </c>
      <c r="M25" s="311">
        <v>6718</v>
      </c>
      <c r="N25" s="7">
        <v>8399</v>
      </c>
      <c r="O25" s="7">
        <v>4167</v>
      </c>
      <c r="P25" s="7">
        <v>484</v>
      </c>
      <c r="Q25" s="7">
        <v>2063</v>
      </c>
      <c r="R25" s="7">
        <v>46</v>
      </c>
    </row>
    <row r="26" spans="2:18" x14ac:dyDescent="0.25">
      <c r="B26" s="4" t="s">
        <v>637</v>
      </c>
      <c r="C26" s="7">
        <v>2036</v>
      </c>
      <c r="D26" s="7">
        <v>1415</v>
      </c>
      <c r="E26" s="293">
        <v>3451</v>
      </c>
      <c r="F26" s="7">
        <v>9462</v>
      </c>
      <c r="G26" s="7">
        <v>524</v>
      </c>
      <c r="H26" s="158">
        <v>9986</v>
      </c>
      <c r="I26" s="294">
        <v>13437</v>
      </c>
      <c r="J26" s="340">
        <v>0</v>
      </c>
      <c r="K26" s="344">
        <v>13437</v>
      </c>
      <c r="L26" s="300">
        <v>7845</v>
      </c>
      <c r="M26" s="311">
        <v>5592</v>
      </c>
      <c r="N26" s="7">
        <v>7484</v>
      </c>
      <c r="O26" s="7">
        <v>3605</v>
      </c>
      <c r="P26" s="7">
        <v>400</v>
      </c>
      <c r="Q26" s="7">
        <v>1890</v>
      </c>
      <c r="R26" s="7">
        <v>58</v>
      </c>
    </row>
    <row r="27" spans="2:18" x14ac:dyDescent="0.25">
      <c r="B27" s="4" t="s">
        <v>638</v>
      </c>
      <c r="C27" s="7">
        <v>2723</v>
      </c>
      <c r="D27" s="7">
        <v>1457</v>
      </c>
      <c r="E27" s="293">
        <v>4180</v>
      </c>
      <c r="F27" s="7">
        <v>10035</v>
      </c>
      <c r="G27" s="7">
        <v>480</v>
      </c>
      <c r="H27" s="158">
        <v>10515</v>
      </c>
      <c r="I27" s="294">
        <v>14695</v>
      </c>
      <c r="J27" s="340">
        <v>0</v>
      </c>
      <c r="K27" s="344">
        <v>14695</v>
      </c>
      <c r="L27" s="300">
        <v>8750</v>
      </c>
      <c r="M27" s="311">
        <v>5945</v>
      </c>
      <c r="N27" s="7">
        <v>8425</v>
      </c>
      <c r="O27" s="7">
        <v>3822</v>
      </c>
      <c r="P27" s="7">
        <v>445</v>
      </c>
      <c r="Q27" s="7">
        <v>1921</v>
      </c>
      <c r="R27" s="7">
        <v>82</v>
      </c>
    </row>
    <row r="28" spans="2:18" x14ac:dyDescent="0.25">
      <c r="B28" s="4" t="s">
        <v>639</v>
      </c>
      <c r="C28" s="7">
        <v>2972</v>
      </c>
      <c r="D28" s="7">
        <v>1641</v>
      </c>
      <c r="E28" s="293">
        <v>4613</v>
      </c>
      <c r="F28" s="7">
        <v>10665</v>
      </c>
      <c r="G28" s="7">
        <v>427</v>
      </c>
      <c r="H28" s="158">
        <v>11092</v>
      </c>
      <c r="I28" s="294">
        <v>15705</v>
      </c>
      <c r="J28" s="340">
        <v>0</v>
      </c>
      <c r="K28" s="344">
        <v>15705</v>
      </c>
      <c r="L28" s="300">
        <v>9584</v>
      </c>
      <c r="M28" s="311">
        <v>6121</v>
      </c>
      <c r="N28" s="7">
        <v>9567</v>
      </c>
      <c r="O28" s="7">
        <v>3493</v>
      </c>
      <c r="P28" s="7">
        <v>429</v>
      </c>
      <c r="Q28" s="7">
        <v>2135</v>
      </c>
      <c r="R28" s="7">
        <v>81</v>
      </c>
    </row>
    <row r="29" spans="2:18" x14ac:dyDescent="0.25">
      <c r="B29" s="4" t="s">
        <v>640</v>
      </c>
      <c r="C29" s="7">
        <v>2125</v>
      </c>
      <c r="D29" s="7">
        <v>1251</v>
      </c>
      <c r="E29" s="293">
        <v>3376</v>
      </c>
      <c r="F29" s="7">
        <v>8571</v>
      </c>
      <c r="G29" s="7">
        <v>339</v>
      </c>
      <c r="H29" s="158">
        <v>8910</v>
      </c>
      <c r="I29" s="294">
        <v>12286</v>
      </c>
      <c r="J29" s="340">
        <v>0</v>
      </c>
      <c r="K29" s="344">
        <v>12286</v>
      </c>
      <c r="L29" s="300">
        <v>7584</v>
      </c>
      <c r="M29" s="311">
        <v>4702</v>
      </c>
      <c r="N29" s="7">
        <v>7293</v>
      </c>
      <c r="O29" s="7">
        <v>2992</v>
      </c>
      <c r="P29" s="7">
        <v>330</v>
      </c>
      <c r="Q29" s="7">
        <v>1596</v>
      </c>
      <c r="R29" s="7">
        <v>75</v>
      </c>
    </row>
    <row r="30" spans="2:18" x14ac:dyDescent="0.25">
      <c r="B30" s="3" t="s">
        <v>641</v>
      </c>
      <c r="C30" s="7">
        <v>2740</v>
      </c>
      <c r="D30" s="7">
        <v>1519</v>
      </c>
      <c r="E30" s="293">
        <v>4259</v>
      </c>
      <c r="F30" s="7">
        <v>11547</v>
      </c>
      <c r="G30" s="7">
        <v>419</v>
      </c>
      <c r="H30" s="158">
        <v>11966</v>
      </c>
      <c r="I30" s="294">
        <v>16225</v>
      </c>
      <c r="J30" s="340">
        <v>0</v>
      </c>
      <c r="K30" s="344">
        <v>16225</v>
      </c>
      <c r="L30" s="300">
        <v>9943</v>
      </c>
      <c r="M30" s="311">
        <v>6282</v>
      </c>
      <c r="N30" s="7">
        <v>9288</v>
      </c>
      <c r="O30" s="7">
        <v>4210</v>
      </c>
      <c r="P30" s="7">
        <v>418</v>
      </c>
      <c r="Q30" s="7">
        <v>2233</v>
      </c>
      <c r="R30" s="7">
        <v>76</v>
      </c>
    </row>
    <row r="31" spans="2:18" x14ac:dyDescent="0.25">
      <c r="B31" s="4" t="s">
        <v>642</v>
      </c>
      <c r="C31" s="7">
        <v>2194</v>
      </c>
      <c r="D31" s="7">
        <v>1405</v>
      </c>
      <c r="E31" s="293">
        <v>3599</v>
      </c>
      <c r="F31" s="7">
        <v>9160</v>
      </c>
      <c r="G31" s="7">
        <v>308</v>
      </c>
      <c r="H31" s="158">
        <v>9468</v>
      </c>
      <c r="I31" s="294">
        <v>13067</v>
      </c>
      <c r="J31" s="340">
        <v>0</v>
      </c>
      <c r="K31" s="344">
        <v>13067</v>
      </c>
      <c r="L31" s="300">
        <v>7908</v>
      </c>
      <c r="M31" s="311">
        <v>5159</v>
      </c>
      <c r="N31" s="7">
        <v>7193</v>
      </c>
      <c r="O31" s="7">
        <v>3535</v>
      </c>
      <c r="P31" s="7">
        <v>437</v>
      </c>
      <c r="Q31" s="7">
        <v>1834</v>
      </c>
      <c r="R31" s="7">
        <v>68</v>
      </c>
    </row>
    <row r="32" spans="2:18" x14ac:dyDescent="0.25">
      <c r="B32" s="8" t="s">
        <v>643</v>
      </c>
      <c r="C32" s="7">
        <v>2036</v>
      </c>
      <c r="D32" s="7">
        <v>1327</v>
      </c>
      <c r="E32" s="293">
        <v>3363</v>
      </c>
      <c r="F32" s="7">
        <v>8399</v>
      </c>
      <c r="G32" s="7">
        <v>327</v>
      </c>
      <c r="H32" s="158">
        <v>8726</v>
      </c>
      <c r="I32" s="294">
        <v>12089</v>
      </c>
      <c r="J32" s="340">
        <v>0</v>
      </c>
      <c r="K32" s="344">
        <v>12089</v>
      </c>
      <c r="L32" s="300">
        <v>7117</v>
      </c>
      <c r="M32" s="311">
        <v>4972</v>
      </c>
      <c r="N32" s="7">
        <v>6747</v>
      </c>
      <c r="O32" s="7">
        <v>3273</v>
      </c>
      <c r="P32" s="7">
        <v>339</v>
      </c>
      <c r="Q32" s="7">
        <v>1662</v>
      </c>
      <c r="R32" s="7">
        <v>68</v>
      </c>
    </row>
    <row r="33" spans="2:18" x14ac:dyDescent="0.25">
      <c r="B33" s="2" t="s">
        <v>587</v>
      </c>
      <c r="C33" s="157">
        <v>27799</v>
      </c>
      <c r="D33" s="157">
        <v>16994</v>
      </c>
      <c r="E33" s="291">
        <v>44793</v>
      </c>
      <c r="F33" s="157">
        <v>120071</v>
      </c>
      <c r="G33" s="157">
        <v>6272</v>
      </c>
      <c r="H33" s="157">
        <v>126343</v>
      </c>
      <c r="I33" s="292">
        <v>171136</v>
      </c>
      <c r="J33" s="339">
        <v>0</v>
      </c>
      <c r="K33" s="343">
        <v>171136</v>
      </c>
      <c r="L33" s="299">
        <v>102497</v>
      </c>
      <c r="M33" s="307">
        <v>68639</v>
      </c>
      <c r="N33" s="157">
        <v>98969</v>
      </c>
      <c r="O33" s="157">
        <v>43515</v>
      </c>
      <c r="P33" s="157">
        <v>4876</v>
      </c>
      <c r="Q33" s="157">
        <v>22926</v>
      </c>
      <c r="R33" s="157">
        <v>850</v>
      </c>
    </row>
    <row r="34" spans="2:18" x14ac:dyDescent="0.25">
      <c r="B34" s="4" t="s">
        <v>644</v>
      </c>
      <c r="C34" s="7">
        <v>2413</v>
      </c>
      <c r="D34" s="7">
        <v>1462</v>
      </c>
      <c r="E34" s="293">
        <v>3875</v>
      </c>
      <c r="F34" s="7">
        <v>9943</v>
      </c>
      <c r="G34" s="7">
        <v>565</v>
      </c>
      <c r="H34" s="158">
        <v>10508</v>
      </c>
      <c r="I34" s="294">
        <v>14383</v>
      </c>
      <c r="J34" s="340">
        <v>0</v>
      </c>
      <c r="K34" s="344">
        <v>14383</v>
      </c>
      <c r="L34" s="300">
        <v>8587</v>
      </c>
      <c r="M34" s="311">
        <v>5796</v>
      </c>
      <c r="N34" s="7">
        <v>8023</v>
      </c>
      <c r="O34" s="7">
        <v>4044</v>
      </c>
      <c r="P34" s="7">
        <v>339</v>
      </c>
      <c r="Q34" s="7">
        <v>1910</v>
      </c>
      <c r="R34" s="7">
        <v>67</v>
      </c>
    </row>
    <row r="35" spans="2:18" x14ac:dyDescent="0.25">
      <c r="B35" s="4" t="s">
        <v>645</v>
      </c>
      <c r="C35" s="7">
        <v>1841</v>
      </c>
      <c r="D35" s="7">
        <v>1293</v>
      </c>
      <c r="E35" s="293">
        <v>3134</v>
      </c>
      <c r="F35" s="7">
        <v>8328</v>
      </c>
      <c r="G35" s="7">
        <v>685</v>
      </c>
      <c r="H35" s="158">
        <v>9013</v>
      </c>
      <c r="I35" s="294">
        <v>12147</v>
      </c>
      <c r="J35" s="340">
        <v>0</v>
      </c>
      <c r="K35" s="344">
        <v>12147</v>
      </c>
      <c r="L35" s="300">
        <v>7173</v>
      </c>
      <c r="M35" s="311">
        <v>4974</v>
      </c>
      <c r="N35" s="7">
        <v>6713</v>
      </c>
      <c r="O35" s="7">
        <v>3594</v>
      </c>
      <c r="P35" s="7">
        <v>294</v>
      </c>
      <c r="Q35" s="7">
        <v>1482</v>
      </c>
      <c r="R35" s="7">
        <v>64</v>
      </c>
    </row>
    <row r="36" spans="2:18" x14ac:dyDescent="0.25">
      <c r="B36" s="4" t="s">
        <v>646</v>
      </c>
      <c r="C36" s="7">
        <v>2138</v>
      </c>
      <c r="D36" s="7">
        <v>1471</v>
      </c>
      <c r="E36" s="293">
        <v>3609</v>
      </c>
      <c r="F36" s="7">
        <v>9131</v>
      </c>
      <c r="G36" s="7">
        <v>638</v>
      </c>
      <c r="H36" s="158">
        <v>9769</v>
      </c>
      <c r="I36" s="294">
        <v>13378</v>
      </c>
      <c r="J36" s="340">
        <v>0</v>
      </c>
      <c r="K36" s="344">
        <v>13378</v>
      </c>
      <c r="L36" s="300">
        <v>7993</v>
      </c>
      <c r="M36" s="311">
        <v>5385</v>
      </c>
      <c r="N36" s="7">
        <v>7386</v>
      </c>
      <c r="O36" s="7">
        <v>3742</v>
      </c>
      <c r="P36" s="7">
        <v>350</v>
      </c>
      <c r="Q36" s="7">
        <v>1818</v>
      </c>
      <c r="R36" s="7">
        <v>82</v>
      </c>
    </row>
    <row r="37" spans="2:18" x14ac:dyDescent="0.25">
      <c r="B37" s="4" t="s">
        <v>647</v>
      </c>
      <c r="C37" s="7">
        <v>2049</v>
      </c>
      <c r="D37" s="7">
        <v>1544</v>
      </c>
      <c r="E37" s="293">
        <v>3593</v>
      </c>
      <c r="F37" s="7">
        <v>8925</v>
      </c>
      <c r="G37" s="7">
        <v>584</v>
      </c>
      <c r="H37" s="158">
        <v>9509</v>
      </c>
      <c r="I37" s="294">
        <v>13102</v>
      </c>
      <c r="J37" s="340">
        <v>0</v>
      </c>
      <c r="K37" s="344">
        <v>13102</v>
      </c>
      <c r="L37" s="300">
        <v>7759</v>
      </c>
      <c r="M37" s="311">
        <v>5343</v>
      </c>
      <c r="N37" s="7">
        <v>7057</v>
      </c>
      <c r="O37" s="7">
        <v>3751</v>
      </c>
      <c r="P37" s="7">
        <v>317</v>
      </c>
      <c r="Q37" s="7">
        <v>1883</v>
      </c>
      <c r="R37" s="7">
        <v>94</v>
      </c>
    </row>
    <row r="38" spans="2:18" x14ac:dyDescent="0.25">
      <c r="B38" s="4" t="s">
        <v>648</v>
      </c>
      <c r="C38" s="7">
        <v>2054</v>
      </c>
      <c r="D38" s="7">
        <v>1372</v>
      </c>
      <c r="E38" s="293">
        <v>3426</v>
      </c>
      <c r="F38" s="7">
        <v>9164</v>
      </c>
      <c r="G38" s="7">
        <v>484</v>
      </c>
      <c r="H38" s="158">
        <v>9648</v>
      </c>
      <c r="I38" s="294">
        <v>13074</v>
      </c>
      <c r="J38" s="340">
        <v>0</v>
      </c>
      <c r="K38" s="344">
        <v>13074</v>
      </c>
      <c r="L38" s="300">
        <v>7479</v>
      </c>
      <c r="M38" s="311">
        <v>5595</v>
      </c>
      <c r="N38" s="7">
        <v>7000</v>
      </c>
      <c r="O38" s="7">
        <v>3704</v>
      </c>
      <c r="P38" s="7">
        <v>346</v>
      </c>
      <c r="Q38" s="7">
        <v>1942</v>
      </c>
      <c r="R38" s="7">
        <v>82</v>
      </c>
    </row>
    <row r="39" spans="2:18" x14ac:dyDescent="0.25">
      <c r="B39" s="4" t="s">
        <v>649</v>
      </c>
      <c r="C39" s="7">
        <v>1759</v>
      </c>
      <c r="D39" s="7">
        <v>1366</v>
      </c>
      <c r="E39" s="293">
        <v>3125</v>
      </c>
      <c r="F39" s="7">
        <v>7668</v>
      </c>
      <c r="G39" s="7">
        <v>401</v>
      </c>
      <c r="H39" s="158">
        <v>8069</v>
      </c>
      <c r="I39" s="294">
        <v>11194</v>
      </c>
      <c r="J39" s="340">
        <v>0</v>
      </c>
      <c r="K39" s="344">
        <v>11194</v>
      </c>
      <c r="L39" s="300">
        <v>6474</v>
      </c>
      <c r="M39" s="311">
        <v>4720</v>
      </c>
      <c r="N39" s="7">
        <v>6264</v>
      </c>
      <c r="O39" s="7">
        <v>3016</v>
      </c>
      <c r="P39" s="7">
        <v>301</v>
      </c>
      <c r="Q39" s="7">
        <v>1499</v>
      </c>
      <c r="R39" s="7">
        <v>114</v>
      </c>
    </row>
    <row r="40" spans="2:18" x14ac:dyDescent="0.25">
      <c r="B40" s="4" t="s">
        <v>650</v>
      </c>
      <c r="C40" s="7">
        <v>2148</v>
      </c>
      <c r="D40" s="7">
        <v>1574</v>
      </c>
      <c r="E40" s="293">
        <v>3722</v>
      </c>
      <c r="F40" s="7">
        <v>9811</v>
      </c>
      <c r="G40" s="7">
        <v>470</v>
      </c>
      <c r="H40" s="158">
        <v>10281</v>
      </c>
      <c r="I40" s="294">
        <v>14003</v>
      </c>
      <c r="J40" s="340">
        <v>0</v>
      </c>
      <c r="K40" s="344">
        <v>14003</v>
      </c>
      <c r="L40" s="300">
        <v>8237</v>
      </c>
      <c r="M40" s="311">
        <v>5766</v>
      </c>
      <c r="N40" s="7">
        <v>7798</v>
      </c>
      <c r="O40" s="7">
        <v>3852</v>
      </c>
      <c r="P40" s="7">
        <v>378</v>
      </c>
      <c r="Q40" s="7">
        <v>1852</v>
      </c>
      <c r="R40" s="7">
        <v>123</v>
      </c>
    </row>
    <row r="41" spans="2:18" x14ac:dyDescent="0.25">
      <c r="B41" s="4" t="s">
        <v>651</v>
      </c>
      <c r="C41" s="7">
        <v>2120</v>
      </c>
      <c r="D41" s="7">
        <v>1488</v>
      </c>
      <c r="E41" s="293">
        <v>3608</v>
      </c>
      <c r="F41" s="7">
        <v>9309</v>
      </c>
      <c r="G41" s="7">
        <v>424</v>
      </c>
      <c r="H41" s="158">
        <v>9733</v>
      </c>
      <c r="I41" s="294">
        <v>13341</v>
      </c>
      <c r="J41" s="340">
        <v>0</v>
      </c>
      <c r="K41" s="344">
        <v>13341</v>
      </c>
      <c r="L41" s="300">
        <v>8058</v>
      </c>
      <c r="M41" s="311">
        <v>5283</v>
      </c>
      <c r="N41" s="7">
        <v>8081</v>
      </c>
      <c r="O41" s="7">
        <v>3217</v>
      </c>
      <c r="P41" s="7">
        <v>273</v>
      </c>
      <c r="Q41" s="7">
        <v>1636</v>
      </c>
      <c r="R41" s="7">
        <v>134</v>
      </c>
    </row>
    <row r="42" spans="2:18" x14ac:dyDescent="0.25">
      <c r="B42" s="4" t="s">
        <v>652</v>
      </c>
      <c r="C42" s="7">
        <v>2015</v>
      </c>
      <c r="D42" s="7">
        <v>1223</v>
      </c>
      <c r="E42" s="293">
        <v>3238</v>
      </c>
      <c r="F42" s="7">
        <v>8416</v>
      </c>
      <c r="G42" s="7">
        <v>455</v>
      </c>
      <c r="H42" s="158">
        <v>8871</v>
      </c>
      <c r="I42" s="294">
        <v>12109</v>
      </c>
      <c r="J42" s="340">
        <v>0</v>
      </c>
      <c r="K42" s="344">
        <v>12109</v>
      </c>
      <c r="L42" s="300">
        <v>7258</v>
      </c>
      <c r="M42" s="311">
        <v>4851</v>
      </c>
      <c r="N42" s="7">
        <v>6573</v>
      </c>
      <c r="O42" s="7">
        <v>3565</v>
      </c>
      <c r="P42" s="7">
        <v>280</v>
      </c>
      <c r="Q42" s="7">
        <v>1592</v>
      </c>
      <c r="R42" s="7">
        <v>99</v>
      </c>
    </row>
    <row r="43" spans="2:18" x14ac:dyDescent="0.25">
      <c r="B43" s="4" t="s">
        <v>653</v>
      </c>
      <c r="C43" s="7">
        <v>1964</v>
      </c>
      <c r="D43" s="7">
        <v>1185</v>
      </c>
      <c r="E43" s="293">
        <v>3149</v>
      </c>
      <c r="F43" s="7">
        <v>7487</v>
      </c>
      <c r="G43" s="7">
        <v>355</v>
      </c>
      <c r="H43" s="158">
        <v>7842</v>
      </c>
      <c r="I43" s="294">
        <v>10991</v>
      </c>
      <c r="J43" s="340">
        <v>1</v>
      </c>
      <c r="K43" s="344">
        <v>10992</v>
      </c>
      <c r="L43" s="300">
        <v>6815</v>
      </c>
      <c r="M43" s="311">
        <v>4177</v>
      </c>
      <c r="N43" s="7">
        <v>5786</v>
      </c>
      <c r="O43" s="7">
        <v>3124</v>
      </c>
      <c r="P43" s="7">
        <v>230</v>
      </c>
      <c r="Q43" s="7">
        <v>1744</v>
      </c>
      <c r="R43" s="7">
        <v>108</v>
      </c>
    </row>
    <row r="44" spans="2:18" x14ac:dyDescent="0.25">
      <c r="B44" s="4" t="s">
        <v>654</v>
      </c>
      <c r="C44" s="7">
        <v>1876</v>
      </c>
      <c r="D44" s="7">
        <v>1008</v>
      </c>
      <c r="E44" s="293">
        <v>2884</v>
      </c>
      <c r="F44" s="7">
        <v>7528</v>
      </c>
      <c r="G44" s="7">
        <v>384</v>
      </c>
      <c r="H44" s="158">
        <v>7912</v>
      </c>
      <c r="I44" s="294">
        <v>10796</v>
      </c>
      <c r="J44" s="340">
        <v>0</v>
      </c>
      <c r="K44" s="344">
        <v>10796</v>
      </c>
      <c r="L44" s="300">
        <v>6526</v>
      </c>
      <c r="M44" s="311">
        <v>4270</v>
      </c>
      <c r="N44" s="7">
        <v>4992</v>
      </c>
      <c r="O44" s="7">
        <v>3456</v>
      </c>
      <c r="P44" s="7">
        <v>307</v>
      </c>
      <c r="Q44" s="7">
        <v>1828</v>
      </c>
      <c r="R44" s="7">
        <v>213</v>
      </c>
    </row>
    <row r="45" spans="2:18" x14ac:dyDescent="0.25">
      <c r="B45" s="4" t="s">
        <v>655</v>
      </c>
      <c r="C45" s="7">
        <v>2633</v>
      </c>
      <c r="D45" s="7">
        <v>1662</v>
      </c>
      <c r="E45" s="293">
        <v>4295</v>
      </c>
      <c r="F45" s="7">
        <v>13246</v>
      </c>
      <c r="G45" s="7">
        <v>619</v>
      </c>
      <c r="H45" s="158">
        <v>13865</v>
      </c>
      <c r="I45" s="294">
        <v>18160</v>
      </c>
      <c r="J45" s="340">
        <v>0</v>
      </c>
      <c r="K45" s="344">
        <v>18160</v>
      </c>
      <c r="L45" s="300">
        <v>10609</v>
      </c>
      <c r="M45" s="311">
        <v>7551</v>
      </c>
      <c r="N45" s="7">
        <v>10883</v>
      </c>
      <c r="O45" s="7">
        <v>4156</v>
      </c>
      <c r="P45" s="7">
        <v>762</v>
      </c>
      <c r="Q45" s="7">
        <v>2155</v>
      </c>
      <c r="R45" s="7">
        <v>204</v>
      </c>
    </row>
    <row r="46" spans="2:18" x14ac:dyDescent="0.25">
      <c r="B46" s="2" t="s">
        <v>591</v>
      </c>
      <c r="C46" s="157">
        <v>25010</v>
      </c>
      <c r="D46" s="157">
        <v>16648</v>
      </c>
      <c r="E46" s="291">
        <v>41658</v>
      </c>
      <c r="F46" s="157">
        <v>108956</v>
      </c>
      <c r="G46" s="157">
        <v>6064</v>
      </c>
      <c r="H46" s="157">
        <v>115020</v>
      </c>
      <c r="I46" s="292">
        <v>156678</v>
      </c>
      <c r="J46" s="339">
        <v>1</v>
      </c>
      <c r="K46" s="343">
        <v>156679</v>
      </c>
      <c r="L46" s="299">
        <v>92968</v>
      </c>
      <c r="M46" s="307">
        <v>63711</v>
      </c>
      <c r="N46" s="157">
        <v>86556</v>
      </c>
      <c r="O46" s="157">
        <v>43221</v>
      </c>
      <c r="P46" s="157">
        <v>4177</v>
      </c>
      <c r="Q46" s="157">
        <v>21341</v>
      </c>
      <c r="R46" s="157">
        <v>1384</v>
      </c>
    </row>
    <row r="47" spans="2:18" s="196" customFormat="1" x14ac:dyDescent="0.25">
      <c r="B47" s="4" t="s">
        <v>656</v>
      </c>
      <c r="C47" s="7">
        <v>2651</v>
      </c>
      <c r="D47" s="7">
        <v>1760</v>
      </c>
      <c r="E47" s="293">
        <v>4411</v>
      </c>
      <c r="F47" s="7">
        <v>19497</v>
      </c>
      <c r="G47" s="7">
        <v>734</v>
      </c>
      <c r="H47" s="158">
        <v>20231</v>
      </c>
      <c r="I47" s="294">
        <v>24642</v>
      </c>
      <c r="J47" s="340">
        <v>82</v>
      </c>
      <c r="K47" s="344">
        <v>24724</v>
      </c>
      <c r="L47" s="300">
        <v>13701</v>
      </c>
      <c r="M47" s="311">
        <v>11023</v>
      </c>
      <c r="N47" s="7">
        <v>14330</v>
      </c>
      <c r="O47" s="7">
        <v>6259</v>
      </c>
      <c r="P47" s="7">
        <v>1418</v>
      </c>
      <c r="Q47" s="7">
        <v>2413</v>
      </c>
      <c r="R47" s="7">
        <v>304</v>
      </c>
    </row>
    <row r="48" spans="2:18" s="196" customFormat="1" x14ac:dyDescent="0.25">
      <c r="B48" s="4" t="s">
        <v>657</v>
      </c>
      <c r="C48" s="7">
        <v>2192</v>
      </c>
      <c r="D48" s="7">
        <v>1563</v>
      </c>
      <c r="E48" s="293">
        <v>3755</v>
      </c>
      <c r="F48" s="7">
        <v>23752</v>
      </c>
      <c r="G48" s="7">
        <v>842</v>
      </c>
      <c r="H48" s="158">
        <v>24594</v>
      </c>
      <c r="I48" s="294">
        <v>28349</v>
      </c>
      <c r="J48" s="340">
        <v>113</v>
      </c>
      <c r="K48" s="344">
        <v>28462</v>
      </c>
      <c r="L48" s="300">
        <v>15875</v>
      </c>
      <c r="M48" s="311">
        <v>12587</v>
      </c>
      <c r="N48" s="7">
        <v>18412</v>
      </c>
      <c r="O48" s="7">
        <v>6699</v>
      </c>
      <c r="P48" s="7">
        <v>997</v>
      </c>
      <c r="Q48" s="7">
        <v>2050</v>
      </c>
      <c r="R48" s="7">
        <v>304</v>
      </c>
    </row>
    <row r="49" spans="2:18" s="196" customFormat="1" x14ac:dyDescent="0.25">
      <c r="B49" s="4" t="s">
        <v>658</v>
      </c>
      <c r="C49" s="7">
        <v>1647</v>
      </c>
      <c r="D49" s="7">
        <v>1133</v>
      </c>
      <c r="E49" s="293">
        <v>2780</v>
      </c>
      <c r="F49" s="7">
        <v>12294</v>
      </c>
      <c r="G49" s="7">
        <v>514</v>
      </c>
      <c r="H49" s="158">
        <v>12808</v>
      </c>
      <c r="I49" s="294">
        <v>15588</v>
      </c>
      <c r="J49" s="340">
        <v>65</v>
      </c>
      <c r="K49" s="344">
        <v>15653</v>
      </c>
      <c r="L49" s="300">
        <v>8592</v>
      </c>
      <c r="M49" s="311">
        <v>7061</v>
      </c>
      <c r="N49" s="7">
        <v>8409</v>
      </c>
      <c r="O49" s="7">
        <v>4526</v>
      </c>
      <c r="P49" s="7">
        <v>596</v>
      </c>
      <c r="Q49" s="7">
        <v>1605</v>
      </c>
      <c r="R49" s="7">
        <v>517</v>
      </c>
    </row>
    <row r="50" spans="2:18" s="196" customFormat="1" x14ac:dyDescent="0.25">
      <c r="B50" s="4" t="s">
        <v>659</v>
      </c>
      <c r="C50" s="7">
        <v>1031</v>
      </c>
      <c r="D50" s="7">
        <v>463</v>
      </c>
      <c r="E50" s="293">
        <v>1494</v>
      </c>
      <c r="F50" s="7">
        <v>6411</v>
      </c>
      <c r="G50" s="7">
        <v>450</v>
      </c>
      <c r="H50" s="158">
        <v>6861</v>
      </c>
      <c r="I50" s="294">
        <v>8355</v>
      </c>
      <c r="J50" s="340">
        <v>22</v>
      </c>
      <c r="K50" s="344">
        <v>8377</v>
      </c>
      <c r="L50" s="300">
        <v>4476</v>
      </c>
      <c r="M50" s="311">
        <v>3901</v>
      </c>
      <c r="N50" s="7">
        <v>2602</v>
      </c>
      <c r="O50" s="7">
        <v>3657</v>
      </c>
      <c r="P50" s="7">
        <v>316</v>
      </c>
      <c r="Q50" s="7">
        <v>1022</v>
      </c>
      <c r="R50" s="7">
        <v>780</v>
      </c>
    </row>
    <row r="51" spans="2:18" s="196" customFormat="1" x14ac:dyDescent="0.25">
      <c r="B51" s="4" t="s">
        <v>660</v>
      </c>
      <c r="C51" s="7">
        <v>1674</v>
      </c>
      <c r="D51" s="7">
        <v>832</v>
      </c>
      <c r="E51" s="293">
        <v>2506</v>
      </c>
      <c r="F51" s="7">
        <v>10463</v>
      </c>
      <c r="G51" s="7">
        <v>730</v>
      </c>
      <c r="H51" s="158">
        <v>11193</v>
      </c>
      <c r="I51" s="294">
        <v>13699</v>
      </c>
      <c r="J51" s="340">
        <v>35</v>
      </c>
      <c r="K51" s="344">
        <v>13734</v>
      </c>
      <c r="L51" s="300">
        <v>7261</v>
      </c>
      <c r="M51" s="311">
        <v>6473</v>
      </c>
      <c r="N51" s="7">
        <v>4621</v>
      </c>
      <c r="O51" s="7">
        <v>4963</v>
      </c>
      <c r="P51" s="7">
        <v>365</v>
      </c>
      <c r="Q51" s="7">
        <v>1049</v>
      </c>
      <c r="R51" s="7">
        <v>2736</v>
      </c>
    </row>
    <row r="52" spans="2:18" x14ac:dyDescent="0.25">
      <c r="B52" s="2" t="s">
        <v>627</v>
      </c>
      <c r="C52" s="157">
        <v>9195</v>
      </c>
      <c r="D52" s="157">
        <v>5751</v>
      </c>
      <c r="E52" s="291">
        <v>14946</v>
      </c>
      <c r="F52" s="157">
        <v>72417</v>
      </c>
      <c r="G52" s="157">
        <v>3270</v>
      </c>
      <c r="H52" s="157">
        <v>75687</v>
      </c>
      <c r="I52" s="292">
        <v>90633</v>
      </c>
      <c r="J52" s="339">
        <v>317</v>
      </c>
      <c r="K52" s="343">
        <v>90950</v>
      </c>
      <c r="L52" s="299">
        <v>49905</v>
      </c>
      <c r="M52" s="307">
        <v>41045</v>
      </c>
      <c r="N52" s="157">
        <v>48374</v>
      </c>
      <c r="O52" s="157">
        <v>26104</v>
      </c>
      <c r="P52" s="157">
        <v>3692</v>
      </c>
      <c r="Q52" s="157">
        <v>8139</v>
      </c>
      <c r="R52" s="157">
        <v>4641</v>
      </c>
    </row>
    <row r="53" spans="2:18" x14ac:dyDescent="0.25">
      <c r="B53" s="284" t="s">
        <v>28</v>
      </c>
      <c r="C53" s="158">
        <v>476554</v>
      </c>
      <c r="D53" s="158">
        <v>267274</v>
      </c>
      <c r="E53" s="293">
        <v>743828</v>
      </c>
      <c r="F53" s="158">
        <v>1476536</v>
      </c>
      <c r="G53" s="158">
        <v>85502</v>
      </c>
      <c r="H53" s="158">
        <v>1562038</v>
      </c>
      <c r="I53" s="294">
        <v>2305866</v>
      </c>
      <c r="J53" s="340">
        <v>318</v>
      </c>
      <c r="K53" s="344">
        <v>2306184</v>
      </c>
      <c r="L53" s="301">
        <v>1439179</v>
      </c>
      <c r="M53" s="309">
        <v>867005</v>
      </c>
      <c r="N53" s="158">
        <v>1448247</v>
      </c>
      <c r="O53" s="158">
        <v>369945</v>
      </c>
      <c r="P53" s="158">
        <v>66041</v>
      </c>
      <c r="Q53" s="158">
        <v>414723</v>
      </c>
      <c r="R53" s="158">
        <v>7228</v>
      </c>
    </row>
    <row r="54" spans="2:18" x14ac:dyDescent="0.25">
      <c r="B54" s="196" t="s">
        <v>129</v>
      </c>
    </row>
  </sheetData>
  <mergeCells count="7">
    <mergeCell ref="B5:Q5"/>
    <mergeCell ref="B6:Q6"/>
    <mergeCell ref="B9:B10"/>
    <mergeCell ref="C9:I9"/>
    <mergeCell ref="L9:M9"/>
    <mergeCell ref="N9:R9"/>
    <mergeCell ref="B8:R8"/>
  </mergeCells>
  <phoneticPr fontId="73" type="noConversion"/>
  <hyperlinks>
    <hyperlink ref="S5" location="'Índice Pensiones Solidarias'!A1" display="Volver Sistema de Pensiones Solidadias" xr:uid="{00000000-0004-0000-0300-000000000000}"/>
  </hyperlinks>
  <pageMargins left="0.7" right="0.7" top="0.75" bottom="0.75" header="0.3" footer="0.3"/>
  <pageSetup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2:S62"/>
  <sheetViews>
    <sheetView showGridLines="0" zoomScale="60" zoomScaleNormal="60" workbookViewId="0">
      <pane xSplit="2" ySplit="10" topLeftCell="C44" activePane="bottomRight" state="frozen"/>
      <selection activeCell="E52" sqref="E52"/>
      <selection pane="topRight" activeCell="E52" sqref="E52"/>
      <selection pane="bottomLeft" activeCell="E52" sqref="E52"/>
      <selection pane="bottomRight" activeCell="B56" sqref="B56:N56"/>
    </sheetView>
  </sheetViews>
  <sheetFormatPr baseColWidth="10" defaultColWidth="11.44140625" defaultRowHeight="12" x14ac:dyDescent="0.25"/>
  <cols>
    <col min="1" max="1" width="6" style="28" customWidth="1"/>
    <col min="2" max="2" width="14" style="28" customWidth="1"/>
    <col min="3" max="9" width="11.44140625" style="28"/>
    <col min="10" max="11" width="11.44140625" style="196"/>
    <col min="12" max="16384" width="11.44140625" style="28"/>
  </cols>
  <sheetData>
    <row r="2" spans="1:19" s="118" customFormat="1" ht="13.8" x14ac:dyDescent="0.3">
      <c r="A2" s="50" t="s">
        <v>101</v>
      </c>
    </row>
    <row r="3" spans="1:19" s="118" customFormat="1" ht="13.8" x14ac:dyDescent="0.3">
      <c r="A3" s="50" t="s">
        <v>102</v>
      </c>
    </row>
    <row r="4" spans="1:19" s="118" customFormat="1" ht="13.8" x14ac:dyDescent="0.3"/>
    <row r="5" spans="1:19" s="118" customFormat="1" ht="13.8" x14ac:dyDescent="0.3">
      <c r="B5" s="357" t="s">
        <v>578</v>
      </c>
      <c r="C5" s="357"/>
      <c r="D5" s="357"/>
      <c r="E5" s="357"/>
      <c r="F5" s="357"/>
      <c r="G5" s="357"/>
      <c r="H5" s="357"/>
      <c r="I5" s="357"/>
      <c r="J5" s="357"/>
      <c r="K5" s="357"/>
      <c r="L5" s="357"/>
      <c r="M5" s="357"/>
      <c r="N5" s="357"/>
      <c r="O5" s="357"/>
      <c r="P5" s="357"/>
      <c r="Q5" s="357"/>
      <c r="S5" s="135" t="s">
        <v>574</v>
      </c>
    </row>
    <row r="6" spans="1:19" s="118" customFormat="1" ht="13.8" x14ac:dyDescent="0.3">
      <c r="B6" s="357" t="str">
        <f>'Solicitudes Nacional'!B6:Q6</f>
        <v>Julio de 2008 a mayo 2020</v>
      </c>
      <c r="C6" s="357"/>
      <c r="D6" s="357"/>
      <c r="E6" s="357"/>
      <c r="F6" s="357"/>
      <c r="G6" s="357"/>
      <c r="H6" s="357"/>
      <c r="I6" s="357"/>
      <c r="J6" s="357"/>
      <c r="K6" s="357"/>
      <c r="L6" s="357"/>
      <c r="M6" s="357"/>
      <c r="N6" s="357"/>
      <c r="O6" s="357"/>
      <c r="P6" s="357"/>
      <c r="Q6" s="357"/>
    </row>
    <row r="7" spans="1:19" ht="12.6" thickBot="1" x14ac:dyDescent="0.3"/>
    <row r="8" spans="1:19" ht="15.75" customHeight="1" thickBot="1" x14ac:dyDescent="0.3">
      <c r="B8" s="368" t="s">
        <v>29</v>
      </c>
      <c r="C8" s="369"/>
      <c r="D8" s="369"/>
      <c r="E8" s="369"/>
      <c r="F8" s="369"/>
      <c r="G8" s="369"/>
      <c r="H8" s="369"/>
      <c r="I8" s="369"/>
      <c r="J8" s="369"/>
      <c r="K8" s="369"/>
      <c r="L8" s="369"/>
      <c r="M8" s="369"/>
      <c r="N8" s="369"/>
      <c r="O8" s="369"/>
      <c r="P8" s="369"/>
      <c r="Q8" s="369"/>
      <c r="R8" s="370"/>
    </row>
    <row r="9" spans="1:19" ht="12.6" thickBot="1" x14ac:dyDescent="0.3">
      <c r="B9" s="366" t="s">
        <v>30</v>
      </c>
      <c r="C9" s="360" t="s">
        <v>2</v>
      </c>
      <c r="D9" s="361"/>
      <c r="E9" s="361"/>
      <c r="F9" s="361"/>
      <c r="G9" s="361"/>
      <c r="H9" s="361"/>
      <c r="I9" s="362"/>
      <c r="J9" s="285"/>
      <c r="K9" s="285"/>
      <c r="L9" s="360" t="s">
        <v>3</v>
      </c>
      <c r="M9" s="362"/>
      <c r="N9" s="360" t="s">
        <v>4</v>
      </c>
      <c r="O9" s="361"/>
      <c r="P9" s="361"/>
      <c r="Q9" s="361"/>
      <c r="R9" s="362"/>
    </row>
    <row r="10" spans="1:19" ht="24.6" thickBot="1" x14ac:dyDescent="0.3">
      <c r="B10" s="367"/>
      <c r="C10" s="19" t="s">
        <v>5</v>
      </c>
      <c r="D10" s="10" t="s">
        <v>6</v>
      </c>
      <c r="E10" s="11" t="s">
        <v>7</v>
      </c>
      <c r="F10" s="10" t="s">
        <v>8</v>
      </c>
      <c r="G10" s="10" t="s">
        <v>9</v>
      </c>
      <c r="H10" s="12" t="s">
        <v>10</v>
      </c>
      <c r="I10" s="15" t="s">
        <v>31</v>
      </c>
      <c r="J10" s="302" t="s">
        <v>593</v>
      </c>
      <c r="K10" s="14" t="s">
        <v>594</v>
      </c>
      <c r="L10" s="302" t="s">
        <v>32</v>
      </c>
      <c r="M10" s="14" t="s">
        <v>13</v>
      </c>
      <c r="N10" s="302" t="s">
        <v>14</v>
      </c>
      <c r="O10" s="13" t="s">
        <v>15</v>
      </c>
      <c r="P10" s="13" t="s">
        <v>16</v>
      </c>
      <c r="Q10" s="13" t="s">
        <v>17</v>
      </c>
      <c r="R10" s="303" t="s">
        <v>595</v>
      </c>
    </row>
    <row r="11" spans="1:19" x14ac:dyDescent="0.25">
      <c r="B11" s="5" t="s">
        <v>18</v>
      </c>
      <c r="C11" s="299">
        <v>83731</v>
      </c>
      <c r="D11" s="157">
        <v>21440</v>
      </c>
      <c r="E11" s="157">
        <v>105171</v>
      </c>
      <c r="F11" s="157">
        <v>9486</v>
      </c>
      <c r="G11" s="157">
        <v>1541</v>
      </c>
      <c r="H11" s="157">
        <v>11027</v>
      </c>
      <c r="I11" s="292">
        <v>116198</v>
      </c>
      <c r="J11" s="304">
        <v>0</v>
      </c>
      <c r="K11" s="305">
        <v>116198</v>
      </c>
      <c r="L11" s="310">
        <v>89477</v>
      </c>
      <c r="M11" s="305">
        <v>26721</v>
      </c>
      <c r="N11" s="157">
        <v>78766</v>
      </c>
      <c r="O11" s="157">
        <v>988</v>
      </c>
      <c r="P11" s="157">
        <v>0</v>
      </c>
      <c r="Q11" s="157">
        <v>36444</v>
      </c>
      <c r="R11" s="157">
        <v>0</v>
      </c>
    </row>
    <row r="12" spans="1:19" x14ac:dyDescent="0.25">
      <c r="B12" s="5" t="s">
        <v>19</v>
      </c>
      <c r="C12" s="299">
        <v>57975</v>
      </c>
      <c r="D12" s="157">
        <v>21272</v>
      </c>
      <c r="E12" s="157">
        <v>79247</v>
      </c>
      <c r="F12" s="157">
        <v>277144</v>
      </c>
      <c r="G12" s="157">
        <v>9873</v>
      </c>
      <c r="H12" s="157">
        <v>287017</v>
      </c>
      <c r="I12" s="292">
        <v>366264</v>
      </c>
      <c r="J12" s="306">
        <v>0</v>
      </c>
      <c r="K12" s="307">
        <v>366264</v>
      </c>
      <c r="L12" s="299">
        <v>225377</v>
      </c>
      <c r="M12" s="307">
        <v>140887</v>
      </c>
      <c r="N12" s="157">
        <v>273407</v>
      </c>
      <c r="O12" s="157">
        <v>26670</v>
      </c>
      <c r="P12" s="157">
        <v>0</v>
      </c>
      <c r="Q12" s="157">
        <v>66187</v>
      </c>
      <c r="R12" s="157">
        <v>0</v>
      </c>
    </row>
    <row r="13" spans="1:19" x14ac:dyDescent="0.25">
      <c r="B13" s="5" t="s">
        <v>20</v>
      </c>
      <c r="C13" s="299">
        <v>36125</v>
      </c>
      <c r="D13" s="157">
        <v>13245</v>
      </c>
      <c r="E13" s="157">
        <v>49370</v>
      </c>
      <c r="F13" s="157">
        <v>137904</v>
      </c>
      <c r="G13" s="157">
        <v>9915</v>
      </c>
      <c r="H13" s="157">
        <v>147819</v>
      </c>
      <c r="I13" s="292">
        <v>197189</v>
      </c>
      <c r="J13" s="306">
        <v>0</v>
      </c>
      <c r="K13" s="307">
        <v>197189</v>
      </c>
      <c r="L13" s="299">
        <v>119677</v>
      </c>
      <c r="M13" s="307">
        <v>77512</v>
      </c>
      <c r="N13" s="157">
        <v>120976</v>
      </c>
      <c r="O13" s="157">
        <v>25694</v>
      </c>
      <c r="P13" s="157">
        <v>3837</v>
      </c>
      <c r="Q13" s="157">
        <v>46682</v>
      </c>
      <c r="R13" s="157">
        <v>0</v>
      </c>
    </row>
    <row r="14" spans="1:19" x14ac:dyDescent="0.25">
      <c r="B14" s="5" t="s">
        <v>21</v>
      </c>
      <c r="C14" s="299">
        <v>29976</v>
      </c>
      <c r="D14" s="157">
        <v>10364</v>
      </c>
      <c r="E14" s="157">
        <v>40340</v>
      </c>
      <c r="F14" s="157">
        <v>90271</v>
      </c>
      <c r="G14" s="157">
        <v>8697</v>
      </c>
      <c r="H14" s="157">
        <v>98968</v>
      </c>
      <c r="I14" s="292">
        <v>139308</v>
      </c>
      <c r="J14" s="306">
        <v>0</v>
      </c>
      <c r="K14" s="307">
        <v>139308</v>
      </c>
      <c r="L14" s="299">
        <v>84838</v>
      </c>
      <c r="M14" s="307">
        <v>54470</v>
      </c>
      <c r="N14" s="157">
        <v>81472</v>
      </c>
      <c r="O14" s="157">
        <v>19161</v>
      </c>
      <c r="P14" s="157">
        <v>8015</v>
      </c>
      <c r="Q14" s="157">
        <v>30660</v>
      </c>
      <c r="R14" s="157">
        <v>0</v>
      </c>
    </row>
    <row r="15" spans="1:19" x14ac:dyDescent="0.25">
      <c r="B15" s="5" t="s">
        <v>22</v>
      </c>
      <c r="C15" s="299">
        <v>29369</v>
      </c>
      <c r="D15" s="157">
        <v>10380</v>
      </c>
      <c r="E15" s="157">
        <v>39749</v>
      </c>
      <c r="F15" s="157">
        <v>113369</v>
      </c>
      <c r="G15" s="157">
        <v>7014</v>
      </c>
      <c r="H15" s="157">
        <v>120383</v>
      </c>
      <c r="I15" s="292">
        <v>160132</v>
      </c>
      <c r="J15" s="306">
        <v>0</v>
      </c>
      <c r="K15" s="307">
        <v>160132</v>
      </c>
      <c r="L15" s="299">
        <v>95754</v>
      </c>
      <c r="M15" s="307">
        <v>64378</v>
      </c>
      <c r="N15" s="157">
        <v>106541</v>
      </c>
      <c r="O15" s="157">
        <v>20848</v>
      </c>
      <c r="P15" s="157">
        <v>7850</v>
      </c>
      <c r="Q15" s="157">
        <v>24893</v>
      </c>
      <c r="R15" s="157">
        <v>0</v>
      </c>
    </row>
    <row r="16" spans="1:19" x14ac:dyDescent="0.25">
      <c r="B16" s="5" t="s">
        <v>23</v>
      </c>
      <c r="C16" s="299">
        <v>29479</v>
      </c>
      <c r="D16" s="157">
        <v>9014</v>
      </c>
      <c r="E16" s="157">
        <v>38493</v>
      </c>
      <c r="F16" s="157">
        <v>65567</v>
      </c>
      <c r="G16" s="157">
        <v>6048</v>
      </c>
      <c r="H16" s="157">
        <v>71615</v>
      </c>
      <c r="I16" s="292">
        <v>110108</v>
      </c>
      <c r="J16" s="306">
        <v>0</v>
      </c>
      <c r="K16" s="307">
        <v>110108</v>
      </c>
      <c r="L16" s="299">
        <v>65748</v>
      </c>
      <c r="M16" s="307">
        <v>44360</v>
      </c>
      <c r="N16" s="157">
        <v>68722</v>
      </c>
      <c r="O16" s="157">
        <v>19387</v>
      </c>
      <c r="P16" s="157">
        <v>5326</v>
      </c>
      <c r="Q16" s="157">
        <v>16673</v>
      </c>
      <c r="R16" s="157">
        <v>0</v>
      </c>
    </row>
    <row r="17" spans="2:18" x14ac:dyDescent="0.25">
      <c r="B17" s="5" t="s">
        <v>24</v>
      </c>
      <c r="C17" s="299">
        <v>32567</v>
      </c>
      <c r="D17" s="157">
        <v>9988</v>
      </c>
      <c r="E17" s="157">
        <v>42555</v>
      </c>
      <c r="F17" s="157">
        <v>70060</v>
      </c>
      <c r="G17" s="157">
        <v>5270</v>
      </c>
      <c r="H17" s="157">
        <v>75330</v>
      </c>
      <c r="I17" s="292">
        <v>117885</v>
      </c>
      <c r="J17" s="306">
        <v>0</v>
      </c>
      <c r="K17" s="307">
        <v>117885</v>
      </c>
      <c r="L17" s="299">
        <v>70004</v>
      </c>
      <c r="M17" s="307">
        <v>47881</v>
      </c>
      <c r="N17" s="157">
        <v>72035</v>
      </c>
      <c r="O17" s="157">
        <v>22552</v>
      </c>
      <c r="P17" s="157">
        <v>5134</v>
      </c>
      <c r="Q17" s="157">
        <v>18164</v>
      </c>
      <c r="R17" s="157">
        <v>0</v>
      </c>
    </row>
    <row r="18" spans="2:18" x14ac:dyDescent="0.25">
      <c r="B18" s="5" t="s">
        <v>25</v>
      </c>
      <c r="C18" s="299">
        <v>26363</v>
      </c>
      <c r="D18" s="157">
        <v>11711</v>
      </c>
      <c r="E18" s="157">
        <v>38074</v>
      </c>
      <c r="F18" s="157">
        <v>71190</v>
      </c>
      <c r="G18" s="157">
        <v>2081</v>
      </c>
      <c r="H18" s="157">
        <v>73271</v>
      </c>
      <c r="I18" s="292">
        <v>111345</v>
      </c>
      <c r="J18" s="306">
        <v>0</v>
      </c>
      <c r="K18" s="307">
        <v>111345</v>
      </c>
      <c r="L18" s="299">
        <v>65990</v>
      </c>
      <c r="M18" s="307">
        <v>45355</v>
      </c>
      <c r="N18" s="157">
        <v>65223</v>
      </c>
      <c r="O18" s="157">
        <v>24957</v>
      </c>
      <c r="P18" s="157">
        <v>4304</v>
      </c>
      <c r="Q18" s="157">
        <v>16861</v>
      </c>
      <c r="R18" s="157">
        <v>0</v>
      </c>
    </row>
    <row r="19" spans="2:18" x14ac:dyDescent="0.25">
      <c r="B19" s="5" t="s">
        <v>26</v>
      </c>
      <c r="C19" s="299">
        <v>22256</v>
      </c>
      <c r="D19" s="157">
        <v>11810</v>
      </c>
      <c r="E19" s="157">
        <v>34066</v>
      </c>
      <c r="F19" s="157">
        <v>65772</v>
      </c>
      <c r="G19" s="157">
        <v>2218</v>
      </c>
      <c r="H19" s="157">
        <v>67990</v>
      </c>
      <c r="I19" s="292">
        <v>102056</v>
      </c>
      <c r="J19" s="306">
        <v>0</v>
      </c>
      <c r="K19" s="307">
        <v>102056</v>
      </c>
      <c r="L19" s="299">
        <v>61350</v>
      </c>
      <c r="M19" s="307">
        <v>40706</v>
      </c>
      <c r="N19" s="157">
        <v>59376</v>
      </c>
      <c r="O19" s="157">
        <v>23640</v>
      </c>
      <c r="P19" s="157">
        <v>3451</v>
      </c>
      <c r="Q19" s="157">
        <v>15560</v>
      </c>
      <c r="R19" s="157">
        <v>29</v>
      </c>
    </row>
    <row r="20" spans="2:18" x14ac:dyDescent="0.25">
      <c r="B20" s="5" t="s">
        <v>27</v>
      </c>
      <c r="C20" s="299">
        <v>21991</v>
      </c>
      <c r="D20" s="157">
        <v>11910</v>
      </c>
      <c r="E20" s="157">
        <v>33901</v>
      </c>
      <c r="F20" s="157">
        <v>79385</v>
      </c>
      <c r="G20" s="157">
        <v>2802</v>
      </c>
      <c r="H20" s="157">
        <v>82187</v>
      </c>
      <c r="I20" s="292">
        <v>116088</v>
      </c>
      <c r="J20" s="306">
        <v>0</v>
      </c>
      <c r="K20" s="307">
        <v>116088</v>
      </c>
      <c r="L20" s="299">
        <v>67429</v>
      </c>
      <c r="M20" s="307">
        <v>48659</v>
      </c>
      <c r="N20" s="157">
        <v>66295</v>
      </c>
      <c r="O20" s="157">
        <v>28517</v>
      </c>
      <c r="P20" s="157">
        <v>3602</v>
      </c>
      <c r="Q20" s="157">
        <v>17423</v>
      </c>
      <c r="R20" s="157">
        <v>251</v>
      </c>
    </row>
    <row r="21" spans="2:18" x14ac:dyDescent="0.25">
      <c r="B21" s="6" t="s">
        <v>661</v>
      </c>
      <c r="C21" s="300">
        <v>2144</v>
      </c>
      <c r="D21" s="7">
        <v>947</v>
      </c>
      <c r="E21" s="158">
        <v>3091</v>
      </c>
      <c r="F21" s="7">
        <v>10011</v>
      </c>
      <c r="G21" s="7">
        <v>362</v>
      </c>
      <c r="H21" s="158">
        <v>10373</v>
      </c>
      <c r="I21" s="294">
        <v>13464</v>
      </c>
      <c r="J21" s="308">
        <v>0</v>
      </c>
      <c r="K21" s="309">
        <v>13464</v>
      </c>
      <c r="L21" s="300">
        <v>7984</v>
      </c>
      <c r="M21" s="311">
        <v>5480</v>
      </c>
      <c r="N21" s="7">
        <v>8156</v>
      </c>
      <c r="O21" s="7">
        <v>3280</v>
      </c>
      <c r="P21" s="7">
        <v>340</v>
      </c>
      <c r="Q21" s="7">
        <v>1639</v>
      </c>
      <c r="R21" s="7">
        <v>49</v>
      </c>
    </row>
    <row r="22" spans="2:18" x14ac:dyDescent="0.25">
      <c r="B22" s="3" t="s">
        <v>633</v>
      </c>
      <c r="C22" s="300">
        <v>1784</v>
      </c>
      <c r="D22" s="7">
        <v>734</v>
      </c>
      <c r="E22" s="158">
        <v>2518</v>
      </c>
      <c r="F22" s="7">
        <v>9928</v>
      </c>
      <c r="G22" s="7">
        <v>711</v>
      </c>
      <c r="H22" s="158">
        <v>10639</v>
      </c>
      <c r="I22" s="294">
        <v>13157</v>
      </c>
      <c r="J22" s="308">
        <v>0</v>
      </c>
      <c r="K22" s="309">
        <v>13157</v>
      </c>
      <c r="L22" s="300">
        <v>7953</v>
      </c>
      <c r="M22" s="311">
        <v>5204</v>
      </c>
      <c r="N22" s="7">
        <v>8348</v>
      </c>
      <c r="O22" s="7">
        <v>3022</v>
      </c>
      <c r="P22" s="7">
        <v>292</v>
      </c>
      <c r="Q22" s="7">
        <v>1432</v>
      </c>
      <c r="R22" s="7">
        <v>63</v>
      </c>
    </row>
    <row r="23" spans="2:18" x14ac:dyDescent="0.25">
      <c r="B23" s="4" t="s">
        <v>634</v>
      </c>
      <c r="C23" s="300">
        <v>1969</v>
      </c>
      <c r="D23" s="7">
        <v>934</v>
      </c>
      <c r="E23" s="158">
        <v>2903</v>
      </c>
      <c r="F23" s="7">
        <v>9178</v>
      </c>
      <c r="G23" s="7">
        <v>891</v>
      </c>
      <c r="H23" s="158">
        <v>10069</v>
      </c>
      <c r="I23" s="294">
        <v>12972</v>
      </c>
      <c r="J23" s="308">
        <v>0</v>
      </c>
      <c r="K23" s="309">
        <v>12972</v>
      </c>
      <c r="L23" s="300">
        <v>7553</v>
      </c>
      <c r="M23" s="311">
        <v>5419</v>
      </c>
      <c r="N23" s="7">
        <v>7388</v>
      </c>
      <c r="O23" s="7">
        <v>3444</v>
      </c>
      <c r="P23" s="7">
        <v>385</v>
      </c>
      <c r="Q23" s="7">
        <v>1683</v>
      </c>
      <c r="R23" s="7">
        <v>72</v>
      </c>
    </row>
    <row r="24" spans="2:18" x14ac:dyDescent="0.25">
      <c r="B24" s="4" t="s">
        <v>635</v>
      </c>
      <c r="C24" s="300">
        <v>1946</v>
      </c>
      <c r="D24" s="7">
        <v>971</v>
      </c>
      <c r="E24" s="158">
        <v>2917</v>
      </c>
      <c r="F24" s="7">
        <v>8565</v>
      </c>
      <c r="G24" s="7">
        <v>798</v>
      </c>
      <c r="H24" s="158">
        <v>9363</v>
      </c>
      <c r="I24" s="294">
        <v>12280</v>
      </c>
      <c r="J24" s="308">
        <v>0</v>
      </c>
      <c r="K24" s="309">
        <v>12280</v>
      </c>
      <c r="L24" s="300">
        <v>6934</v>
      </c>
      <c r="M24" s="311">
        <v>5346</v>
      </c>
      <c r="N24" s="7">
        <v>6463</v>
      </c>
      <c r="O24" s="7">
        <v>3582</v>
      </c>
      <c r="P24" s="7">
        <v>449</v>
      </c>
      <c r="Q24" s="7">
        <v>1740</v>
      </c>
      <c r="R24" s="7">
        <v>46</v>
      </c>
    </row>
    <row r="25" spans="2:18" x14ac:dyDescent="0.25">
      <c r="B25" s="4" t="s">
        <v>636</v>
      </c>
      <c r="C25" s="300">
        <v>1970</v>
      </c>
      <c r="D25" s="7">
        <v>925</v>
      </c>
      <c r="E25" s="158">
        <v>2895</v>
      </c>
      <c r="F25" s="7">
        <v>9901</v>
      </c>
      <c r="G25" s="7">
        <v>522</v>
      </c>
      <c r="H25" s="158">
        <v>10423</v>
      </c>
      <c r="I25" s="294">
        <v>13318</v>
      </c>
      <c r="J25" s="308">
        <v>0</v>
      </c>
      <c r="K25" s="309">
        <v>13318</v>
      </c>
      <c r="L25" s="300">
        <v>7117</v>
      </c>
      <c r="M25" s="311">
        <v>6201</v>
      </c>
      <c r="N25" s="7">
        <v>7252</v>
      </c>
      <c r="O25" s="7">
        <v>3822</v>
      </c>
      <c r="P25" s="7">
        <v>452</v>
      </c>
      <c r="Q25" s="7">
        <v>1754</v>
      </c>
      <c r="R25" s="7">
        <v>38</v>
      </c>
    </row>
    <row r="26" spans="2:18" x14ac:dyDescent="0.25">
      <c r="B26" s="4" t="s">
        <v>637</v>
      </c>
      <c r="C26" s="300">
        <v>1801</v>
      </c>
      <c r="D26" s="7">
        <v>907</v>
      </c>
      <c r="E26" s="158">
        <v>2708</v>
      </c>
      <c r="F26" s="7">
        <v>8550</v>
      </c>
      <c r="G26" s="7">
        <v>491</v>
      </c>
      <c r="H26" s="158">
        <v>9041</v>
      </c>
      <c r="I26" s="294">
        <v>11749</v>
      </c>
      <c r="J26" s="308">
        <v>0</v>
      </c>
      <c r="K26" s="309">
        <v>11749</v>
      </c>
      <c r="L26" s="300">
        <v>6572</v>
      </c>
      <c r="M26" s="311">
        <v>5177</v>
      </c>
      <c r="N26" s="7">
        <v>6403</v>
      </c>
      <c r="O26" s="7">
        <v>3327</v>
      </c>
      <c r="P26" s="7">
        <v>380</v>
      </c>
      <c r="Q26" s="7">
        <v>1592</v>
      </c>
      <c r="R26" s="7">
        <v>47</v>
      </c>
    </row>
    <row r="27" spans="2:18" x14ac:dyDescent="0.25">
      <c r="B27" s="4" t="s">
        <v>638</v>
      </c>
      <c r="C27" s="300">
        <v>2458</v>
      </c>
      <c r="D27" s="7">
        <v>982</v>
      </c>
      <c r="E27" s="158">
        <v>3440</v>
      </c>
      <c r="F27" s="7">
        <v>9079</v>
      </c>
      <c r="G27" s="7">
        <v>445</v>
      </c>
      <c r="H27" s="158">
        <v>9524</v>
      </c>
      <c r="I27" s="294">
        <v>12964</v>
      </c>
      <c r="J27" s="308">
        <v>0</v>
      </c>
      <c r="K27" s="309">
        <v>12964</v>
      </c>
      <c r="L27" s="300">
        <v>7461</v>
      </c>
      <c r="M27" s="311">
        <v>5503</v>
      </c>
      <c r="N27" s="7">
        <v>7304</v>
      </c>
      <c r="O27" s="7">
        <v>3533</v>
      </c>
      <c r="P27" s="7">
        <v>398</v>
      </c>
      <c r="Q27" s="7">
        <v>1662</v>
      </c>
      <c r="R27" s="7">
        <v>67</v>
      </c>
    </row>
    <row r="28" spans="2:18" x14ac:dyDescent="0.25">
      <c r="B28" s="4" t="s">
        <v>639</v>
      </c>
      <c r="C28" s="300">
        <v>2645</v>
      </c>
      <c r="D28" s="7">
        <v>1012</v>
      </c>
      <c r="E28" s="158">
        <v>3657</v>
      </c>
      <c r="F28" s="7">
        <v>9656</v>
      </c>
      <c r="G28" s="7">
        <v>388</v>
      </c>
      <c r="H28" s="158">
        <v>10044</v>
      </c>
      <c r="I28" s="294">
        <v>13701</v>
      </c>
      <c r="J28" s="308">
        <v>0</v>
      </c>
      <c r="K28" s="309">
        <v>13701</v>
      </c>
      <c r="L28" s="300">
        <v>8084</v>
      </c>
      <c r="M28" s="311">
        <v>5617</v>
      </c>
      <c r="N28" s="7">
        <v>8235</v>
      </c>
      <c r="O28" s="7">
        <v>3215</v>
      </c>
      <c r="P28" s="7">
        <v>393</v>
      </c>
      <c r="Q28" s="7">
        <v>1794</v>
      </c>
      <c r="R28" s="7">
        <v>64</v>
      </c>
    </row>
    <row r="29" spans="2:18" x14ac:dyDescent="0.25">
      <c r="B29" s="4" t="s">
        <v>640</v>
      </c>
      <c r="C29" s="300">
        <v>1898</v>
      </c>
      <c r="D29" s="7">
        <v>832</v>
      </c>
      <c r="E29" s="158">
        <v>2730</v>
      </c>
      <c r="F29" s="7">
        <v>7690</v>
      </c>
      <c r="G29" s="7">
        <v>311</v>
      </c>
      <c r="H29" s="158">
        <v>8001</v>
      </c>
      <c r="I29" s="294">
        <v>10731</v>
      </c>
      <c r="J29" s="308">
        <v>0</v>
      </c>
      <c r="K29" s="309">
        <v>10731</v>
      </c>
      <c r="L29" s="300">
        <v>6454</v>
      </c>
      <c r="M29" s="311">
        <v>4277</v>
      </c>
      <c r="N29" s="7">
        <v>6250</v>
      </c>
      <c r="O29" s="7">
        <v>2744</v>
      </c>
      <c r="P29" s="7">
        <v>297</v>
      </c>
      <c r="Q29" s="7">
        <v>1379</v>
      </c>
      <c r="R29" s="7">
        <v>61</v>
      </c>
    </row>
    <row r="30" spans="2:18" x14ac:dyDescent="0.25">
      <c r="B30" s="3" t="s">
        <v>641</v>
      </c>
      <c r="C30" s="300">
        <v>2414</v>
      </c>
      <c r="D30" s="7">
        <v>961</v>
      </c>
      <c r="E30" s="158">
        <v>3375</v>
      </c>
      <c r="F30" s="7">
        <v>10411</v>
      </c>
      <c r="G30" s="7">
        <v>374</v>
      </c>
      <c r="H30" s="158">
        <v>10785</v>
      </c>
      <c r="I30" s="294">
        <v>14160</v>
      </c>
      <c r="J30" s="308">
        <v>0</v>
      </c>
      <c r="K30" s="309">
        <v>14160</v>
      </c>
      <c r="L30" s="300">
        <v>8399</v>
      </c>
      <c r="M30" s="311">
        <v>5761</v>
      </c>
      <c r="N30" s="7">
        <v>7938</v>
      </c>
      <c r="O30" s="7">
        <v>3882</v>
      </c>
      <c r="P30" s="7">
        <v>390</v>
      </c>
      <c r="Q30" s="7">
        <v>1892</v>
      </c>
      <c r="R30" s="7">
        <v>58</v>
      </c>
    </row>
    <row r="31" spans="2:18" x14ac:dyDescent="0.25">
      <c r="B31" s="4" t="s">
        <v>642</v>
      </c>
      <c r="C31" s="300">
        <v>1983</v>
      </c>
      <c r="D31" s="7">
        <v>875</v>
      </c>
      <c r="E31" s="158">
        <v>2858</v>
      </c>
      <c r="F31" s="7">
        <v>8338</v>
      </c>
      <c r="G31" s="7">
        <v>275</v>
      </c>
      <c r="H31" s="158">
        <v>8613</v>
      </c>
      <c r="I31" s="294">
        <v>11471</v>
      </c>
      <c r="J31" s="308">
        <v>0</v>
      </c>
      <c r="K31" s="309">
        <v>11471</v>
      </c>
      <c r="L31" s="300">
        <v>6685</v>
      </c>
      <c r="M31" s="311">
        <v>4786</v>
      </c>
      <c r="N31" s="7">
        <v>6223</v>
      </c>
      <c r="O31" s="7">
        <v>3273</v>
      </c>
      <c r="P31" s="7">
        <v>396</v>
      </c>
      <c r="Q31" s="7">
        <v>1520</v>
      </c>
      <c r="R31" s="7">
        <v>59</v>
      </c>
    </row>
    <row r="32" spans="2:18" x14ac:dyDescent="0.25">
      <c r="B32" s="8" t="s">
        <v>643</v>
      </c>
      <c r="C32" s="300">
        <v>1860</v>
      </c>
      <c r="D32" s="7">
        <v>909</v>
      </c>
      <c r="E32" s="158">
        <v>2769</v>
      </c>
      <c r="F32" s="7">
        <v>7618</v>
      </c>
      <c r="G32" s="7">
        <v>296</v>
      </c>
      <c r="H32" s="158">
        <v>7914</v>
      </c>
      <c r="I32" s="294">
        <v>10683</v>
      </c>
      <c r="J32" s="308">
        <v>0</v>
      </c>
      <c r="K32" s="309">
        <v>10683</v>
      </c>
      <c r="L32" s="300">
        <v>6086</v>
      </c>
      <c r="M32" s="311">
        <v>4597</v>
      </c>
      <c r="N32" s="7">
        <v>5829</v>
      </c>
      <c r="O32" s="7">
        <v>3049</v>
      </c>
      <c r="P32" s="7">
        <v>315</v>
      </c>
      <c r="Q32" s="7">
        <v>1437</v>
      </c>
      <c r="R32" s="7">
        <v>53</v>
      </c>
    </row>
    <row r="33" spans="2:18" x14ac:dyDescent="0.25">
      <c r="B33" s="2" t="s">
        <v>587</v>
      </c>
      <c r="C33" s="299">
        <v>24872</v>
      </c>
      <c r="D33" s="157">
        <v>10989</v>
      </c>
      <c r="E33" s="157">
        <v>35861</v>
      </c>
      <c r="F33" s="157">
        <v>108925</v>
      </c>
      <c r="G33" s="157">
        <v>5864</v>
      </c>
      <c r="H33" s="157">
        <v>114789</v>
      </c>
      <c r="I33" s="292">
        <v>150650</v>
      </c>
      <c r="J33" s="306">
        <v>0</v>
      </c>
      <c r="K33" s="307">
        <v>150650</v>
      </c>
      <c r="L33" s="299">
        <v>87282</v>
      </c>
      <c r="M33" s="307">
        <v>63368</v>
      </c>
      <c r="N33" s="157">
        <v>85789</v>
      </c>
      <c r="O33" s="157">
        <v>40173</v>
      </c>
      <c r="P33" s="157">
        <v>4487</v>
      </c>
      <c r="Q33" s="157">
        <v>19524</v>
      </c>
      <c r="R33" s="157">
        <v>677</v>
      </c>
    </row>
    <row r="34" spans="2:18" x14ac:dyDescent="0.25">
      <c r="B34" s="4" t="s">
        <v>662</v>
      </c>
      <c r="C34" s="300">
        <v>2170</v>
      </c>
      <c r="D34" s="7">
        <v>954</v>
      </c>
      <c r="E34" s="158">
        <v>3124</v>
      </c>
      <c r="F34" s="7">
        <v>9048</v>
      </c>
      <c r="G34" s="7">
        <v>518</v>
      </c>
      <c r="H34" s="158">
        <v>9566</v>
      </c>
      <c r="I34" s="294">
        <v>12690</v>
      </c>
      <c r="J34" s="308">
        <v>0</v>
      </c>
      <c r="K34" s="309">
        <v>12690</v>
      </c>
      <c r="L34" s="300">
        <v>7291</v>
      </c>
      <c r="M34" s="311">
        <v>5399</v>
      </c>
      <c r="N34" s="7">
        <v>6946</v>
      </c>
      <c r="O34" s="7">
        <v>3744</v>
      </c>
      <c r="P34" s="7">
        <v>306</v>
      </c>
      <c r="Q34" s="7">
        <v>1640</v>
      </c>
      <c r="R34" s="7">
        <v>54</v>
      </c>
    </row>
    <row r="35" spans="2:18" x14ac:dyDescent="0.25">
      <c r="B35" s="4" t="s">
        <v>645</v>
      </c>
      <c r="C35" s="300">
        <v>1621</v>
      </c>
      <c r="D35" s="7">
        <v>842</v>
      </c>
      <c r="E35" s="158">
        <v>2463</v>
      </c>
      <c r="F35" s="7">
        <v>7549</v>
      </c>
      <c r="G35" s="7">
        <v>646</v>
      </c>
      <c r="H35" s="158">
        <v>8195</v>
      </c>
      <c r="I35" s="294">
        <v>10658</v>
      </c>
      <c r="J35" s="308">
        <v>0</v>
      </c>
      <c r="K35" s="309">
        <v>10658</v>
      </c>
      <c r="L35" s="300">
        <v>6054</v>
      </c>
      <c r="M35" s="311">
        <v>4604</v>
      </c>
      <c r="N35" s="7">
        <v>5746</v>
      </c>
      <c r="O35" s="7">
        <v>3339</v>
      </c>
      <c r="P35" s="7">
        <v>271</v>
      </c>
      <c r="Q35" s="7">
        <v>1256</v>
      </c>
      <c r="R35" s="7">
        <v>46</v>
      </c>
    </row>
    <row r="36" spans="2:18" x14ac:dyDescent="0.25">
      <c r="B36" s="4" t="s">
        <v>646</v>
      </c>
      <c r="C36" s="300">
        <v>1873</v>
      </c>
      <c r="D36" s="7">
        <v>963</v>
      </c>
      <c r="E36" s="158">
        <v>2836</v>
      </c>
      <c r="F36" s="7">
        <v>8224</v>
      </c>
      <c r="G36" s="7">
        <v>599</v>
      </c>
      <c r="H36" s="158">
        <v>8823</v>
      </c>
      <c r="I36" s="294">
        <v>11659</v>
      </c>
      <c r="J36" s="308">
        <v>0</v>
      </c>
      <c r="K36" s="309">
        <v>11659</v>
      </c>
      <c r="L36" s="300">
        <v>6635</v>
      </c>
      <c r="M36" s="311">
        <v>5024</v>
      </c>
      <c r="N36" s="7">
        <v>6285</v>
      </c>
      <c r="O36" s="7">
        <v>3456</v>
      </c>
      <c r="P36" s="7">
        <v>322</v>
      </c>
      <c r="Q36" s="7">
        <v>1532</v>
      </c>
      <c r="R36" s="7">
        <v>64</v>
      </c>
    </row>
    <row r="37" spans="2:18" x14ac:dyDescent="0.25">
      <c r="B37" s="4" t="s">
        <v>647</v>
      </c>
      <c r="C37" s="300">
        <v>1806</v>
      </c>
      <c r="D37" s="7">
        <v>988</v>
      </c>
      <c r="E37" s="158">
        <v>2794</v>
      </c>
      <c r="F37" s="7">
        <v>8072</v>
      </c>
      <c r="G37" s="7">
        <v>539</v>
      </c>
      <c r="H37" s="158">
        <v>8611</v>
      </c>
      <c r="I37" s="294">
        <v>11405</v>
      </c>
      <c r="J37" s="308">
        <v>0</v>
      </c>
      <c r="K37" s="309">
        <v>11405</v>
      </c>
      <c r="L37" s="300">
        <v>6460</v>
      </c>
      <c r="M37" s="311">
        <v>4945</v>
      </c>
      <c r="N37" s="7">
        <v>6038</v>
      </c>
      <c r="O37" s="7">
        <v>3447</v>
      </c>
      <c r="P37" s="7">
        <v>285</v>
      </c>
      <c r="Q37" s="7">
        <v>1559</v>
      </c>
      <c r="R37" s="7">
        <v>76</v>
      </c>
    </row>
    <row r="38" spans="2:18" x14ac:dyDescent="0.25">
      <c r="B38" s="4" t="s">
        <v>648</v>
      </c>
      <c r="C38" s="300">
        <v>1830</v>
      </c>
      <c r="D38" s="7">
        <v>862</v>
      </c>
      <c r="E38" s="158">
        <v>2692</v>
      </c>
      <c r="F38" s="7">
        <v>8270</v>
      </c>
      <c r="G38" s="7">
        <v>450</v>
      </c>
      <c r="H38" s="158">
        <v>8720</v>
      </c>
      <c r="I38" s="294">
        <v>11412</v>
      </c>
      <c r="J38" s="308">
        <v>0</v>
      </c>
      <c r="K38" s="309">
        <v>11412</v>
      </c>
      <c r="L38" s="300">
        <v>6241</v>
      </c>
      <c r="M38" s="311">
        <v>5171</v>
      </c>
      <c r="N38" s="7">
        <v>5977</v>
      </c>
      <c r="O38" s="7">
        <v>3412</v>
      </c>
      <c r="P38" s="7">
        <v>319</v>
      </c>
      <c r="Q38" s="7">
        <v>1639</v>
      </c>
      <c r="R38" s="7">
        <v>65</v>
      </c>
    </row>
    <row r="39" spans="2:18" x14ac:dyDescent="0.25">
      <c r="B39" s="4" t="s">
        <v>649</v>
      </c>
      <c r="C39" s="300">
        <v>1528</v>
      </c>
      <c r="D39" s="7">
        <v>918</v>
      </c>
      <c r="E39" s="158">
        <v>2446</v>
      </c>
      <c r="F39" s="7">
        <v>6929</v>
      </c>
      <c r="G39" s="7">
        <v>364</v>
      </c>
      <c r="H39" s="158">
        <v>7293</v>
      </c>
      <c r="I39" s="294">
        <v>9739</v>
      </c>
      <c r="J39" s="308">
        <v>0</v>
      </c>
      <c r="K39" s="309">
        <v>9739</v>
      </c>
      <c r="L39" s="300">
        <v>5362</v>
      </c>
      <c r="M39" s="311">
        <v>4377</v>
      </c>
      <c r="N39" s="7">
        <v>5347</v>
      </c>
      <c r="O39" s="7">
        <v>2763</v>
      </c>
      <c r="P39" s="7">
        <v>286</v>
      </c>
      <c r="Q39" s="7">
        <v>1245</v>
      </c>
      <c r="R39" s="7">
        <v>98</v>
      </c>
    </row>
    <row r="40" spans="2:18" x14ac:dyDescent="0.25">
      <c r="B40" s="4" t="s">
        <v>650</v>
      </c>
      <c r="C40" s="300">
        <v>1906</v>
      </c>
      <c r="D40" s="7">
        <v>1006</v>
      </c>
      <c r="E40" s="158">
        <v>2912</v>
      </c>
      <c r="F40" s="7">
        <v>8951</v>
      </c>
      <c r="G40" s="7">
        <v>447</v>
      </c>
      <c r="H40" s="158">
        <v>9398</v>
      </c>
      <c r="I40" s="294">
        <v>12310</v>
      </c>
      <c r="J40" s="308">
        <v>0</v>
      </c>
      <c r="K40" s="309">
        <v>12310</v>
      </c>
      <c r="L40" s="300">
        <v>6967</v>
      </c>
      <c r="M40" s="311">
        <v>5343</v>
      </c>
      <c r="N40" s="7">
        <v>6726</v>
      </c>
      <c r="O40" s="7">
        <v>3569</v>
      </c>
      <c r="P40" s="7">
        <v>360</v>
      </c>
      <c r="Q40" s="7">
        <v>1552</v>
      </c>
      <c r="R40" s="7">
        <v>103</v>
      </c>
    </row>
    <row r="41" spans="2:18" x14ac:dyDescent="0.25">
      <c r="B41" s="4" t="s">
        <v>651</v>
      </c>
      <c r="C41" s="300">
        <v>1863</v>
      </c>
      <c r="D41" s="7">
        <v>937</v>
      </c>
      <c r="E41" s="158">
        <v>2800</v>
      </c>
      <c r="F41" s="7">
        <v>8351</v>
      </c>
      <c r="G41" s="7">
        <v>388</v>
      </c>
      <c r="H41" s="158">
        <v>8739</v>
      </c>
      <c r="I41" s="294">
        <v>11539</v>
      </c>
      <c r="J41" s="308">
        <v>0</v>
      </c>
      <c r="K41" s="309">
        <v>11539</v>
      </c>
      <c r="L41" s="300">
        <v>6693</v>
      </c>
      <c r="M41" s="311">
        <v>4846</v>
      </c>
      <c r="N41" s="7">
        <v>6879</v>
      </c>
      <c r="O41" s="7">
        <v>2938</v>
      </c>
      <c r="P41" s="7">
        <v>259</v>
      </c>
      <c r="Q41" s="7">
        <v>1363</v>
      </c>
      <c r="R41" s="7">
        <v>100</v>
      </c>
    </row>
    <row r="42" spans="2:18" x14ac:dyDescent="0.25">
      <c r="B42" s="4" t="s">
        <v>652</v>
      </c>
      <c r="C42" s="300">
        <v>1800</v>
      </c>
      <c r="D42" s="7">
        <v>731</v>
      </c>
      <c r="E42" s="158">
        <v>2531</v>
      </c>
      <c r="F42" s="7">
        <v>7602</v>
      </c>
      <c r="G42" s="7">
        <v>421</v>
      </c>
      <c r="H42" s="158">
        <v>8023</v>
      </c>
      <c r="I42" s="294">
        <v>10554</v>
      </c>
      <c r="J42" s="308">
        <v>0</v>
      </c>
      <c r="K42" s="309">
        <v>10554</v>
      </c>
      <c r="L42" s="300">
        <v>6112</v>
      </c>
      <c r="M42" s="311">
        <v>4442</v>
      </c>
      <c r="N42" s="7">
        <v>5573</v>
      </c>
      <c r="O42" s="7">
        <v>3282</v>
      </c>
      <c r="P42" s="7">
        <v>260</v>
      </c>
      <c r="Q42" s="7">
        <v>1362</v>
      </c>
      <c r="R42" s="7">
        <v>77</v>
      </c>
    </row>
    <row r="43" spans="2:18" x14ac:dyDescent="0.25">
      <c r="B43" s="4" t="s">
        <v>653</v>
      </c>
      <c r="C43" s="300">
        <v>1740</v>
      </c>
      <c r="D43" s="7">
        <v>656</v>
      </c>
      <c r="E43" s="158">
        <v>2396</v>
      </c>
      <c r="F43" s="7">
        <v>6762</v>
      </c>
      <c r="G43" s="7">
        <v>332</v>
      </c>
      <c r="H43" s="158">
        <v>7094</v>
      </c>
      <c r="I43" s="294">
        <v>9490</v>
      </c>
      <c r="J43" s="308">
        <v>0</v>
      </c>
      <c r="K43" s="309">
        <v>9490</v>
      </c>
      <c r="L43" s="300">
        <v>5680</v>
      </c>
      <c r="M43" s="311">
        <v>3810</v>
      </c>
      <c r="N43" s="7">
        <v>4867</v>
      </c>
      <c r="O43" s="7">
        <v>2858</v>
      </c>
      <c r="P43" s="7">
        <v>219</v>
      </c>
      <c r="Q43" s="7">
        <v>1454</v>
      </c>
      <c r="R43" s="7">
        <v>92</v>
      </c>
    </row>
    <row r="44" spans="2:18" x14ac:dyDescent="0.25">
      <c r="B44" s="4" t="s">
        <v>654</v>
      </c>
      <c r="C44" s="300">
        <v>1715</v>
      </c>
      <c r="D44" s="7">
        <v>601</v>
      </c>
      <c r="E44" s="158">
        <v>2316</v>
      </c>
      <c r="F44" s="7">
        <v>6891</v>
      </c>
      <c r="G44" s="7">
        <v>360</v>
      </c>
      <c r="H44" s="158">
        <v>7251</v>
      </c>
      <c r="I44" s="294">
        <v>9567</v>
      </c>
      <c r="J44" s="308">
        <v>0</v>
      </c>
      <c r="K44" s="309">
        <v>9567</v>
      </c>
      <c r="L44" s="300">
        <v>5652</v>
      </c>
      <c r="M44" s="311">
        <v>3915</v>
      </c>
      <c r="N44" s="7">
        <v>4349</v>
      </c>
      <c r="O44" s="7">
        <v>3199</v>
      </c>
      <c r="P44" s="7">
        <v>284</v>
      </c>
      <c r="Q44" s="7">
        <v>1551</v>
      </c>
      <c r="R44" s="7">
        <v>184</v>
      </c>
    </row>
    <row r="45" spans="2:18" x14ac:dyDescent="0.25">
      <c r="B45" s="4" t="s">
        <v>655</v>
      </c>
      <c r="C45" s="300">
        <v>2294</v>
      </c>
      <c r="D45" s="7">
        <v>751</v>
      </c>
      <c r="E45" s="158">
        <v>3045</v>
      </c>
      <c r="F45" s="7">
        <v>11827</v>
      </c>
      <c r="G45" s="7">
        <v>549</v>
      </c>
      <c r="H45" s="158">
        <v>12376</v>
      </c>
      <c r="I45" s="294">
        <v>15421</v>
      </c>
      <c r="J45" s="308">
        <v>0</v>
      </c>
      <c r="K45" s="309">
        <v>15421</v>
      </c>
      <c r="L45" s="300">
        <v>8681</v>
      </c>
      <c r="M45" s="311">
        <v>6740</v>
      </c>
      <c r="N45" s="7">
        <v>8992</v>
      </c>
      <c r="O45" s="7">
        <v>3821</v>
      </c>
      <c r="P45" s="7">
        <v>681</v>
      </c>
      <c r="Q45" s="7">
        <v>1761</v>
      </c>
      <c r="R45" s="7">
        <v>166</v>
      </c>
    </row>
    <row r="46" spans="2:18" s="196" customFormat="1" x14ac:dyDescent="0.25">
      <c r="B46" s="2" t="s">
        <v>591</v>
      </c>
      <c r="C46" s="299">
        <v>22146</v>
      </c>
      <c r="D46" s="157">
        <v>10209</v>
      </c>
      <c r="E46" s="157">
        <v>32355</v>
      </c>
      <c r="F46" s="157">
        <v>98476</v>
      </c>
      <c r="G46" s="157">
        <v>5613</v>
      </c>
      <c r="H46" s="157">
        <v>104089</v>
      </c>
      <c r="I46" s="292">
        <v>136444</v>
      </c>
      <c r="J46" s="306">
        <v>0</v>
      </c>
      <c r="K46" s="307">
        <v>136444</v>
      </c>
      <c r="L46" s="299">
        <v>77828</v>
      </c>
      <c r="M46" s="307">
        <v>58616</v>
      </c>
      <c r="N46" s="157">
        <v>73725</v>
      </c>
      <c r="O46" s="157">
        <v>39828</v>
      </c>
      <c r="P46" s="157">
        <v>3852</v>
      </c>
      <c r="Q46" s="157">
        <v>17914</v>
      </c>
      <c r="R46" s="157">
        <v>1125</v>
      </c>
    </row>
    <row r="47" spans="2:18" s="196" customFormat="1" x14ac:dyDescent="0.25">
      <c r="B47" s="4" t="s">
        <v>663</v>
      </c>
      <c r="C47" s="300">
        <v>2317</v>
      </c>
      <c r="D47" s="7">
        <v>629</v>
      </c>
      <c r="E47" s="158">
        <v>2946</v>
      </c>
      <c r="F47" s="7">
        <v>17620</v>
      </c>
      <c r="G47" s="7">
        <v>654</v>
      </c>
      <c r="H47" s="158">
        <v>18274</v>
      </c>
      <c r="I47" s="294">
        <v>21220</v>
      </c>
      <c r="J47" s="308">
        <v>2</v>
      </c>
      <c r="K47" s="309">
        <v>21222</v>
      </c>
      <c r="L47" s="300">
        <v>11210</v>
      </c>
      <c r="M47" s="311">
        <v>10012</v>
      </c>
      <c r="N47" s="7">
        <v>11951</v>
      </c>
      <c r="O47" s="7">
        <v>5723</v>
      </c>
      <c r="P47" s="7">
        <v>1327</v>
      </c>
      <c r="Q47" s="7">
        <v>1960</v>
      </c>
      <c r="R47" s="7">
        <v>261</v>
      </c>
    </row>
    <row r="48" spans="2:18" s="196" customFormat="1" x14ac:dyDescent="0.25">
      <c r="B48" s="4" t="s">
        <v>664</v>
      </c>
      <c r="C48" s="300">
        <v>1864</v>
      </c>
      <c r="D48" s="7">
        <v>486</v>
      </c>
      <c r="E48" s="158">
        <v>2350</v>
      </c>
      <c r="F48" s="7">
        <v>21039</v>
      </c>
      <c r="G48" s="7">
        <v>787</v>
      </c>
      <c r="H48" s="158">
        <v>21826</v>
      </c>
      <c r="I48" s="294">
        <v>24176</v>
      </c>
      <c r="J48" s="308">
        <v>1</v>
      </c>
      <c r="K48" s="309">
        <v>24177</v>
      </c>
      <c r="L48" s="300">
        <v>12826</v>
      </c>
      <c r="M48" s="311">
        <v>11351</v>
      </c>
      <c r="N48" s="7">
        <v>15308</v>
      </c>
      <c r="O48" s="7">
        <v>6070</v>
      </c>
      <c r="P48" s="7">
        <v>918</v>
      </c>
      <c r="Q48" s="7">
        <v>1631</v>
      </c>
      <c r="R48" s="7">
        <v>250</v>
      </c>
    </row>
    <row r="49" spans="2:18" s="196" customFormat="1" x14ac:dyDescent="0.25">
      <c r="B49" s="4" t="s">
        <v>658</v>
      </c>
      <c r="C49" s="300">
        <v>1439</v>
      </c>
      <c r="D49" s="7">
        <v>322</v>
      </c>
      <c r="E49" s="158">
        <v>1761</v>
      </c>
      <c r="F49" s="7">
        <v>10969</v>
      </c>
      <c r="G49" s="7">
        <v>475</v>
      </c>
      <c r="H49" s="158">
        <v>11444</v>
      </c>
      <c r="I49" s="294">
        <v>13205</v>
      </c>
      <c r="J49" s="308">
        <v>1</v>
      </c>
      <c r="K49" s="309">
        <v>13206</v>
      </c>
      <c r="L49" s="300">
        <v>7048</v>
      </c>
      <c r="M49" s="311">
        <v>6158</v>
      </c>
      <c r="N49" s="7">
        <v>6949</v>
      </c>
      <c r="O49" s="7">
        <v>3986</v>
      </c>
      <c r="P49" s="7">
        <v>549</v>
      </c>
      <c r="Q49" s="7">
        <v>1289</v>
      </c>
      <c r="R49" s="7">
        <v>433</v>
      </c>
    </row>
    <row r="50" spans="2:18" s="196" customFormat="1" x14ac:dyDescent="0.25">
      <c r="B50" s="4" t="s">
        <v>659</v>
      </c>
      <c r="C50" s="300">
        <v>944</v>
      </c>
      <c r="D50" s="7">
        <v>274</v>
      </c>
      <c r="E50" s="158">
        <v>1218</v>
      </c>
      <c r="F50" s="7">
        <v>5942</v>
      </c>
      <c r="G50" s="7">
        <v>433</v>
      </c>
      <c r="H50" s="158">
        <v>6375</v>
      </c>
      <c r="I50" s="294">
        <v>7593</v>
      </c>
      <c r="J50" s="308">
        <v>2</v>
      </c>
      <c r="K50" s="309">
        <v>7595</v>
      </c>
      <c r="L50" s="300">
        <v>3963</v>
      </c>
      <c r="M50" s="311">
        <v>3632</v>
      </c>
      <c r="N50" s="7">
        <v>2264</v>
      </c>
      <c r="O50" s="7">
        <v>3396</v>
      </c>
      <c r="P50" s="7">
        <v>288</v>
      </c>
      <c r="Q50" s="7">
        <v>919</v>
      </c>
      <c r="R50" s="7">
        <v>728</v>
      </c>
    </row>
    <row r="51" spans="2:18" s="196" customFormat="1" x14ac:dyDescent="0.25">
      <c r="B51" s="4" t="s">
        <v>660</v>
      </c>
      <c r="C51" s="300">
        <v>1468</v>
      </c>
      <c r="D51" s="7">
        <v>320</v>
      </c>
      <c r="E51" s="158">
        <v>1788</v>
      </c>
      <c r="F51" s="7">
        <v>9076</v>
      </c>
      <c r="G51" s="7">
        <v>606</v>
      </c>
      <c r="H51" s="158">
        <v>9682</v>
      </c>
      <c r="I51" s="294">
        <v>11470</v>
      </c>
      <c r="J51" s="308">
        <v>0</v>
      </c>
      <c r="K51" s="309">
        <v>11470</v>
      </c>
      <c r="L51" s="300">
        <v>5956</v>
      </c>
      <c r="M51" s="311">
        <v>5514</v>
      </c>
      <c r="N51" s="7">
        <v>3666</v>
      </c>
      <c r="O51" s="7">
        <v>4349</v>
      </c>
      <c r="P51" s="7">
        <v>320</v>
      </c>
      <c r="Q51" s="7">
        <v>834</v>
      </c>
      <c r="R51" s="7">
        <v>2301</v>
      </c>
    </row>
    <row r="52" spans="2:18" s="196" customFormat="1" x14ac:dyDescent="0.25">
      <c r="B52" s="2" t="s">
        <v>627</v>
      </c>
      <c r="C52" s="299">
        <v>8032</v>
      </c>
      <c r="D52" s="157">
        <v>2031</v>
      </c>
      <c r="E52" s="157">
        <v>10063</v>
      </c>
      <c r="F52" s="157">
        <v>64646</v>
      </c>
      <c r="G52" s="157">
        <v>2955</v>
      </c>
      <c r="H52" s="157">
        <v>67601</v>
      </c>
      <c r="I52" s="292">
        <v>77664</v>
      </c>
      <c r="J52" s="306">
        <v>6</v>
      </c>
      <c r="K52" s="307">
        <v>77670</v>
      </c>
      <c r="L52" s="299">
        <v>41003</v>
      </c>
      <c r="M52" s="307">
        <v>36667</v>
      </c>
      <c r="N52" s="157">
        <v>40138</v>
      </c>
      <c r="O52" s="157">
        <v>23524</v>
      </c>
      <c r="P52" s="157">
        <v>3402</v>
      </c>
      <c r="Q52" s="157">
        <v>6633</v>
      </c>
      <c r="R52" s="157">
        <v>3973</v>
      </c>
    </row>
    <row r="53" spans="2:18" s="196" customFormat="1" x14ac:dyDescent="0.25">
      <c r="B53" s="284" t="s">
        <v>28</v>
      </c>
      <c r="C53" s="301">
        <v>424882</v>
      </c>
      <c r="D53" s="158">
        <v>154363</v>
      </c>
      <c r="E53" s="158">
        <v>579245</v>
      </c>
      <c r="F53" s="158">
        <v>1252195</v>
      </c>
      <c r="G53" s="158">
        <v>69891</v>
      </c>
      <c r="H53" s="158">
        <v>1322086</v>
      </c>
      <c r="I53" s="294">
        <v>1901331</v>
      </c>
      <c r="J53" s="308">
        <v>6</v>
      </c>
      <c r="K53" s="309">
        <v>1901337</v>
      </c>
      <c r="L53" s="301">
        <v>1151757</v>
      </c>
      <c r="M53" s="309">
        <v>749580</v>
      </c>
      <c r="N53" s="158">
        <v>1192465</v>
      </c>
      <c r="O53" s="158">
        <v>315939</v>
      </c>
      <c r="P53" s="158">
        <v>53260</v>
      </c>
      <c r="Q53" s="158">
        <v>333618</v>
      </c>
      <c r="R53" s="158">
        <v>6055</v>
      </c>
    </row>
    <row r="54" spans="2:18" x14ac:dyDescent="0.25">
      <c r="B54" s="28" t="s">
        <v>129</v>
      </c>
    </row>
    <row r="55" spans="2:18" ht="12" customHeight="1" x14ac:dyDescent="0.25">
      <c r="B55" s="28" t="s">
        <v>130</v>
      </c>
      <c r="C55" s="72"/>
      <c r="D55" s="72"/>
      <c r="E55" s="72"/>
      <c r="F55" s="72"/>
      <c r="G55" s="72"/>
      <c r="H55" s="72"/>
      <c r="I55" s="72"/>
      <c r="J55" s="72"/>
      <c r="K55" s="72"/>
      <c r="L55" s="72"/>
      <c r="M55" s="72"/>
      <c r="N55" s="72"/>
    </row>
    <row r="56" spans="2:18" ht="104.25" customHeight="1" x14ac:dyDescent="0.25">
      <c r="B56" s="365" t="s">
        <v>618</v>
      </c>
      <c r="C56" s="365"/>
      <c r="D56" s="365"/>
      <c r="E56" s="365"/>
      <c r="F56" s="365"/>
      <c r="G56" s="365"/>
      <c r="H56" s="365"/>
      <c r="I56" s="365"/>
      <c r="J56" s="365"/>
      <c r="K56" s="365"/>
      <c r="L56" s="365"/>
      <c r="M56" s="365"/>
      <c r="N56" s="365"/>
    </row>
    <row r="57" spans="2:18" x14ac:dyDescent="0.25">
      <c r="B57" s="72"/>
      <c r="C57" s="72"/>
      <c r="D57" s="72"/>
      <c r="E57" s="72"/>
      <c r="F57" s="72"/>
      <c r="G57" s="72"/>
      <c r="H57" s="72"/>
      <c r="I57" s="72"/>
      <c r="J57" s="72"/>
      <c r="K57" s="72"/>
      <c r="L57" s="72"/>
      <c r="M57" s="72"/>
      <c r="N57" s="72"/>
    </row>
    <row r="58" spans="2:18" x14ac:dyDescent="0.25">
      <c r="B58" s="72"/>
      <c r="C58" s="72"/>
      <c r="D58" s="72"/>
      <c r="E58" s="72"/>
      <c r="F58" s="72"/>
      <c r="G58" s="72"/>
      <c r="H58" s="72"/>
      <c r="I58" s="72"/>
      <c r="J58" s="72"/>
      <c r="K58" s="72"/>
      <c r="L58" s="72"/>
      <c r="M58" s="72"/>
      <c r="N58" s="72"/>
    </row>
    <row r="59" spans="2:18" x14ac:dyDescent="0.25">
      <c r="B59" s="72"/>
      <c r="C59" s="72"/>
      <c r="D59" s="72"/>
      <c r="E59" s="72"/>
      <c r="F59" s="72"/>
      <c r="G59" s="72"/>
      <c r="H59" s="72"/>
      <c r="I59" s="72"/>
      <c r="J59" s="72"/>
      <c r="K59" s="72"/>
      <c r="L59" s="72"/>
      <c r="M59" s="72"/>
      <c r="N59" s="72"/>
    </row>
    <row r="60" spans="2:18" x14ac:dyDescent="0.25">
      <c r="B60" s="72"/>
      <c r="C60" s="72"/>
      <c r="D60" s="72"/>
      <c r="E60" s="72"/>
      <c r="F60" s="72"/>
      <c r="G60" s="72"/>
      <c r="H60" s="72"/>
      <c r="I60" s="72"/>
      <c r="J60" s="72"/>
      <c r="K60" s="72"/>
      <c r="L60" s="72"/>
      <c r="M60" s="72"/>
      <c r="N60" s="72"/>
    </row>
    <row r="61" spans="2:18" x14ac:dyDescent="0.25">
      <c r="B61" s="72"/>
      <c r="C61" s="72"/>
      <c r="D61" s="72"/>
      <c r="E61" s="72"/>
      <c r="F61" s="72"/>
      <c r="G61" s="72"/>
      <c r="H61" s="72"/>
      <c r="I61" s="72"/>
      <c r="J61" s="72"/>
      <c r="K61" s="72"/>
      <c r="L61" s="72"/>
      <c r="M61" s="72"/>
      <c r="N61" s="72"/>
    </row>
    <row r="62" spans="2:18" x14ac:dyDescent="0.25">
      <c r="B62" s="72"/>
      <c r="C62" s="72"/>
      <c r="D62" s="72"/>
      <c r="E62" s="72"/>
      <c r="F62" s="72"/>
      <c r="G62" s="72"/>
      <c r="H62" s="72"/>
      <c r="I62" s="72"/>
      <c r="J62" s="72"/>
      <c r="K62" s="72"/>
    </row>
  </sheetData>
  <mergeCells count="8">
    <mergeCell ref="B5:Q5"/>
    <mergeCell ref="B6:Q6"/>
    <mergeCell ref="B56:N56"/>
    <mergeCell ref="B9:B10"/>
    <mergeCell ref="C9:I9"/>
    <mergeCell ref="L9:M9"/>
    <mergeCell ref="N9:R9"/>
    <mergeCell ref="B8:R8"/>
  </mergeCells>
  <hyperlinks>
    <hyperlink ref="S5" location="'Índice Pensiones Solidarias'!A1" display="Volver Sistema de Pensiones Solidadias" xr:uid="{00000000-0004-0000-0400-000000000000}"/>
  </hyperlinks>
  <pageMargins left="0.7" right="0.7" top="0.75" bottom="0.75" header="0.3" footer="0.3"/>
  <pageSetup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2:T30"/>
  <sheetViews>
    <sheetView showGridLines="0" zoomScale="90" zoomScaleNormal="90" workbookViewId="0">
      <selection activeCell="I32" sqref="I32"/>
    </sheetView>
  </sheetViews>
  <sheetFormatPr baseColWidth="10" defaultColWidth="11.44140625" defaultRowHeight="12" x14ac:dyDescent="0.25"/>
  <cols>
    <col min="1" max="1" width="6" style="28" customWidth="1"/>
    <col min="2" max="2" width="21.5546875" style="28" customWidth="1"/>
    <col min="3" max="8" width="11.44140625" style="28"/>
    <col min="9" max="10" width="11.44140625" style="196"/>
    <col min="11" max="16384" width="11.44140625" style="28"/>
  </cols>
  <sheetData>
    <row r="2" spans="1:20" s="118" customFormat="1" ht="13.8" x14ac:dyDescent="0.3">
      <c r="A2" s="50" t="s">
        <v>101</v>
      </c>
    </row>
    <row r="3" spans="1:20" s="118" customFormat="1" ht="13.8" x14ac:dyDescent="0.3">
      <c r="A3" s="50" t="s">
        <v>102</v>
      </c>
    </row>
    <row r="4" spans="1:20" s="118" customFormat="1" ht="13.8" x14ac:dyDescent="0.3"/>
    <row r="5" spans="1:20" s="118" customFormat="1" ht="13.8" x14ac:dyDescent="0.3">
      <c r="B5" s="357" t="s">
        <v>52</v>
      </c>
      <c r="C5" s="357"/>
      <c r="D5" s="357"/>
      <c r="E5" s="357"/>
      <c r="F5" s="357"/>
      <c r="G5" s="357"/>
      <c r="H5" s="357"/>
      <c r="I5" s="357"/>
      <c r="J5" s="357"/>
      <c r="K5" s="357"/>
      <c r="L5" s="357"/>
      <c r="M5" s="357"/>
      <c r="N5" s="357"/>
      <c r="O5" s="357"/>
      <c r="P5" s="357"/>
      <c r="Q5" s="357"/>
      <c r="R5" s="357"/>
      <c r="T5" s="133" t="s">
        <v>574</v>
      </c>
    </row>
    <row r="6" spans="1:20" s="118" customFormat="1" ht="13.8" x14ac:dyDescent="0.3">
      <c r="B6" s="373" t="s">
        <v>611</v>
      </c>
      <c r="C6" s="373"/>
      <c r="D6" s="373"/>
      <c r="E6" s="373"/>
      <c r="F6" s="373"/>
      <c r="G6" s="373"/>
      <c r="H6" s="373"/>
      <c r="I6" s="373"/>
      <c r="J6" s="373"/>
      <c r="K6" s="373"/>
      <c r="L6" s="373"/>
      <c r="M6" s="373"/>
      <c r="N6" s="373"/>
      <c r="O6" s="373"/>
      <c r="P6" s="373"/>
      <c r="Q6" s="373"/>
      <c r="R6" s="373"/>
    </row>
    <row r="7" spans="1:20" ht="12.6" thickBot="1" x14ac:dyDescent="0.3"/>
    <row r="8" spans="1:20" ht="15.75" customHeight="1" thickBot="1" x14ac:dyDescent="0.3">
      <c r="B8" s="360" t="s">
        <v>0</v>
      </c>
      <c r="C8" s="361"/>
      <c r="D8" s="361"/>
      <c r="E8" s="361"/>
      <c r="F8" s="361"/>
      <c r="G8" s="361"/>
      <c r="H8" s="361"/>
      <c r="I8" s="361"/>
      <c r="J8" s="361"/>
      <c r="K8" s="361"/>
      <c r="L8" s="361"/>
      <c r="M8" s="361"/>
      <c r="N8" s="361"/>
      <c r="O8" s="361"/>
      <c r="P8" s="361"/>
      <c r="Q8" s="361"/>
      <c r="R8" s="361"/>
      <c r="S8" s="362"/>
    </row>
    <row r="9" spans="1:20" ht="15.75" customHeight="1" thickBot="1" x14ac:dyDescent="0.3">
      <c r="B9" s="366" t="s">
        <v>33</v>
      </c>
      <c r="C9" s="360" t="s">
        <v>2</v>
      </c>
      <c r="D9" s="361"/>
      <c r="E9" s="361"/>
      <c r="F9" s="361"/>
      <c r="G9" s="361"/>
      <c r="H9" s="361"/>
      <c r="I9" s="362"/>
      <c r="J9" s="281"/>
      <c r="K9" s="360" t="s">
        <v>28</v>
      </c>
      <c r="L9" s="362"/>
      <c r="M9" s="374" t="s">
        <v>3</v>
      </c>
      <c r="N9" s="375"/>
      <c r="O9" s="360" t="s">
        <v>4</v>
      </c>
      <c r="P9" s="361"/>
      <c r="Q9" s="361"/>
      <c r="R9" s="361"/>
      <c r="S9" s="362"/>
    </row>
    <row r="10" spans="1:20" ht="24.6" thickBot="1" x14ac:dyDescent="0.3">
      <c r="B10" s="367"/>
      <c r="C10" s="216" t="s">
        <v>5</v>
      </c>
      <c r="D10" s="217" t="s">
        <v>6</v>
      </c>
      <c r="E10" s="218" t="s">
        <v>7</v>
      </c>
      <c r="F10" s="217" t="s">
        <v>8</v>
      </c>
      <c r="G10" s="217" t="s">
        <v>9</v>
      </c>
      <c r="H10" s="218" t="s">
        <v>10</v>
      </c>
      <c r="I10" s="219" t="s">
        <v>11</v>
      </c>
      <c r="J10" s="315" t="s">
        <v>593</v>
      </c>
      <c r="K10" s="286" t="s">
        <v>596</v>
      </c>
      <c r="L10" s="219" t="s">
        <v>597</v>
      </c>
      <c r="M10" s="219" t="s">
        <v>32</v>
      </c>
      <c r="N10" s="219" t="s">
        <v>13</v>
      </c>
      <c r="O10" s="219" t="s">
        <v>14</v>
      </c>
      <c r="P10" s="219" t="s">
        <v>15</v>
      </c>
      <c r="Q10" s="219" t="s">
        <v>16</v>
      </c>
      <c r="R10" s="219" t="s">
        <v>17</v>
      </c>
      <c r="S10" s="219" t="s">
        <v>595</v>
      </c>
    </row>
    <row r="11" spans="1:20" x14ac:dyDescent="0.25">
      <c r="B11" s="16" t="s">
        <v>34</v>
      </c>
      <c r="C11" s="231">
        <v>5686</v>
      </c>
      <c r="D11" s="232">
        <v>2531</v>
      </c>
      <c r="E11" s="232">
        <v>8217</v>
      </c>
      <c r="F11" s="232">
        <v>19073</v>
      </c>
      <c r="G11" s="232">
        <v>957</v>
      </c>
      <c r="H11" s="232">
        <v>20030</v>
      </c>
      <c r="I11" s="233">
        <v>28247</v>
      </c>
      <c r="J11" s="316">
        <v>9</v>
      </c>
      <c r="K11" s="312">
        <v>28256</v>
      </c>
      <c r="L11" s="234">
        <v>1.2252274753445518E-2</v>
      </c>
      <c r="M11" s="231">
        <v>16966</v>
      </c>
      <c r="N11" s="233">
        <v>11290</v>
      </c>
      <c r="O11" s="231">
        <v>17110</v>
      </c>
      <c r="P11" s="232">
        <v>5350</v>
      </c>
      <c r="Q11" s="232">
        <v>801</v>
      </c>
      <c r="R11" s="232">
        <v>4919</v>
      </c>
      <c r="S11" s="235">
        <v>95</v>
      </c>
    </row>
    <row r="12" spans="1:20" x14ac:dyDescent="0.25">
      <c r="B12" s="16" t="s">
        <v>35</v>
      </c>
      <c r="C12" s="236">
        <v>5763</v>
      </c>
      <c r="D12" s="237">
        <v>4314</v>
      </c>
      <c r="E12" s="237">
        <v>10077</v>
      </c>
      <c r="F12" s="237">
        <v>20473</v>
      </c>
      <c r="G12" s="237">
        <v>1673</v>
      </c>
      <c r="H12" s="237">
        <v>22146</v>
      </c>
      <c r="I12" s="238">
        <v>32223</v>
      </c>
      <c r="J12" s="317">
        <v>4</v>
      </c>
      <c r="K12" s="313">
        <v>32227</v>
      </c>
      <c r="L12" s="239">
        <v>1.3974166848785699E-2</v>
      </c>
      <c r="M12" s="236">
        <v>19871</v>
      </c>
      <c r="N12" s="238">
        <v>12356</v>
      </c>
      <c r="O12" s="236">
        <v>19136</v>
      </c>
      <c r="P12" s="237">
        <v>4643</v>
      </c>
      <c r="Q12" s="237">
        <v>1165</v>
      </c>
      <c r="R12" s="237">
        <v>7188</v>
      </c>
      <c r="S12" s="240">
        <v>145</v>
      </c>
    </row>
    <row r="13" spans="1:20" x14ac:dyDescent="0.25">
      <c r="B13" s="16" t="s">
        <v>36</v>
      </c>
      <c r="C13" s="236">
        <v>11231</v>
      </c>
      <c r="D13" s="237">
        <v>5265</v>
      </c>
      <c r="E13" s="237">
        <v>16496</v>
      </c>
      <c r="F13" s="237">
        <v>35300</v>
      </c>
      <c r="G13" s="237">
        <v>1791</v>
      </c>
      <c r="H13" s="237">
        <v>37091</v>
      </c>
      <c r="I13" s="238">
        <v>53587</v>
      </c>
      <c r="J13" s="317">
        <v>15</v>
      </c>
      <c r="K13" s="313">
        <v>53602</v>
      </c>
      <c r="L13" s="239">
        <v>2.3242724778248396E-2</v>
      </c>
      <c r="M13" s="236">
        <v>35364</v>
      </c>
      <c r="N13" s="238">
        <v>18238</v>
      </c>
      <c r="O13" s="236">
        <v>38078</v>
      </c>
      <c r="P13" s="237">
        <v>7672</v>
      </c>
      <c r="Q13" s="237">
        <v>737</v>
      </c>
      <c r="R13" s="237">
        <v>6970</v>
      </c>
      <c r="S13" s="240">
        <v>98</v>
      </c>
    </row>
    <row r="14" spans="1:20" x14ac:dyDescent="0.25">
      <c r="B14" s="16" t="s">
        <v>37</v>
      </c>
      <c r="C14" s="236">
        <v>7291</v>
      </c>
      <c r="D14" s="237">
        <v>3631</v>
      </c>
      <c r="E14" s="237">
        <v>10922</v>
      </c>
      <c r="F14" s="237">
        <v>23039</v>
      </c>
      <c r="G14" s="237">
        <v>1206</v>
      </c>
      <c r="H14" s="237">
        <v>24245</v>
      </c>
      <c r="I14" s="238">
        <v>35167</v>
      </c>
      <c r="J14" s="317">
        <v>11</v>
      </c>
      <c r="K14" s="313">
        <v>35178</v>
      </c>
      <c r="L14" s="239">
        <v>1.5253769863983099E-2</v>
      </c>
      <c r="M14" s="236">
        <v>21656</v>
      </c>
      <c r="N14" s="238">
        <v>13522</v>
      </c>
      <c r="O14" s="236">
        <v>21632</v>
      </c>
      <c r="P14" s="237">
        <v>6019</v>
      </c>
      <c r="Q14" s="237">
        <v>1045</v>
      </c>
      <c r="R14" s="237">
        <v>6384</v>
      </c>
      <c r="S14" s="240">
        <v>252</v>
      </c>
    </row>
    <row r="15" spans="1:20" x14ac:dyDescent="0.25">
      <c r="B15" s="16" t="s">
        <v>38</v>
      </c>
      <c r="C15" s="236">
        <v>21240</v>
      </c>
      <c r="D15" s="237">
        <v>9834</v>
      </c>
      <c r="E15" s="237">
        <v>31074</v>
      </c>
      <c r="F15" s="237">
        <v>68023</v>
      </c>
      <c r="G15" s="237">
        <v>3281</v>
      </c>
      <c r="H15" s="237">
        <v>71304</v>
      </c>
      <c r="I15" s="238">
        <v>102378</v>
      </c>
      <c r="J15" s="317">
        <v>25</v>
      </c>
      <c r="K15" s="313">
        <v>102403</v>
      </c>
      <c r="L15" s="239">
        <v>4.4403655562609057E-2</v>
      </c>
      <c r="M15" s="236">
        <v>63304</v>
      </c>
      <c r="N15" s="238">
        <v>39099</v>
      </c>
      <c r="O15" s="236">
        <v>76764</v>
      </c>
      <c r="P15" s="237">
        <v>13747</v>
      </c>
      <c r="Q15" s="237">
        <v>1479</v>
      </c>
      <c r="R15" s="237">
        <v>10159</v>
      </c>
      <c r="S15" s="240">
        <v>771</v>
      </c>
    </row>
    <row r="16" spans="1:20" x14ac:dyDescent="0.25">
      <c r="B16" s="16" t="s">
        <v>39</v>
      </c>
      <c r="C16" s="236">
        <v>52512</v>
      </c>
      <c r="D16" s="237">
        <v>25891</v>
      </c>
      <c r="E16" s="237">
        <v>78403</v>
      </c>
      <c r="F16" s="237">
        <v>184690</v>
      </c>
      <c r="G16" s="237">
        <v>10131</v>
      </c>
      <c r="H16" s="237">
        <v>194821</v>
      </c>
      <c r="I16" s="238">
        <v>273224</v>
      </c>
      <c r="J16" s="317">
        <v>35</v>
      </c>
      <c r="K16" s="313">
        <v>273259</v>
      </c>
      <c r="L16" s="239">
        <v>0.11848967818699635</v>
      </c>
      <c r="M16" s="236">
        <v>172091</v>
      </c>
      <c r="N16" s="238">
        <v>101168</v>
      </c>
      <c r="O16" s="236">
        <v>176447</v>
      </c>
      <c r="P16" s="237">
        <v>49263</v>
      </c>
      <c r="Q16" s="237">
        <v>6690</v>
      </c>
      <c r="R16" s="237">
        <v>40088</v>
      </c>
      <c r="S16" s="240">
        <v>275</v>
      </c>
    </row>
    <row r="17" spans="2:19" x14ac:dyDescent="0.25">
      <c r="B17" s="16" t="s">
        <v>40</v>
      </c>
      <c r="C17" s="236">
        <v>25004</v>
      </c>
      <c r="D17" s="237">
        <v>15110</v>
      </c>
      <c r="E17" s="237">
        <v>40114</v>
      </c>
      <c r="F17" s="237">
        <v>86641</v>
      </c>
      <c r="G17" s="237">
        <v>5681</v>
      </c>
      <c r="H17" s="237">
        <v>92322</v>
      </c>
      <c r="I17" s="238">
        <v>132436</v>
      </c>
      <c r="J17" s="317">
        <v>12</v>
      </c>
      <c r="K17" s="313">
        <v>132448</v>
      </c>
      <c r="L17" s="239">
        <v>5.743167067328539E-2</v>
      </c>
      <c r="M17" s="236">
        <v>79728</v>
      </c>
      <c r="N17" s="238">
        <v>52720</v>
      </c>
      <c r="O17" s="236">
        <v>78809</v>
      </c>
      <c r="P17" s="237">
        <v>18988</v>
      </c>
      <c r="Q17" s="237">
        <v>3274</v>
      </c>
      <c r="R17" s="237">
        <v>31102</v>
      </c>
      <c r="S17" s="240">
        <v>291</v>
      </c>
    </row>
    <row r="18" spans="2:19" x14ac:dyDescent="0.25">
      <c r="B18" s="16" t="s">
        <v>41</v>
      </c>
      <c r="C18" s="236">
        <v>34222</v>
      </c>
      <c r="D18" s="237">
        <v>20104</v>
      </c>
      <c r="E18" s="237">
        <v>54326</v>
      </c>
      <c r="F18" s="237">
        <v>101300</v>
      </c>
      <c r="G18" s="237">
        <v>6475</v>
      </c>
      <c r="H18" s="237">
        <v>107775</v>
      </c>
      <c r="I18" s="238">
        <v>162101</v>
      </c>
      <c r="J18" s="317">
        <v>16</v>
      </c>
      <c r="K18" s="313">
        <v>162117</v>
      </c>
      <c r="L18" s="239">
        <v>7.0296645887752238E-2</v>
      </c>
      <c r="M18" s="236">
        <v>95080</v>
      </c>
      <c r="N18" s="238">
        <v>67037</v>
      </c>
      <c r="O18" s="236">
        <v>99857</v>
      </c>
      <c r="P18" s="237">
        <v>27181</v>
      </c>
      <c r="Q18" s="237">
        <v>4178</v>
      </c>
      <c r="R18" s="237">
        <v>30609</v>
      </c>
      <c r="S18" s="240">
        <v>0</v>
      </c>
    </row>
    <row r="19" spans="2:19" x14ac:dyDescent="0.25">
      <c r="B19" s="16" t="s">
        <v>584</v>
      </c>
      <c r="C19" s="236">
        <v>17541</v>
      </c>
      <c r="D19" s="237">
        <v>21748</v>
      </c>
      <c r="E19" s="237">
        <v>39289</v>
      </c>
      <c r="F19" s="237">
        <v>46946</v>
      </c>
      <c r="G19" s="237">
        <v>4879</v>
      </c>
      <c r="H19" s="237">
        <v>51825</v>
      </c>
      <c r="I19" s="238">
        <v>91114</v>
      </c>
      <c r="J19" s="317">
        <v>14</v>
      </c>
      <c r="K19" s="313">
        <v>91128</v>
      </c>
      <c r="L19" s="239">
        <v>3.9514626760050367E-2</v>
      </c>
      <c r="M19" s="236">
        <v>56039</v>
      </c>
      <c r="N19" s="238">
        <v>35089</v>
      </c>
      <c r="O19" s="236">
        <v>53683</v>
      </c>
      <c r="P19" s="237">
        <v>13318</v>
      </c>
      <c r="Q19" s="237">
        <v>1744</v>
      </c>
      <c r="R19" s="237">
        <v>22383</v>
      </c>
      <c r="S19" s="240">
        <v>288</v>
      </c>
    </row>
    <row r="20" spans="2:19" x14ac:dyDescent="0.25">
      <c r="B20" s="16" t="s">
        <v>42</v>
      </c>
      <c r="C20" s="236">
        <v>46161</v>
      </c>
      <c r="D20" s="237">
        <v>34620</v>
      </c>
      <c r="E20" s="237">
        <v>80781</v>
      </c>
      <c r="F20" s="237">
        <v>140236</v>
      </c>
      <c r="G20" s="237">
        <v>8452</v>
      </c>
      <c r="H20" s="237">
        <v>148688</v>
      </c>
      <c r="I20" s="238">
        <v>229469</v>
      </c>
      <c r="J20" s="317">
        <v>33</v>
      </c>
      <c r="K20" s="313">
        <v>229502</v>
      </c>
      <c r="L20" s="239">
        <v>9.9515910265616278E-2</v>
      </c>
      <c r="M20" s="236">
        <v>144483</v>
      </c>
      <c r="N20" s="238">
        <v>85019</v>
      </c>
      <c r="O20" s="236">
        <v>134789</v>
      </c>
      <c r="P20" s="237">
        <v>34107</v>
      </c>
      <c r="Q20" s="237">
        <v>7026</v>
      </c>
      <c r="R20" s="237">
        <v>53580</v>
      </c>
      <c r="S20" s="240">
        <v>204</v>
      </c>
    </row>
    <row r="21" spans="2:19" x14ac:dyDescent="0.25">
      <c r="B21" s="16" t="s">
        <v>43</v>
      </c>
      <c r="C21" s="236">
        <v>36998</v>
      </c>
      <c r="D21" s="237">
        <v>23976</v>
      </c>
      <c r="E21" s="237">
        <v>60974</v>
      </c>
      <c r="F21" s="237">
        <v>79152</v>
      </c>
      <c r="G21" s="237">
        <v>5424</v>
      </c>
      <c r="H21" s="237">
        <v>84576</v>
      </c>
      <c r="I21" s="238">
        <v>145550</v>
      </c>
      <c r="J21" s="317">
        <v>11</v>
      </c>
      <c r="K21" s="313">
        <v>145561</v>
      </c>
      <c r="L21" s="239">
        <v>6.3117687053591567E-2</v>
      </c>
      <c r="M21" s="236">
        <v>88252</v>
      </c>
      <c r="N21" s="238">
        <v>57309</v>
      </c>
      <c r="O21" s="236">
        <v>97976</v>
      </c>
      <c r="P21" s="237">
        <v>22769</v>
      </c>
      <c r="Q21" s="237">
        <v>3750</v>
      </c>
      <c r="R21" s="237">
        <v>20778</v>
      </c>
      <c r="S21" s="240">
        <v>20</v>
      </c>
    </row>
    <row r="22" spans="2:19" x14ac:dyDescent="0.25">
      <c r="B22" s="16" t="s">
        <v>44</v>
      </c>
      <c r="C22" s="236">
        <v>13169</v>
      </c>
      <c r="D22" s="237">
        <v>9018</v>
      </c>
      <c r="E22" s="237">
        <v>22187</v>
      </c>
      <c r="F22" s="237">
        <v>35816</v>
      </c>
      <c r="G22" s="237">
        <v>3359</v>
      </c>
      <c r="H22" s="237">
        <v>39175</v>
      </c>
      <c r="I22" s="238">
        <v>61362</v>
      </c>
      <c r="J22" s="317">
        <v>9</v>
      </c>
      <c r="K22" s="313">
        <v>61371</v>
      </c>
      <c r="L22" s="239">
        <v>2.661149327200258E-2</v>
      </c>
      <c r="M22" s="236">
        <v>37339</v>
      </c>
      <c r="N22" s="238">
        <v>24032</v>
      </c>
      <c r="O22" s="236">
        <v>43911</v>
      </c>
      <c r="P22" s="237">
        <v>10772</v>
      </c>
      <c r="Q22" s="237">
        <v>1939</v>
      </c>
      <c r="R22" s="237">
        <v>4624</v>
      </c>
      <c r="S22" s="240">
        <v>59</v>
      </c>
    </row>
    <row r="23" spans="2:19" x14ac:dyDescent="0.25">
      <c r="B23" s="16" t="s">
        <v>45</v>
      </c>
      <c r="C23" s="236">
        <v>26170</v>
      </c>
      <c r="D23" s="237">
        <v>16534</v>
      </c>
      <c r="E23" s="237">
        <v>42704</v>
      </c>
      <c r="F23" s="237">
        <v>62402</v>
      </c>
      <c r="G23" s="237">
        <v>5470</v>
      </c>
      <c r="H23" s="237">
        <v>67872</v>
      </c>
      <c r="I23" s="238">
        <v>110576</v>
      </c>
      <c r="J23" s="317">
        <v>7</v>
      </c>
      <c r="K23" s="313">
        <v>110583</v>
      </c>
      <c r="L23" s="239">
        <v>4.7950640538656067E-2</v>
      </c>
      <c r="M23" s="236">
        <v>65310</v>
      </c>
      <c r="N23" s="238">
        <v>45273</v>
      </c>
      <c r="O23" s="236">
        <v>73958</v>
      </c>
      <c r="P23" s="237">
        <v>21713</v>
      </c>
      <c r="Q23" s="237">
        <v>3464</v>
      </c>
      <c r="R23" s="237">
        <v>11244</v>
      </c>
      <c r="S23" s="240">
        <v>3771</v>
      </c>
    </row>
    <row r="24" spans="2:19" x14ac:dyDescent="0.25">
      <c r="B24" s="16" t="s">
        <v>46</v>
      </c>
      <c r="C24" s="236">
        <v>2563</v>
      </c>
      <c r="D24" s="237">
        <v>1317</v>
      </c>
      <c r="E24" s="237">
        <v>3880</v>
      </c>
      <c r="F24" s="237">
        <v>7405</v>
      </c>
      <c r="G24" s="237">
        <v>558</v>
      </c>
      <c r="H24" s="237">
        <v>7963</v>
      </c>
      <c r="I24" s="238">
        <v>11843</v>
      </c>
      <c r="J24" s="317">
        <v>1</v>
      </c>
      <c r="K24" s="313">
        <v>11844</v>
      </c>
      <c r="L24" s="239">
        <v>5.1357567305991194E-3</v>
      </c>
      <c r="M24" s="236">
        <v>6485</v>
      </c>
      <c r="N24" s="238">
        <v>5359</v>
      </c>
      <c r="O24" s="236">
        <v>8783</v>
      </c>
      <c r="P24" s="237">
        <v>2127</v>
      </c>
      <c r="Q24" s="237">
        <v>183</v>
      </c>
      <c r="R24" s="237">
        <v>731</v>
      </c>
      <c r="S24" s="240">
        <v>123</v>
      </c>
    </row>
    <row r="25" spans="2:19" x14ac:dyDescent="0.25">
      <c r="B25" s="16" t="s">
        <v>47</v>
      </c>
      <c r="C25" s="236">
        <v>4194</v>
      </c>
      <c r="D25" s="237">
        <v>1642</v>
      </c>
      <c r="E25" s="237">
        <v>5836</v>
      </c>
      <c r="F25" s="237">
        <v>14399</v>
      </c>
      <c r="G25" s="237">
        <v>675</v>
      </c>
      <c r="H25" s="237">
        <v>15074</v>
      </c>
      <c r="I25" s="238">
        <v>20910</v>
      </c>
      <c r="J25" s="317">
        <v>3</v>
      </c>
      <c r="K25" s="313">
        <v>20913</v>
      </c>
      <c r="L25" s="239">
        <v>9.0682269931627313E-3</v>
      </c>
      <c r="M25" s="236">
        <v>12971</v>
      </c>
      <c r="N25" s="238">
        <v>7942</v>
      </c>
      <c r="O25" s="236">
        <v>16505</v>
      </c>
      <c r="P25" s="237">
        <v>3488</v>
      </c>
      <c r="Q25" s="237">
        <v>810</v>
      </c>
      <c r="R25" s="237">
        <v>51</v>
      </c>
      <c r="S25" s="240">
        <v>76</v>
      </c>
    </row>
    <row r="26" spans="2:19" x14ac:dyDescent="0.25">
      <c r="B26" s="16" t="s">
        <v>48</v>
      </c>
      <c r="C26" s="236">
        <v>166809</v>
      </c>
      <c r="D26" s="237">
        <v>71739</v>
      </c>
      <c r="E26" s="237">
        <v>238548</v>
      </c>
      <c r="F26" s="237">
        <v>551641</v>
      </c>
      <c r="G26" s="237">
        <v>25490</v>
      </c>
      <c r="H26" s="237">
        <v>577131</v>
      </c>
      <c r="I26" s="238">
        <v>815679</v>
      </c>
      <c r="J26" s="317">
        <v>113</v>
      </c>
      <c r="K26" s="313">
        <v>815792</v>
      </c>
      <c r="L26" s="239">
        <v>0.35374107183121556</v>
      </c>
      <c r="M26" s="236">
        <v>524240</v>
      </c>
      <c r="N26" s="238">
        <v>291552</v>
      </c>
      <c r="O26" s="236">
        <v>491529</v>
      </c>
      <c r="P26" s="237">
        <v>128791</v>
      </c>
      <c r="Q26" s="237">
        <v>27774</v>
      </c>
      <c r="R26" s="237">
        <v>163927</v>
      </c>
      <c r="S26" s="240">
        <v>0</v>
      </c>
    </row>
    <row r="27" spans="2:19" ht="12.6" thickBot="1" x14ac:dyDescent="0.3">
      <c r="B27" s="17" t="s">
        <v>49</v>
      </c>
      <c r="C27" s="241">
        <v>476554</v>
      </c>
      <c r="D27" s="242">
        <v>267274</v>
      </c>
      <c r="E27" s="242">
        <v>743828</v>
      </c>
      <c r="F27" s="242">
        <v>1476536</v>
      </c>
      <c r="G27" s="242">
        <v>85502</v>
      </c>
      <c r="H27" s="242">
        <v>1562038</v>
      </c>
      <c r="I27" s="243">
        <v>2305866</v>
      </c>
      <c r="J27" s="318">
        <v>318</v>
      </c>
      <c r="K27" s="314">
        <v>2306184</v>
      </c>
      <c r="L27" s="244">
        <v>1</v>
      </c>
      <c r="M27" s="241">
        <v>1439179</v>
      </c>
      <c r="N27" s="243">
        <v>867005</v>
      </c>
      <c r="O27" s="241">
        <v>1448967</v>
      </c>
      <c r="P27" s="242">
        <v>369948</v>
      </c>
      <c r="Q27" s="242">
        <v>66059</v>
      </c>
      <c r="R27" s="242">
        <v>414737</v>
      </c>
      <c r="S27" s="245">
        <v>6468</v>
      </c>
    </row>
    <row r="28" spans="2:19" ht="12.6" thickBot="1" x14ac:dyDescent="0.3">
      <c r="B28" s="18" t="s">
        <v>50</v>
      </c>
      <c r="C28" s="246">
        <f>+C27/$K$27</f>
        <v>0.20664179441015981</v>
      </c>
      <c r="D28" s="247">
        <f>+D27/$K$27</f>
        <v>0.1158944819667468</v>
      </c>
      <c r="E28" s="247"/>
      <c r="F28" s="247">
        <f>+F27/$K$27</f>
        <v>0.6402507345467664</v>
      </c>
      <c r="G28" s="247">
        <f>+G27/$K$27</f>
        <v>3.7075098951341263E-2</v>
      </c>
      <c r="H28" s="248"/>
      <c r="I28" s="287"/>
      <c r="J28" s="287"/>
      <c r="K28" s="371">
        <f>C28+D28+F28+G28</f>
        <v>0.99986210987501434</v>
      </c>
      <c r="L28" s="372"/>
      <c r="M28" s="249">
        <f t="shared" ref="M28:Q28" si="0">+M27/$K$27</f>
        <v>0.62405211379490966</v>
      </c>
      <c r="N28" s="250">
        <f t="shared" si="0"/>
        <v>0.37594788620509029</v>
      </c>
      <c r="O28" s="319">
        <f t="shared" si="0"/>
        <v>0.62829635449729948</v>
      </c>
      <c r="P28" s="320">
        <f t="shared" si="0"/>
        <v>0.16041564766731536</v>
      </c>
      <c r="Q28" s="320">
        <f t="shared" si="0"/>
        <v>2.8644288573678425E-2</v>
      </c>
      <c r="R28" s="320">
        <f>+R27/$K$27</f>
        <v>0.17983690806978109</v>
      </c>
      <c r="S28" s="321">
        <f>+S27/$K$27</f>
        <v>2.8046331081995192E-3</v>
      </c>
    </row>
    <row r="29" spans="2:19" x14ac:dyDescent="0.25">
      <c r="B29" s="28" t="s">
        <v>129</v>
      </c>
    </row>
    <row r="30" spans="2:19" x14ac:dyDescent="0.25">
      <c r="B30" s="28" t="s">
        <v>130</v>
      </c>
    </row>
  </sheetData>
  <mergeCells count="9">
    <mergeCell ref="K28:L28"/>
    <mergeCell ref="B9:B10"/>
    <mergeCell ref="B5:R5"/>
    <mergeCell ref="B6:R6"/>
    <mergeCell ref="K9:L9"/>
    <mergeCell ref="M9:N9"/>
    <mergeCell ref="O9:S9"/>
    <mergeCell ref="B8:S8"/>
    <mergeCell ref="C9:I9"/>
  </mergeCells>
  <hyperlinks>
    <hyperlink ref="T5" location="'Índice Pensiones Solidarias'!A1" display="Volver Sistema de Pensiones Solidadias" xr:uid="{00000000-0004-0000-0500-000000000000}"/>
  </hyperlink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A2:T30"/>
  <sheetViews>
    <sheetView showGridLines="0" zoomScale="90" zoomScaleNormal="90" workbookViewId="0">
      <selection activeCell="J16" sqref="J16"/>
    </sheetView>
  </sheetViews>
  <sheetFormatPr baseColWidth="10" defaultColWidth="11.44140625" defaultRowHeight="12" x14ac:dyDescent="0.25"/>
  <cols>
    <col min="1" max="1" width="6" style="28" customWidth="1"/>
    <col min="2" max="2" width="21.5546875" style="28" customWidth="1"/>
    <col min="3" max="8" width="11.44140625" style="28"/>
    <col min="9" max="10" width="11.44140625" style="196"/>
    <col min="11" max="16384" width="11.44140625" style="28"/>
  </cols>
  <sheetData>
    <row r="2" spans="1:20" s="118" customFormat="1" ht="13.8" x14ac:dyDescent="0.3">
      <c r="A2" s="50" t="s">
        <v>101</v>
      </c>
    </row>
    <row r="3" spans="1:20" s="118" customFormat="1" ht="13.8" x14ac:dyDescent="0.3">
      <c r="A3" s="50" t="s">
        <v>102</v>
      </c>
    </row>
    <row r="4" spans="1:20" s="118" customFormat="1" ht="13.8" x14ac:dyDescent="0.3"/>
    <row r="5" spans="1:20" s="118" customFormat="1" ht="13.8" x14ac:dyDescent="0.3">
      <c r="B5" s="376" t="s">
        <v>53</v>
      </c>
      <c r="C5" s="376"/>
      <c r="D5" s="376"/>
      <c r="E5" s="376"/>
      <c r="F5" s="376"/>
      <c r="G5" s="376"/>
      <c r="H5" s="376"/>
      <c r="I5" s="376"/>
      <c r="J5" s="376"/>
      <c r="K5" s="376"/>
      <c r="L5" s="376"/>
      <c r="M5" s="376"/>
      <c r="N5" s="376"/>
      <c r="O5" s="376"/>
      <c r="P5" s="376"/>
      <c r="Q5" s="376"/>
      <c r="R5" s="376"/>
      <c r="T5" s="133" t="s">
        <v>574</v>
      </c>
    </row>
    <row r="6" spans="1:20" s="118" customFormat="1" ht="13.8" x14ac:dyDescent="0.3">
      <c r="B6" s="373" t="str">
        <f>'Solicitudes Regiones'!B6:R6</f>
        <v>Acumuladas de julio de 2008 a mayo de 2020</v>
      </c>
      <c r="C6" s="373"/>
      <c r="D6" s="373"/>
      <c r="E6" s="373"/>
      <c r="F6" s="373"/>
      <c r="G6" s="373"/>
      <c r="H6" s="373"/>
      <c r="I6" s="373"/>
      <c r="J6" s="373"/>
      <c r="K6" s="373"/>
      <c r="L6" s="373"/>
      <c r="M6" s="373"/>
      <c r="N6" s="373"/>
      <c r="O6" s="373"/>
      <c r="P6" s="373"/>
      <c r="Q6" s="373"/>
      <c r="R6" s="373"/>
    </row>
    <row r="7" spans="1:20" ht="12.6" thickBot="1" x14ac:dyDescent="0.3"/>
    <row r="8" spans="1:20" ht="15.75" customHeight="1" thickBot="1" x14ac:dyDescent="0.3">
      <c r="B8" s="360" t="s">
        <v>51</v>
      </c>
      <c r="C8" s="361"/>
      <c r="D8" s="361"/>
      <c r="E8" s="361"/>
      <c r="F8" s="361"/>
      <c r="G8" s="361"/>
      <c r="H8" s="361"/>
      <c r="I8" s="361"/>
      <c r="J8" s="361"/>
      <c r="K8" s="361"/>
      <c r="L8" s="361"/>
      <c r="M8" s="361"/>
      <c r="N8" s="361"/>
      <c r="O8" s="361"/>
      <c r="P8" s="361"/>
      <c r="Q8" s="361"/>
      <c r="R8" s="361"/>
      <c r="S8" s="362"/>
    </row>
    <row r="9" spans="1:20" ht="15.75" customHeight="1" thickBot="1" x14ac:dyDescent="0.3">
      <c r="B9" s="379" t="s">
        <v>33</v>
      </c>
      <c r="C9" s="360" t="s">
        <v>2</v>
      </c>
      <c r="D9" s="361"/>
      <c r="E9" s="361"/>
      <c r="F9" s="361"/>
      <c r="G9" s="361"/>
      <c r="H9" s="361"/>
      <c r="I9" s="362"/>
      <c r="J9" s="288"/>
      <c r="K9" s="381" t="s">
        <v>28</v>
      </c>
      <c r="L9" s="382"/>
      <c r="M9" s="383" t="s">
        <v>3</v>
      </c>
      <c r="N9" s="384"/>
      <c r="O9" s="360" t="s">
        <v>4</v>
      </c>
      <c r="P9" s="361"/>
      <c r="Q9" s="361"/>
      <c r="R9" s="361"/>
      <c r="S9" s="362"/>
    </row>
    <row r="10" spans="1:20" ht="24" x14ac:dyDescent="0.25">
      <c r="B10" s="380"/>
      <c r="C10" s="322" t="s">
        <v>5</v>
      </c>
      <c r="D10" s="323" t="s">
        <v>6</v>
      </c>
      <c r="E10" s="324" t="s">
        <v>7</v>
      </c>
      <c r="F10" s="323" t="s">
        <v>8</v>
      </c>
      <c r="G10" s="323" t="s">
        <v>9</v>
      </c>
      <c r="H10" s="324" t="s">
        <v>10</v>
      </c>
      <c r="I10" s="325" t="s">
        <v>11</v>
      </c>
      <c r="J10" s="315" t="s">
        <v>593</v>
      </c>
      <c r="K10" s="286" t="s">
        <v>596</v>
      </c>
      <c r="L10" s="219" t="s">
        <v>597</v>
      </c>
      <c r="M10" s="219" t="s">
        <v>32</v>
      </c>
      <c r="N10" s="219" t="s">
        <v>13</v>
      </c>
      <c r="O10" s="219" t="s">
        <v>14</v>
      </c>
      <c r="P10" s="219" t="s">
        <v>15</v>
      </c>
      <c r="Q10" s="219" t="s">
        <v>16</v>
      </c>
      <c r="R10" s="219" t="s">
        <v>17</v>
      </c>
      <c r="S10" s="219" t="s">
        <v>595</v>
      </c>
    </row>
    <row r="11" spans="1:20" x14ac:dyDescent="0.25">
      <c r="B11" s="20" t="s">
        <v>34</v>
      </c>
      <c r="C11" s="255">
        <v>5200</v>
      </c>
      <c r="D11" s="256">
        <v>1798</v>
      </c>
      <c r="E11" s="256">
        <v>6998</v>
      </c>
      <c r="F11" s="256">
        <v>16476</v>
      </c>
      <c r="G11" s="256">
        <v>794</v>
      </c>
      <c r="H11" s="256">
        <v>17270</v>
      </c>
      <c r="I11" s="326">
        <v>24268</v>
      </c>
      <c r="J11" s="330">
        <v>0</v>
      </c>
      <c r="K11" s="328">
        <v>24268</v>
      </c>
      <c r="L11" s="254">
        <v>1.2763649999973703E-2</v>
      </c>
      <c r="M11" s="251">
        <v>14345</v>
      </c>
      <c r="N11" s="253">
        <v>9923</v>
      </c>
      <c r="O11" s="251">
        <v>14677</v>
      </c>
      <c r="P11" s="252">
        <v>4599</v>
      </c>
      <c r="Q11" s="252">
        <v>665</v>
      </c>
      <c r="R11" s="252">
        <v>4268</v>
      </c>
      <c r="S11" s="253">
        <v>59</v>
      </c>
    </row>
    <row r="12" spans="1:20" x14ac:dyDescent="0.25">
      <c r="B12" s="20" t="s">
        <v>35</v>
      </c>
      <c r="C12" s="255">
        <v>4967</v>
      </c>
      <c r="D12" s="256">
        <v>2606</v>
      </c>
      <c r="E12" s="256">
        <v>7573</v>
      </c>
      <c r="F12" s="256">
        <v>16567</v>
      </c>
      <c r="G12" s="256">
        <v>1303</v>
      </c>
      <c r="H12" s="256">
        <v>17870</v>
      </c>
      <c r="I12" s="326">
        <v>25443</v>
      </c>
      <c r="J12" s="331">
        <v>0</v>
      </c>
      <c r="K12" s="329">
        <v>25443</v>
      </c>
      <c r="L12" s="258">
        <v>1.3381636185484215E-2</v>
      </c>
      <c r="M12" s="255">
        <v>15242</v>
      </c>
      <c r="N12" s="257">
        <v>10201</v>
      </c>
      <c r="O12" s="255">
        <v>15221</v>
      </c>
      <c r="P12" s="256">
        <v>3869</v>
      </c>
      <c r="Q12" s="256">
        <v>904</v>
      </c>
      <c r="R12" s="256">
        <v>5377</v>
      </c>
      <c r="S12" s="257">
        <v>72</v>
      </c>
    </row>
    <row r="13" spans="1:20" x14ac:dyDescent="0.25">
      <c r="B13" s="20" t="s">
        <v>36</v>
      </c>
      <c r="C13" s="255">
        <v>9170</v>
      </c>
      <c r="D13" s="256">
        <v>3374</v>
      </c>
      <c r="E13" s="256">
        <v>12544</v>
      </c>
      <c r="F13" s="256">
        <v>28264</v>
      </c>
      <c r="G13" s="256">
        <v>1414</v>
      </c>
      <c r="H13" s="256">
        <v>29678</v>
      </c>
      <c r="I13" s="326">
        <v>42222</v>
      </c>
      <c r="J13" s="331">
        <v>0</v>
      </c>
      <c r="K13" s="329">
        <v>42222</v>
      </c>
      <c r="L13" s="258">
        <v>2.2206478914574324E-2</v>
      </c>
      <c r="M13" s="255">
        <v>27070</v>
      </c>
      <c r="N13" s="257">
        <v>15152</v>
      </c>
      <c r="O13" s="255">
        <v>29780</v>
      </c>
      <c r="P13" s="256">
        <v>6030</v>
      </c>
      <c r="Q13" s="256">
        <v>589</v>
      </c>
      <c r="R13" s="256">
        <v>5708</v>
      </c>
      <c r="S13" s="257">
        <v>115</v>
      </c>
    </row>
    <row r="14" spans="1:20" x14ac:dyDescent="0.25">
      <c r="B14" s="20" t="s">
        <v>37</v>
      </c>
      <c r="C14" s="255">
        <v>6303</v>
      </c>
      <c r="D14" s="256">
        <v>2405</v>
      </c>
      <c r="E14" s="256">
        <v>8708</v>
      </c>
      <c r="F14" s="256">
        <v>19409</v>
      </c>
      <c r="G14" s="256">
        <v>958</v>
      </c>
      <c r="H14" s="256">
        <v>20367</v>
      </c>
      <c r="I14" s="326">
        <v>29075</v>
      </c>
      <c r="J14" s="331">
        <v>0</v>
      </c>
      <c r="K14" s="329">
        <v>29075</v>
      </c>
      <c r="L14" s="258">
        <v>1.5291870930823941E-2</v>
      </c>
      <c r="M14" s="255">
        <v>17423</v>
      </c>
      <c r="N14" s="257">
        <v>11652</v>
      </c>
      <c r="O14" s="255">
        <v>17626</v>
      </c>
      <c r="P14" s="256">
        <v>5115</v>
      </c>
      <c r="Q14" s="256">
        <v>804</v>
      </c>
      <c r="R14" s="256">
        <v>5449</v>
      </c>
      <c r="S14" s="257">
        <v>81</v>
      </c>
    </row>
    <row r="15" spans="1:20" x14ac:dyDescent="0.25">
      <c r="B15" s="20" t="s">
        <v>38</v>
      </c>
      <c r="C15" s="255">
        <v>18595</v>
      </c>
      <c r="D15" s="256">
        <v>6172</v>
      </c>
      <c r="E15" s="256">
        <v>24767</v>
      </c>
      <c r="F15" s="256">
        <v>57498</v>
      </c>
      <c r="G15" s="256">
        <v>2802</v>
      </c>
      <c r="H15" s="256">
        <v>60300</v>
      </c>
      <c r="I15" s="326">
        <v>85067</v>
      </c>
      <c r="J15" s="331">
        <v>1</v>
      </c>
      <c r="K15" s="329">
        <v>85068</v>
      </c>
      <c r="L15" s="258">
        <v>4.4741147939581463E-2</v>
      </c>
      <c r="M15" s="255">
        <v>50853</v>
      </c>
      <c r="N15" s="257">
        <v>34215</v>
      </c>
      <c r="O15" s="255">
        <v>63704</v>
      </c>
      <c r="P15" s="256">
        <v>11741</v>
      </c>
      <c r="Q15" s="256">
        <v>1115</v>
      </c>
      <c r="R15" s="256">
        <v>8287</v>
      </c>
      <c r="S15" s="257">
        <v>221</v>
      </c>
    </row>
    <row r="16" spans="1:20" x14ac:dyDescent="0.25">
      <c r="B16" s="20" t="s">
        <v>39</v>
      </c>
      <c r="C16" s="255">
        <v>46279</v>
      </c>
      <c r="D16" s="256">
        <v>16693</v>
      </c>
      <c r="E16" s="256">
        <v>62972</v>
      </c>
      <c r="F16" s="256">
        <v>153306</v>
      </c>
      <c r="G16" s="256">
        <v>8199</v>
      </c>
      <c r="H16" s="256">
        <v>161505</v>
      </c>
      <c r="I16" s="326">
        <v>224477</v>
      </c>
      <c r="J16" s="331">
        <v>1</v>
      </c>
      <c r="K16" s="329">
        <v>224478</v>
      </c>
      <c r="L16" s="258">
        <v>0.11806323655406695</v>
      </c>
      <c r="M16" s="255">
        <v>137831</v>
      </c>
      <c r="N16" s="257">
        <v>86647</v>
      </c>
      <c r="O16" s="255">
        <v>143523</v>
      </c>
      <c r="P16" s="256">
        <v>41358</v>
      </c>
      <c r="Q16" s="256">
        <v>5317</v>
      </c>
      <c r="R16" s="256">
        <v>33635</v>
      </c>
      <c r="S16" s="257">
        <v>645</v>
      </c>
    </row>
    <row r="17" spans="2:19" x14ac:dyDescent="0.25">
      <c r="B17" s="20" t="s">
        <v>40</v>
      </c>
      <c r="C17" s="255">
        <v>21829</v>
      </c>
      <c r="D17" s="256">
        <v>8030</v>
      </c>
      <c r="E17" s="256">
        <v>29859</v>
      </c>
      <c r="F17" s="256">
        <v>73773</v>
      </c>
      <c r="G17" s="256">
        <v>4600</v>
      </c>
      <c r="H17" s="256">
        <v>78373</v>
      </c>
      <c r="I17" s="326">
        <v>108232</v>
      </c>
      <c r="J17" s="331">
        <v>1</v>
      </c>
      <c r="K17" s="329">
        <v>108233</v>
      </c>
      <c r="L17" s="258">
        <v>5.6924679843709976E-2</v>
      </c>
      <c r="M17" s="255">
        <v>62453</v>
      </c>
      <c r="N17" s="257">
        <v>45780</v>
      </c>
      <c r="O17" s="255">
        <v>64477</v>
      </c>
      <c r="P17" s="256">
        <v>16172</v>
      </c>
      <c r="Q17" s="256">
        <v>2655</v>
      </c>
      <c r="R17" s="256">
        <v>24696</v>
      </c>
      <c r="S17" s="257">
        <v>233</v>
      </c>
    </row>
    <row r="18" spans="2:19" x14ac:dyDescent="0.25">
      <c r="B18" s="20" t="s">
        <v>41</v>
      </c>
      <c r="C18" s="255">
        <v>31108</v>
      </c>
      <c r="D18" s="256">
        <v>11040</v>
      </c>
      <c r="E18" s="256">
        <v>42148</v>
      </c>
      <c r="F18" s="256">
        <v>88249</v>
      </c>
      <c r="G18" s="256">
        <v>5207</v>
      </c>
      <c r="H18" s="256">
        <v>93456</v>
      </c>
      <c r="I18" s="326">
        <v>135604</v>
      </c>
      <c r="J18" s="331">
        <v>0</v>
      </c>
      <c r="K18" s="329">
        <v>135604</v>
      </c>
      <c r="L18" s="258">
        <v>7.1320339319121226E-2</v>
      </c>
      <c r="M18" s="255">
        <v>76873</v>
      </c>
      <c r="N18" s="257">
        <v>58731</v>
      </c>
      <c r="O18" s="255">
        <v>83846</v>
      </c>
      <c r="P18" s="256">
        <v>23939</v>
      </c>
      <c r="Q18" s="256">
        <v>3402</v>
      </c>
      <c r="R18" s="256">
        <v>24168</v>
      </c>
      <c r="S18" s="257">
        <v>249</v>
      </c>
    </row>
    <row r="19" spans="2:19" x14ac:dyDescent="0.25">
      <c r="B19" s="20" t="s">
        <v>584</v>
      </c>
      <c r="C19" s="255">
        <v>16065</v>
      </c>
      <c r="D19" s="256">
        <v>9527</v>
      </c>
      <c r="E19" s="256">
        <v>25592</v>
      </c>
      <c r="F19" s="256">
        <v>41199</v>
      </c>
      <c r="G19" s="256">
        <v>4180</v>
      </c>
      <c r="H19" s="256">
        <v>45379</v>
      </c>
      <c r="I19" s="326">
        <v>70971</v>
      </c>
      <c r="J19" s="331">
        <v>0</v>
      </c>
      <c r="K19" s="329">
        <v>70971</v>
      </c>
      <c r="L19" s="258">
        <v>3.732689155052471E-2</v>
      </c>
      <c r="M19" s="255">
        <v>40766</v>
      </c>
      <c r="N19" s="257">
        <v>30205</v>
      </c>
      <c r="O19" s="255">
        <v>42845</v>
      </c>
      <c r="P19" s="256">
        <v>11917</v>
      </c>
      <c r="Q19" s="256">
        <v>1491</v>
      </c>
      <c r="R19" s="256">
        <v>14718</v>
      </c>
      <c r="S19" s="257">
        <v>0</v>
      </c>
    </row>
    <row r="20" spans="2:19" x14ac:dyDescent="0.25">
      <c r="B20" s="20" t="s">
        <v>42</v>
      </c>
      <c r="C20" s="255">
        <v>40798</v>
      </c>
      <c r="D20" s="256">
        <v>17217</v>
      </c>
      <c r="E20" s="256">
        <v>58015</v>
      </c>
      <c r="F20" s="256">
        <v>118286</v>
      </c>
      <c r="G20" s="256">
        <v>6847</v>
      </c>
      <c r="H20" s="256">
        <v>125133</v>
      </c>
      <c r="I20" s="326">
        <v>183148</v>
      </c>
      <c r="J20" s="331">
        <v>1</v>
      </c>
      <c r="K20" s="329">
        <v>183149</v>
      </c>
      <c r="L20" s="258">
        <v>9.6326427140480619E-2</v>
      </c>
      <c r="M20" s="255">
        <v>109772</v>
      </c>
      <c r="N20" s="257">
        <v>73377</v>
      </c>
      <c r="O20" s="255">
        <v>109021</v>
      </c>
      <c r="P20" s="256">
        <v>28602</v>
      </c>
      <c r="Q20" s="256">
        <v>5569</v>
      </c>
      <c r="R20" s="256">
        <v>39957</v>
      </c>
      <c r="S20" s="257">
        <v>0</v>
      </c>
    </row>
    <row r="21" spans="2:19" x14ac:dyDescent="0.25">
      <c r="B21" s="20" t="s">
        <v>43</v>
      </c>
      <c r="C21" s="255">
        <v>34071</v>
      </c>
      <c r="D21" s="256">
        <v>11500</v>
      </c>
      <c r="E21" s="256">
        <v>45571</v>
      </c>
      <c r="F21" s="256">
        <v>68306</v>
      </c>
      <c r="G21" s="256">
        <v>4538</v>
      </c>
      <c r="H21" s="256">
        <v>72844</v>
      </c>
      <c r="I21" s="326">
        <v>118415</v>
      </c>
      <c r="J21" s="331">
        <v>0</v>
      </c>
      <c r="K21" s="329">
        <v>118415</v>
      </c>
      <c r="L21" s="258">
        <v>6.2279858857214689E-2</v>
      </c>
      <c r="M21" s="255">
        <v>68422</v>
      </c>
      <c r="N21" s="257">
        <v>49993</v>
      </c>
      <c r="O21" s="255">
        <v>79413</v>
      </c>
      <c r="P21" s="256">
        <v>20008</v>
      </c>
      <c r="Q21" s="256">
        <v>2912</v>
      </c>
      <c r="R21" s="256">
        <v>15846</v>
      </c>
      <c r="S21" s="257">
        <v>236</v>
      </c>
    </row>
    <row r="22" spans="2:19" x14ac:dyDescent="0.25">
      <c r="B22" s="20" t="s">
        <v>44</v>
      </c>
      <c r="C22" s="255">
        <v>12158</v>
      </c>
      <c r="D22" s="256">
        <v>6213</v>
      </c>
      <c r="E22" s="256">
        <v>18371</v>
      </c>
      <c r="F22" s="256">
        <v>30752</v>
      </c>
      <c r="G22" s="256">
        <v>2866</v>
      </c>
      <c r="H22" s="256">
        <v>33618</v>
      </c>
      <c r="I22" s="326">
        <v>51989</v>
      </c>
      <c r="J22" s="331">
        <v>0</v>
      </c>
      <c r="K22" s="329">
        <v>51989</v>
      </c>
      <c r="L22" s="258">
        <v>2.7343390466813614E-2</v>
      </c>
      <c r="M22" s="255">
        <v>30721</v>
      </c>
      <c r="N22" s="257">
        <v>21268</v>
      </c>
      <c r="O22" s="255">
        <v>37020</v>
      </c>
      <c r="P22" s="256">
        <v>9412</v>
      </c>
      <c r="Q22" s="256">
        <v>1567</v>
      </c>
      <c r="R22" s="256">
        <v>3884</v>
      </c>
      <c r="S22" s="257">
        <v>106</v>
      </c>
    </row>
    <row r="23" spans="2:19" x14ac:dyDescent="0.25">
      <c r="B23" s="20" t="s">
        <v>45</v>
      </c>
      <c r="C23" s="255">
        <v>24262</v>
      </c>
      <c r="D23" s="256">
        <v>9560</v>
      </c>
      <c r="E23" s="256">
        <v>33822</v>
      </c>
      <c r="F23" s="256">
        <v>54383</v>
      </c>
      <c r="G23" s="256">
        <v>4512</v>
      </c>
      <c r="H23" s="256">
        <v>58895</v>
      </c>
      <c r="I23" s="326">
        <v>92717</v>
      </c>
      <c r="J23" s="331">
        <v>0</v>
      </c>
      <c r="K23" s="329">
        <v>92717</v>
      </c>
      <c r="L23" s="258">
        <v>4.8764106520832448E-2</v>
      </c>
      <c r="M23" s="255">
        <v>53236</v>
      </c>
      <c r="N23" s="257">
        <v>39481</v>
      </c>
      <c r="O23" s="255">
        <v>60904</v>
      </c>
      <c r="P23" s="256">
        <v>19233</v>
      </c>
      <c r="Q23" s="256">
        <v>2875</v>
      </c>
      <c r="R23" s="256">
        <v>9534</v>
      </c>
      <c r="S23" s="257">
        <v>171</v>
      </c>
    </row>
    <row r="24" spans="2:19" x14ac:dyDescent="0.25">
      <c r="B24" s="20" t="s">
        <v>46</v>
      </c>
      <c r="C24" s="255">
        <v>2280</v>
      </c>
      <c r="D24" s="256">
        <v>660</v>
      </c>
      <c r="E24" s="256">
        <v>2940</v>
      </c>
      <c r="F24" s="256">
        <v>6077</v>
      </c>
      <c r="G24" s="256">
        <v>437</v>
      </c>
      <c r="H24" s="256">
        <v>6514</v>
      </c>
      <c r="I24" s="326">
        <v>9454</v>
      </c>
      <c r="J24" s="331">
        <v>0</v>
      </c>
      <c r="K24" s="329">
        <v>9454</v>
      </c>
      <c r="L24" s="258">
        <v>4.9722905513330884E-3</v>
      </c>
      <c r="M24" s="255">
        <v>4940</v>
      </c>
      <c r="N24" s="257">
        <v>4514</v>
      </c>
      <c r="O24" s="255">
        <v>6984</v>
      </c>
      <c r="P24" s="256">
        <v>1721</v>
      </c>
      <c r="Q24" s="256">
        <v>127</v>
      </c>
      <c r="R24" s="256">
        <v>606</v>
      </c>
      <c r="S24" s="257">
        <v>16</v>
      </c>
    </row>
    <row r="25" spans="2:19" x14ac:dyDescent="0.25">
      <c r="B25" s="20" t="s">
        <v>47</v>
      </c>
      <c r="C25" s="255">
        <v>3736</v>
      </c>
      <c r="D25" s="256">
        <v>1127</v>
      </c>
      <c r="E25" s="256">
        <v>4863</v>
      </c>
      <c r="F25" s="256">
        <v>11600</v>
      </c>
      <c r="G25" s="256">
        <v>538</v>
      </c>
      <c r="H25" s="256">
        <v>12138</v>
      </c>
      <c r="I25" s="326">
        <v>17001</v>
      </c>
      <c r="J25" s="331">
        <v>0</v>
      </c>
      <c r="K25" s="329">
        <v>17001</v>
      </c>
      <c r="L25" s="258">
        <v>8.9416026722248607E-3</v>
      </c>
      <c r="M25" s="255">
        <v>10244</v>
      </c>
      <c r="N25" s="257">
        <v>6757</v>
      </c>
      <c r="O25" s="255">
        <v>13458</v>
      </c>
      <c r="P25" s="256">
        <v>2809</v>
      </c>
      <c r="Q25" s="256">
        <v>648</v>
      </c>
      <c r="R25" s="256">
        <v>38</v>
      </c>
      <c r="S25" s="257">
        <v>48</v>
      </c>
    </row>
    <row r="26" spans="2:19" x14ac:dyDescent="0.25">
      <c r="B26" s="20" t="s">
        <v>48</v>
      </c>
      <c r="C26" s="255">
        <v>148061</v>
      </c>
      <c r="D26" s="256">
        <v>46441</v>
      </c>
      <c r="E26" s="256">
        <v>194502</v>
      </c>
      <c r="F26" s="256">
        <v>468050</v>
      </c>
      <c r="G26" s="256">
        <v>20696</v>
      </c>
      <c r="H26" s="256">
        <v>488746</v>
      </c>
      <c r="I26" s="326">
        <v>683248</v>
      </c>
      <c r="J26" s="331">
        <v>2</v>
      </c>
      <c r="K26" s="329">
        <v>683250</v>
      </c>
      <c r="L26" s="258">
        <v>0.35935239255324014</v>
      </c>
      <c r="M26" s="255">
        <v>431566</v>
      </c>
      <c r="N26" s="257">
        <v>251684</v>
      </c>
      <c r="O26" s="255">
        <v>410559</v>
      </c>
      <c r="P26" s="256">
        <v>109414</v>
      </c>
      <c r="Q26" s="256">
        <v>22620</v>
      </c>
      <c r="R26" s="256">
        <v>137447</v>
      </c>
      <c r="S26" s="257">
        <v>3210</v>
      </c>
    </row>
    <row r="27" spans="2:19" ht="12.6" thickBot="1" x14ac:dyDescent="0.3">
      <c r="B27" s="17" t="s">
        <v>49</v>
      </c>
      <c r="C27" s="241">
        <v>424882</v>
      </c>
      <c r="D27" s="242">
        <v>154363</v>
      </c>
      <c r="E27" s="242">
        <v>579245</v>
      </c>
      <c r="F27" s="242">
        <v>1252195</v>
      </c>
      <c r="G27" s="242">
        <v>69891</v>
      </c>
      <c r="H27" s="242">
        <v>1322086</v>
      </c>
      <c r="I27" s="327">
        <v>1901331</v>
      </c>
      <c r="J27" s="318">
        <v>6</v>
      </c>
      <c r="K27" s="314">
        <v>1901337</v>
      </c>
      <c r="L27" s="244">
        <v>1</v>
      </c>
      <c r="M27" s="241">
        <v>1151757</v>
      </c>
      <c r="N27" s="243">
        <v>749580</v>
      </c>
      <c r="O27" s="241">
        <v>1193058</v>
      </c>
      <c r="P27" s="242">
        <v>315939</v>
      </c>
      <c r="Q27" s="242">
        <v>53260</v>
      </c>
      <c r="R27" s="242">
        <v>333618</v>
      </c>
      <c r="S27" s="245">
        <v>5462</v>
      </c>
    </row>
    <row r="28" spans="2:19" ht="12.6" thickBot="1" x14ac:dyDescent="0.3">
      <c r="B28" s="18" t="s">
        <v>50</v>
      </c>
      <c r="C28" s="259">
        <f>+C27/$K$27</f>
        <v>0.22346485657198067</v>
      </c>
      <c r="D28" s="260">
        <f>+D27/$K$27</f>
        <v>8.1186554514007775E-2</v>
      </c>
      <c r="E28" s="260"/>
      <c r="F28" s="260">
        <f>+F27/$K$27</f>
        <v>0.65858656303432794</v>
      </c>
      <c r="G28" s="260">
        <f>+G27/$K$27</f>
        <v>3.6758870205544837E-2</v>
      </c>
      <c r="H28" s="261"/>
      <c r="I28" s="289"/>
      <c r="J28" s="289"/>
      <c r="K28" s="377">
        <f>C28+D28+F28+G28</f>
        <v>0.99999684432586122</v>
      </c>
      <c r="L28" s="378"/>
      <c r="M28" s="259">
        <f t="shared" ref="M28:S28" si="0">+M27/$K$27</f>
        <v>0.6057616298425792</v>
      </c>
      <c r="N28" s="261">
        <f t="shared" si="0"/>
        <v>0.3942383701574208</v>
      </c>
      <c r="O28" s="259">
        <f t="shared" si="0"/>
        <v>0.62748371277685122</v>
      </c>
      <c r="P28" s="260">
        <f t="shared" si="0"/>
        <v>0.16616675528851541</v>
      </c>
      <c r="Q28" s="260">
        <f t="shared" si="0"/>
        <v>2.8011867438544561E-2</v>
      </c>
      <c r="R28" s="260">
        <f t="shared" si="0"/>
        <v>0.17546494913842206</v>
      </c>
      <c r="S28" s="261">
        <f t="shared" si="0"/>
        <v>2.8727153576667366E-3</v>
      </c>
    </row>
    <row r="29" spans="2:19" x14ac:dyDescent="0.25">
      <c r="B29" s="28" t="s">
        <v>129</v>
      </c>
    </row>
    <row r="30" spans="2:19" x14ac:dyDescent="0.25">
      <c r="B30" s="28" t="s">
        <v>130</v>
      </c>
    </row>
  </sheetData>
  <mergeCells count="9">
    <mergeCell ref="B5:R5"/>
    <mergeCell ref="B6:R6"/>
    <mergeCell ref="K28:L28"/>
    <mergeCell ref="B9:B10"/>
    <mergeCell ref="K9:L9"/>
    <mergeCell ref="M9:N9"/>
    <mergeCell ref="O9:S9"/>
    <mergeCell ref="B8:S8"/>
    <mergeCell ref="C9:I9"/>
  </mergeCells>
  <hyperlinks>
    <hyperlink ref="T5" location="'Índice Pensiones Solidarias'!A1" display="Volver Sistema de Pensiones Solidadias"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dimension ref="A2:O32"/>
  <sheetViews>
    <sheetView showGridLines="0" zoomScaleNormal="100" workbookViewId="0">
      <selection activeCell="N14" sqref="N14"/>
    </sheetView>
  </sheetViews>
  <sheetFormatPr baseColWidth="10" defaultColWidth="11.44140625" defaultRowHeight="12" x14ac:dyDescent="0.25"/>
  <cols>
    <col min="1" max="1" width="6" style="28" customWidth="1"/>
    <col min="2" max="2" width="15.88671875" style="28" customWidth="1"/>
    <col min="3" max="4" width="7.109375" style="28" bestFit="1" customWidth="1"/>
    <col min="5" max="6" width="7.88671875" style="28" bestFit="1" customWidth="1"/>
    <col min="7" max="7" width="7.109375" style="28" bestFit="1" customWidth="1"/>
    <col min="8" max="8" width="9.33203125" style="28" bestFit="1" customWidth="1"/>
    <col min="9" max="10" width="7.88671875" style="28" bestFit="1" customWidth="1"/>
    <col min="11" max="11" width="12.109375" style="28" customWidth="1"/>
    <col min="12" max="16384" width="11.44140625" style="28"/>
  </cols>
  <sheetData>
    <row r="2" spans="1:15" x14ac:dyDescent="0.25">
      <c r="A2" s="50" t="s">
        <v>101</v>
      </c>
    </row>
    <row r="3" spans="1:15" x14ac:dyDescent="0.25">
      <c r="A3" s="50" t="s">
        <v>102</v>
      </c>
    </row>
    <row r="5" spans="1:15" ht="13.8" x14ac:dyDescent="0.3">
      <c r="B5" s="357" t="s">
        <v>71</v>
      </c>
      <c r="C5" s="357"/>
      <c r="D5" s="357"/>
      <c r="E5" s="357"/>
      <c r="F5" s="357"/>
      <c r="G5" s="357"/>
      <c r="H5" s="357"/>
      <c r="I5" s="357"/>
      <c r="J5" s="357"/>
      <c r="K5" s="357"/>
      <c r="M5" s="125" t="s">
        <v>572</v>
      </c>
      <c r="O5" s="109"/>
    </row>
    <row r="6" spans="1:15" ht="13.8" x14ac:dyDescent="0.3">
      <c r="B6" s="373" t="str">
        <f>'Solicitudes Regiones'!$B$6:$R$6</f>
        <v>Acumuladas de julio de 2008 a mayo de 2020</v>
      </c>
      <c r="C6" s="373"/>
      <c r="D6" s="373"/>
      <c r="E6" s="373"/>
      <c r="F6" s="373"/>
      <c r="G6" s="373"/>
      <c r="H6" s="373"/>
      <c r="I6" s="373"/>
      <c r="J6" s="373"/>
      <c r="K6" s="373"/>
    </row>
    <row r="8" spans="1:15" ht="12" customHeight="1" x14ac:dyDescent="0.25">
      <c r="B8" s="387" t="s">
        <v>55</v>
      </c>
      <c r="C8" s="387"/>
      <c r="D8" s="387"/>
      <c r="E8" s="387"/>
      <c r="F8" s="387"/>
      <c r="G8" s="387"/>
      <c r="H8" s="387"/>
      <c r="I8" s="387"/>
      <c r="J8" s="387"/>
      <c r="K8" s="387"/>
      <c r="L8" s="387"/>
      <c r="M8" s="387"/>
    </row>
    <row r="9" spans="1:15" ht="15" customHeight="1" x14ac:dyDescent="0.25">
      <c r="B9" s="387" t="s">
        <v>56</v>
      </c>
      <c r="C9" s="385" t="s">
        <v>2</v>
      </c>
      <c r="D9" s="388"/>
      <c r="E9" s="388"/>
      <c r="F9" s="388"/>
      <c r="G9" s="388"/>
      <c r="H9" s="388"/>
      <c r="I9" s="388"/>
      <c r="J9" s="388"/>
      <c r="K9" s="386"/>
      <c r="L9" s="385"/>
      <c r="M9" s="386"/>
    </row>
    <row r="10" spans="1:15" ht="24" x14ac:dyDescent="0.25">
      <c r="B10" s="387"/>
      <c r="C10" s="26" t="s">
        <v>57</v>
      </c>
      <c r="D10" s="26" t="s">
        <v>58</v>
      </c>
      <c r="E10" s="26" t="s">
        <v>59</v>
      </c>
      <c r="F10" s="26" t="s">
        <v>60</v>
      </c>
      <c r="G10" s="26" t="s">
        <v>8</v>
      </c>
      <c r="H10" s="26" t="s">
        <v>61</v>
      </c>
      <c r="I10" s="26" t="s">
        <v>62</v>
      </c>
      <c r="J10" s="26" t="s">
        <v>63</v>
      </c>
      <c r="K10" s="283" t="s">
        <v>31</v>
      </c>
      <c r="L10" s="283" t="s">
        <v>593</v>
      </c>
      <c r="M10" s="283" t="s">
        <v>596</v>
      </c>
    </row>
    <row r="11" spans="1:15" x14ac:dyDescent="0.25">
      <c r="B11" s="21" t="s">
        <v>67</v>
      </c>
      <c r="C11" s="21">
        <v>5540</v>
      </c>
      <c r="D11" s="21">
        <v>2466</v>
      </c>
      <c r="E11" s="21">
        <f t="shared" ref="E11:E15" si="0">C11+D11</f>
        <v>8006</v>
      </c>
      <c r="F11" s="22">
        <f>E11/$E$15</f>
        <v>0.97432152853839604</v>
      </c>
      <c r="G11" s="21">
        <v>18915</v>
      </c>
      <c r="H11" s="21">
        <v>955</v>
      </c>
      <c r="I11" s="21">
        <f t="shared" ref="I11:I15" si="1">G11+H11</f>
        <v>19870</v>
      </c>
      <c r="J11" s="22">
        <f>I11/$I$15</f>
        <v>0.99201198202695962</v>
      </c>
      <c r="K11" s="21">
        <f t="shared" ref="K11:K15" si="2">E11+I11</f>
        <v>27876</v>
      </c>
      <c r="L11" s="21">
        <v>9</v>
      </c>
      <c r="M11" s="21">
        <f>K11+L11</f>
        <v>27885</v>
      </c>
    </row>
    <row r="12" spans="1:15" x14ac:dyDescent="0.25">
      <c r="B12" s="21" t="s">
        <v>68</v>
      </c>
      <c r="C12" s="21">
        <v>26</v>
      </c>
      <c r="D12" s="21">
        <v>9</v>
      </c>
      <c r="E12" s="21">
        <f t="shared" si="0"/>
        <v>35</v>
      </c>
      <c r="F12" s="22">
        <f t="shared" ref="F12:F15" si="3">E12/$E$15</f>
        <v>4.2594620907873918E-3</v>
      </c>
      <c r="G12" s="21">
        <v>39</v>
      </c>
      <c r="H12" s="21">
        <v>1</v>
      </c>
      <c r="I12" s="21">
        <f t="shared" si="1"/>
        <v>40</v>
      </c>
      <c r="J12" s="22">
        <f t="shared" ref="J12:J15" si="4">I12/$I$15</f>
        <v>1.99700449326011E-3</v>
      </c>
      <c r="K12" s="21">
        <f t="shared" si="2"/>
        <v>75</v>
      </c>
      <c r="L12" s="21">
        <v>0</v>
      </c>
      <c r="M12" s="21">
        <f t="shared" ref="M12:M14" si="5">K12+L12</f>
        <v>75</v>
      </c>
    </row>
    <row r="13" spans="1:15" x14ac:dyDescent="0.25">
      <c r="B13" s="21" t="s">
        <v>69</v>
      </c>
      <c r="C13" s="21">
        <v>84</v>
      </c>
      <c r="D13" s="21">
        <v>37</v>
      </c>
      <c r="E13" s="21">
        <f t="shared" si="0"/>
        <v>121</v>
      </c>
      <c r="F13" s="22">
        <f t="shared" si="3"/>
        <v>1.4725568942436412E-2</v>
      </c>
      <c r="G13" s="21">
        <v>104</v>
      </c>
      <c r="H13" s="21">
        <v>1</v>
      </c>
      <c r="I13" s="21">
        <f t="shared" si="1"/>
        <v>105</v>
      </c>
      <c r="J13" s="22">
        <f t="shared" si="4"/>
        <v>5.2421367948077887E-3</v>
      </c>
      <c r="K13" s="21">
        <f t="shared" si="2"/>
        <v>226</v>
      </c>
      <c r="L13" s="21">
        <v>0</v>
      </c>
      <c r="M13" s="21">
        <f t="shared" si="5"/>
        <v>226</v>
      </c>
    </row>
    <row r="14" spans="1:15" x14ac:dyDescent="0.25">
      <c r="B14" s="21" t="s">
        <v>70</v>
      </c>
      <c r="C14" s="21">
        <v>36</v>
      </c>
      <c r="D14" s="21">
        <v>19</v>
      </c>
      <c r="E14" s="21">
        <f t="shared" si="0"/>
        <v>55</v>
      </c>
      <c r="F14" s="22">
        <f t="shared" si="3"/>
        <v>6.6934404283801874E-3</v>
      </c>
      <c r="G14" s="21">
        <v>15</v>
      </c>
      <c r="H14" s="21">
        <v>0</v>
      </c>
      <c r="I14" s="21">
        <f t="shared" si="1"/>
        <v>15</v>
      </c>
      <c r="J14" s="22">
        <f t="shared" si="4"/>
        <v>7.4887668497254113E-4</v>
      </c>
      <c r="K14" s="21">
        <f t="shared" si="2"/>
        <v>70</v>
      </c>
      <c r="L14" s="21">
        <v>0</v>
      </c>
      <c r="M14" s="21">
        <f t="shared" si="5"/>
        <v>70</v>
      </c>
    </row>
    <row r="15" spans="1:15" x14ac:dyDescent="0.25">
      <c r="B15" s="23" t="s">
        <v>49</v>
      </c>
      <c r="C15" s="21">
        <f t="shared" ref="C15:D15" si="6">SUM(C11:C14)</f>
        <v>5686</v>
      </c>
      <c r="D15" s="21">
        <f t="shared" si="6"/>
        <v>2531</v>
      </c>
      <c r="E15" s="23">
        <f t="shared" si="0"/>
        <v>8217</v>
      </c>
      <c r="F15" s="22">
        <f t="shared" si="3"/>
        <v>1</v>
      </c>
      <c r="G15" s="21">
        <f t="shared" ref="G15:H15" si="7">SUM(G11:G14)</f>
        <v>19073</v>
      </c>
      <c r="H15" s="21">
        <f t="shared" si="7"/>
        <v>957</v>
      </c>
      <c r="I15" s="23">
        <f t="shared" si="1"/>
        <v>20030</v>
      </c>
      <c r="J15" s="22">
        <f t="shared" si="4"/>
        <v>1</v>
      </c>
      <c r="K15" s="23">
        <f t="shared" si="2"/>
        <v>28247</v>
      </c>
      <c r="L15" s="23">
        <f t="shared" ref="L15:M15" si="8">SUM(L11:L14)</f>
        <v>9</v>
      </c>
      <c r="M15" s="23">
        <f t="shared" si="8"/>
        <v>28256</v>
      </c>
    </row>
    <row r="16" spans="1:15" ht="24" x14ac:dyDescent="0.25">
      <c r="B16" s="35" t="s">
        <v>64</v>
      </c>
      <c r="C16" s="36">
        <f>+C15/$M$15</f>
        <v>0.20123159682899208</v>
      </c>
      <c r="D16" s="36">
        <f t="shared" ref="D16:E16" si="9">+D15/$M$15</f>
        <v>8.9573895809739526E-2</v>
      </c>
      <c r="E16" s="37">
        <f t="shared" si="9"/>
        <v>0.29080549263873162</v>
      </c>
      <c r="F16" s="37"/>
      <c r="G16" s="36">
        <f>+G15/$K$15</f>
        <v>0.67522214748468867</v>
      </c>
      <c r="H16" s="36">
        <f t="shared" ref="H16:I16" si="10">+H15/$M$15</f>
        <v>3.3868912797281991E-2</v>
      </c>
      <c r="I16" s="36">
        <f t="shared" si="10"/>
        <v>0.70887599093997733</v>
      </c>
      <c r="J16" s="37"/>
      <c r="K16" s="37">
        <f>E16+I16</f>
        <v>0.9996814835787089</v>
      </c>
      <c r="L16" s="37">
        <f>+L15/M15</f>
        <v>3.1851642129105323E-4</v>
      </c>
      <c r="M16" s="37">
        <f>K16+L16</f>
        <v>1</v>
      </c>
    </row>
    <row r="17" spans="1:13" x14ac:dyDescent="0.25">
      <c r="A17" s="51"/>
      <c r="B17" s="55"/>
      <c r="C17" s="55"/>
      <c r="D17" s="55"/>
      <c r="E17" s="55"/>
      <c r="F17" s="55"/>
      <c r="G17" s="55"/>
      <c r="H17" s="55"/>
      <c r="I17" s="55"/>
      <c r="J17" s="55"/>
      <c r="K17" s="56"/>
      <c r="L17" s="51"/>
    </row>
    <row r="18" spans="1:13" x14ac:dyDescent="0.25">
      <c r="A18" s="51"/>
      <c r="B18" s="55"/>
      <c r="C18" s="55"/>
      <c r="D18" s="55"/>
      <c r="E18" s="55"/>
      <c r="F18" s="55"/>
      <c r="G18" s="55"/>
      <c r="H18" s="55"/>
      <c r="I18" s="55"/>
      <c r="J18" s="55"/>
      <c r="K18" s="56"/>
      <c r="L18" s="51"/>
    </row>
    <row r="19" spans="1:13" ht="13.8" x14ac:dyDescent="0.3">
      <c r="A19" s="51"/>
      <c r="B19" s="357" t="s">
        <v>126</v>
      </c>
      <c r="C19" s="357"/>
      <c r="D19" s="357"/>
      <c r="E19" s="357"/>
      <c r="F19" s="357"/>
      <c r="G19" s="357"/>
      <c r="H19" s="357"/>
      <c r="I19" s="357"/>
      <c r="J19" s="357"/>
      <c r="K19" s="357"/>
      <c r="L19" s="51"/>
    </row>
    <row r="20" spans="1:13" ht="13.8" x14ac:dyDescent="0.3">
      <c r="A20" s="51"/>
      <c r="B20" s="373" t="str">
        <f>'Solicitudes Regiones'!$B$6:$R$6</f>
        <v>Acumuladas de julio de 2008 a mayo de 2020</v>
      </c>
      <c r="C20" s="373"/>
      <c r="D20" s="373"/>
      <c r="E20" s="373"/>
      <c r="F20" s="373"/>
      <c r="G20" s="373"/>
      <c r="H20" s="373"/>
      <c r="I20" s="373"/>
      <c r="J20" s="373"/>
      <c r="K20" s="373"/>
      <c r="L20" s="51"/>
    </row>
    <row r="21" spans="1:13" x14ac:dyDescent="0.25">
      <c r="A21" s="51"/>
      <c r="B21" s="55"/>
      <c r="C21" s="55"/>
      <c r="D21" s="55"/>
      <c r="E21" s="55"/>
      <c r="F21" s="55"/>
      <c r="G21" s="55"/>
      <c r="H21" s="55"/>
      <c r="I21" s="55"/>
      <c r="J21" s="55"/>
      <c r="K21" s="56"/>
      <c r="L21" s="51"/>
    </row>
    <row r="22" spans="1:13" ht="12" customHeight="1" x14ac:dyDescent="0.25">
      <c r="B22" s="387" t="s">
        <v>65</v>
      </c>
      <c r="C22" s="387"/>
      <c r="D22" s="387"/>
      <c r="E22" s="387"/>
      <c r="F22" s="387"/>
      <c r="G22" s="387"/>
      <c r="H22" s="387"/>
      <c r="I22" s="387"/>
      <c r="J22" s="387"/>
      <c r="K22" s="387"/>
      <c r="L22" s="387"/>
      <c r="M22" s="387"/>
    </row>
    <row r="23" spans="1:13" ht="15" customHeight="1" x14ac:dyDescent="0.25">
      <c r="B23" s="387" t="s">
        <v>56</v>
      </c>
      <c r="C23" s="387" t="s">
        <v>2</v>
      </c>
      <c r="D23" s="387"/>
      <c r="E23" s="387"/>
      <c r="F23" s="387"/>
      <c r="G23" s="387"/>
      <c r="H23" s="387"/>
      <c r="I23" s="387"/>
      <c r="J23" s="387"/>
      <c r="K23" s="387"/>
      <c r="L23" s="385"/>
      <c r="M23" s="388"/>
    </row>
    <row r="24" spans="1:13" ht="24" x14ac:dyDescent="0.25">
      <c r="B24" s="387"/>
      <c r="C24" s="26" t="s">
        <v>57</v>
      </c>
      <c r="D24" s="26" t="s">
        <v>58</v>
      </c>
      <c r="E24" s="26" t="s">
        <v>59</v>
      </c>
      <c r="F24" s="26" t="s">
        <v>60</v>
      </c>
      <c r="G24" s="26" t="s">
        <v>8</v>
      </c>
      <c r="H24" s="26" t="s">
        <v>61</v>
      </c>
      <c r="I24" s="26" t="s">
        <v>62</v>
      </c>
      <c r="J24" s="26" t="s">
        <v>63</v>
      </c>
      <c r="K24" s="27" t="s">
        <v>31</v>
      </c>
      <c r="L24" s="283" t="s">
        <v>593</v>
      </c>
      <c r="M24" s="283" t="s">
        <v>596</v>
      </c>
    </row>
    <row r="25" spans="1:13" x14ac:dyDescent="0.25">
      <c r="B25" s="21" t="s">
        <v>67</v>
      </c>
      <c r="C25" s="21">
        <v>5071</v>
      </c>
      <c r="D25" s="21">
        <v>1772</v>
      </c>
      <c r="E25" s="21">
        <v>6843</v>
      </c>
      <c r="F25" s="222">
        <f t="shared" ref="F25:F29" si="11">E25/$E$29</f>
        <v>0.97785081451843381</v>
      </c>
      <c r="G25" s="21">
        <v>16342</v>
      </c>
      <c r="H25" s="21">
        <v>792</v>
      </c>
      <c r="I25" s="21">
        <v>17134</v>
      </c>
      <c r="J25" s="221">
        <f t="shared" ref="J25:J29" si="12">I25/$I$29</f>
        <v>0.99212507237984948</v>
      </c>
      <c r="K25" s="21">
        <v>23977</v>
      </c>
      <c r="L25" s="21">
        <v>0</v>
      </c>
      <c r="M25" s="21">
        <f>K25+L25</f>
        <v>23977</v>
      </c>
    </row>
    <row r="26" spans="1:13" x14ac:dyDescent="0.25">
      <c r="B26" s="21" t="s">
        <v>68</v>
      </c>
      <c r="C26" s="57">
        <v>23</v>
      </c>
      <c r="D26" s="57">
        <v>3</v>
      </c>
      <c r="E26" s="21">
        <v>26</v>
      </c>
      <c r="F26" s="222">
        <f t="shared" si="11"/>
        <v>3.7153472420691628E-3</v>
      </c>
      <c r="G26" s="57">
        <v>35</v>
      </c>
      <c r="H26" s="21">
        <v>1</v>
      </c>
      <c r="I26" s="57">
        <f>G26+H26</f>
        <v>36</v>
      </c>
      <c r="J26" s="221">
        <f t="shared" si="12"/>
        <v>2.0845396641574984E-3</v>
      </c>
      <c r="K26" s="57">
        <f t="shared" ref="K26:K29" si="13">E26+I26</f>
        <v>62</v>
      </c>
      <c r="L26" s="57">
        <v>0</v>
      </c>
      <c r="M26" s="21">
        <f t="shared" ref="M26:M28" si="14">K26+L26</f>
        <v>62</v>
      </c>
    </row>
    <row r="27" spans="1:13" x14ac:dyDescent="0.25">
      <c r="B27" s="21" t="s">
        <v>69</v>
      </c>
      <c r="C27" s="57">
        <v>75</v>
      </c>
      <c r="D27" s="57">
        <v>16</v>
      </c>
      <c r="E27" s="21">
        <v>91</v>
      </c>
      <c r="F27" s="222">
        <f t="shared" si="11"/>
        <v>1.3003715347242069E-2</v>
      </c>
      <c r="G27" s="57">
        <v>85</v>
      </c>
      <c r="H27" s="21">
        <v>1</v>
      </c>
      <c r="I27" s="57">
        <f t="shared" ref="I27:I29" si="15">G27+H27</f>
        <v>86</v>
      </c>
      <c r="J27" s="221">
        <f t="shared" si="12"/>
        <v>4.9797336421540245E-3</v>
      </c>
      <c r="K27" s="57">
        <f>E27+I27</f>
        <v>177</v>
      </c>
      <c r="L27" s="57">
        <v>0</v>
      </c>
      <c r="M27" s="21">
        <f t="shared" si="14"/>
        <v>177</v>
      </c>
    </row>
    <row r="28" spans="1:13" x14ac:dyDescent="0.25">
      <c r="B28" s="21" t="s">
        <v>70</v>
      </c>
      <c r="C28" s="57">
        <v>31</v>
      </c>
      <c r="D28" s="57">
        <v>7</v>
      </c>
      <c r="E28" s="21">
        <v>38</v>
      </c>
      <c r="F28" s="222">
        <f t="shared" si="11"/>
        <v>5.4301228922549296E-3</v>
      </c>
      <c r="G28" s="57">
        <v>14</v>
      </c>
      <c r="H28" s="21">
        <v>0</v>
      </c>
      <c r="I28" s="57">
        <f t="shared" si="15"/>
        <v>14</v>
      </c>
      <c r="J28" s="221">
        <f t="shared" si="12"/>
        <v>8.106543138390272E-4</v>
      </c>
      <c r="K28" s="57">
        <f t="shared" si="13"/>
        <v>52</v>
      </c>
      <c r="L28" s="57">
        <v>0</v>
      </c>
      <c r="M28" s="21">
        <f t="shared" si="14"/>
        <v>52</v>
      </c>
    </row>
    <row r="29" spans="1:13" x14ac:dyDescent="0.25">
      <c r="B29" s="58" t="s">
        <v>49</v>
      </c>
      <c r="C29" s="57">
        <f t="shared" ref="C29:G29" si="16">SUM(C25:C28)</f>
        <v>5200</v>
      </c>
      <c r="D29" s="57">
        <f t="shared" si="16"/>
        <v>1798</v>
      </c>
      <c r="E29" s="21">
        <v>6998</v>
      </c>
      <c r="F29" s="222">
        <f t="shared" si="11"/>
        <v>1</v>
      </c>
      <c r="G29" s="58">
        <f t="shared" si="16"/>
        <v>16476</v>
      </c>
      <c r="H29" s="21">
        <v>794</v>
      </c>
      <c r="I29" s="58">
        <f t="shared" si="15"/>
        <v>17270</v>
      </c>
      <c r="J29" s="221">
        <f t="shared" si="12"/>
        <v>1</v>
      </c>
      <c r="K29" s="58">
        <f t="shared" si="13"/>
        <v>24268</v>
      </c>
      <c r="L29" s="58">
        <f t="shared" ref="L29" si="17">SUM(L25:L28)</f>
        <v>0</v>
      </c>
      <c r="M29" s="58">
        <f>SUM(M25:M28)</f>
        <v>24268</v>
      </c>
    </row>
    <row r="30" spans="1:13" ht="24" x14ac:dyDescent="0.25">
      <c r="B30" s="35" t="s">
        <v>66</v>
      </c>
      <c r="C30" s="36">
        <f>+C29/M29</f>
        <v>0.21427394099225316</v>
      </c>
      <c r="D30" s="36">
        <f>+D29/M29</f>
        <v>7.4089335750782928E-2</v>
      </c>
      <c r="E30" s="37">
        <f>+E29/M29</f>
        <v>0.28836327674303608</v>
      </c>
      <c r="F30" s="37"/>
      <c r="G30" s="36">
        <f>+G29/M29</f>
        <v>0.67891874072853142</v>
      </c>
      <c r="H30" s="36">
        <f>+H29/M29</f>
        <v>3.2717982528432506E-2</v>
      </c>
      <c r="I30" s="37">
        <f>+I29/M29</f>
        <v>0.71163672325696392</v>
      </c>
      <c r="J30" s="37"/>
      <c r="K30" s="37">
        <f>+K29/M29</f>
        <v>1</v>
      </c>
      <c r="L30" s="37">
        <f>+L29/M29</f>
        <v>0</v>
      </c>
      <c r="M30" s="37">
        <f>K30+L30</f>
        <v>1</v>
      </c>
    </row>
    <row r="31" spans="1:13" x14ac:dyDescent="0.25">
      <c r="B31" s="28" t="s">
        <v>129</v>
      </c>
    </row>
    <row r="32" spans="1:13" x14ac:dyDescent="0.25">
      <c r="B32" s="28" t="s">
        <v>130</v>
      </c>
    </row>
  </sheetData>
  <mergeCells count="12">
    <mergeCell ref="L9:M9"/>
    <mergeCell ref="B8:M8"/>
    <mergeCell ref="L23:M23"/>
    <mergeCell ref="B22:M22"/>
    <mergeCell ref="B5:K5"/>
    <mergeCell ref="B6:K6"/>
    <mergeCell ref="B19:K19"/>
    <mergeCell ref="B20:K20"/>
    <mergeCell ref="B23:B24"/>
    <mergeCell ref="C23:K23"/>
    <mergeCell ref="B9:B10"/>
    <mergeCell ref="C9:K9"/>
  </mergeCells>
  <hyperlinks>
    <hyperlink ref="M5" location="'Índice Pensiones Solidarias'!A1" display="Volver Sistema de Pensiones Solidadias"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1:P41"/>
  <sheetViews>
    <sheetView showGridLines="0" zoomScaleNormal="100" workbookViewId="0">
      <selection activeCell="C19" sqref="C19:M19"/>
    </sheetView>
  </sheetViews>
  <sheetFormatPr baseColWidth="10" defaultRowHeight="12" x14ac:dyDescent="0.25"/>
  <cols>
    <col min="1" max="1" width="6" style="29" customWidth="1"/>
    <col min="2" max="2" width="18.109375" style="29" customWidth="1"/>
    <col min="3" max="4" width="7.33203125" style="29" bestFit="1" customWidth="1"/>
    <col min="5" max="6" width="7.33203125" style="29" customWidth="1"/>
    <col min="7" max="8" width="7.33203125" style="29" bestFit="1" customWidth="1"/>
    <col min="9" max="11" width="7.33203125" style="29" customWidth="1"/>
    <col min="12" max="12" width="10.33203125" style="29" customWidth="1"/>
    <col min="13" max="251" width="11.44140625" style="29"/>
    <col min="252" max="252" width="18.109375" style="29" customWidth="1"/>
    <col min="253" max="254" width="7.33203125" style="29" bestFit="1" customWidth="1"/>
    <col min="255" max="256" width="7.33203125" style="29" customWidth="1"/>
    <col min="257" max="258" width="7.33203125" style="29" bestFit="1" customWidth="1"/>
    <col min="259" max="261" width="7.33203125" style="29" customWidth="1"/>
    <col min="262" max="267" width="0" style="29" hidden="1" customWidth="1"/>
    <col min="268" max="268" width="10.33203125" style="29" customWidth="1"/>
    <col min="269" max="507" width="11.44140625" style="29"/>
    <col min="508" max="508" width="18.109375" style="29" customWidth="1"/>
    <col min="509" max="510" width="7.33203125" style="29" bestFit="1" customWidth="1"/>
    <col min="511" max="512" width="7.33203125" style="29" customWidth="1"/>
    <col min="513" max="514" width="7.33203125" style="29" bestFit="1" customWidth="1"/>
    <col min="515" max="517" width="7.33203125" style="29" customWidth="1"/>
    <col min="518" max="523" width="0" style="29" hidden="1" customWidth="1"/>
    <col min="524" max="524" width="10.33203125" style="29" customWidth="1"/>
    <col min="525" max="763" width="11.44140625" style="29"/>
    <col min="764" max="764" width="18.109375" style="29" customWidth="1"/>
    <col min="765" max="766" width="7.33203125" style="29" bestFit="1" customWidth="1"/>
    <col min="767" max="768" width="7.33203125" style="29" customWidth="1"/>
    <col min="769" max="770" width="7.33203125" style="29" bestFit="1" customWidth="1"/>
    <col min="771" max="773" width="7.33203125" style="29" customWidth="1"/>
    <col min="774" max="779" width="0" style="29" hidden="1" customWidth="1"/>
    <col min="780" max="780" width="10.33203125" style="29" customWidth="1"/>
    <col min="781" max="1019" width="11.44140625" style="29"/>
    <col min="1020" max="1020" width="18.109375" style="29" customWidth="1"/>
    <col min="1021" max="1022" width="7.33203125" style="29" bestFit="1" customWidth="1"/>
    <col min="1023" max="1024" width="7.33203125" style="29" customWidth="1"/>
    <col min="1025" max="1026" width="7.33203125" style="29" bestFit="1" customWidth="1"/>
    <col min="1027" max="1029" width="7.33203125" style="29" customWidth="1"/>
    <col min="1030" max="1035" width="0" style="29" hidden="1" customWidth="1"/>
    <col min="1036" max="1036" width="10.33203125" style="29" customWidth="1"/>
    <col min="1037" max="1275" width="11.44140625" style="29"/>
    <col min="1276" max="1276" width="18.109375" style="29" customWidth="1"/>
    <col min="1277" max="1278" width="7.33203125" style="29" bestFit="1" customWidth="1"/>
    <col min="1279" max="1280" width="7.33203125" style="29" customWidth="1"/>
    <col min="1281" max="1282" width="7.33203125" style="29" bestFit="1" customWidth="1"/>
    <col min="1283" max="1285" width="7.33203125" style="29" customWidth="1"/>
    <col min="1286" max="1291" width="0" style="29" hidden="1" customWidth="1"/>
    <col min="1292" max="1292" width="10.33203125" style="29" customWidth="1"/>
    <col min="1293" max="1531" width="11.44140625" style="29"/>
    <col min="1532" max="1532" width="18.109375" style="29" customWidth="1"/>
    <col min="1533" max="1534" width="7.33203125" style="29" bestFit="1" customWidth="1"/>
    <col min="1535" max="1536" width="7.33203125" style="29" customWidth="1"/>
    <col min="1537" max="1538" width="7.33203125" style="29" bestFit="1" customWidth="1"/>
    <col min="1539" max="1541" width="7.33203125" style="29" customWidth="1"/>
    <col min="1542" max="1547" width="0" style="29" hidden="1" customWidth="1"/>
    <col min="1548" max="1548" width="10.33203125" style="29" customWidth="1"/>
    <col min="1549" max="1787" width="11.44140625" style="29"/>
    <col min="1788" max="1788" width="18.109375" style="29" customWidth="1"/>
    <col min="1789" max="1790" width="7.33203125" style="29" bestFit="1" customWidth="1"/>
    <col min="1791" max="1792" width="7.33203125" style="29" customWidth="1"/>
    <col min="1793" max="1794" width="7.33203125" style="29" bestFit="1" customWidth="1"/>
    <col min="1795" max="1797" width="7.33203125" style="29" customWidth="1"/>
    <col min="1798" max="1803" width="0" style="29" hidden="1" customWidth="1"/>
    <col min="1804" max="1804" width="10.33203125" style="29" customWidth="1"/>
    <col min="1805" max="2043" width="11.44140625" style="29"/>
    <col min="2044" max="2044" width="18.109375" style="29" customWidth="1"/>
    <col min="2045" max="2046" width="7.33203125" style="29" bestFit="1" customWidth="1"/>
    <col min="2047" max="2048" width="7.33203125" style="29" customWidth="1"/>
    <col min="2049" max="2050" width="7.33203125" style="29" bestFit="1" customWidth="1"/>
    <col min="2051" max="2053" width="7.33203125" style="29" customWidth="1"/>
    <col min="2054" max="2059" width="0" style="29" hidden="1" customWidth="1"/>
    <col min="2060" max="2060" width="10.33203125" style="29" customWidth="1"/>
    <col min="2061" max="2299" width="11.44140625" style="29"/>
    <col min="2300" max="2300" width="18.109375" style="29" customWidth="1"/>
    <col min="2301" max="2302" width="7.33203125" style="29" bestFit="1" customWidth="1"/>
    <col min="2303" max="2304" width="7.33203125" style="29" customWidth="1"/>
    <col min="2305" max="2306" width="7.33203125" style="29" bestFit="1" customWidth="1"/>
    <col min="2307" max="2309" width="7.33203125" style="29" customWidth="1"/>
    <col min="2310" max="2315" width="0" style="29" hidden="1" customWidth="1"/>
    <col min="2316" max="2316" width="10.33203125" style="29" customWidth="1"/>
    <col min="2317" max="2555" width="11.44140625" style="29"/>
    <col min="2556" max="2556" width="18.109375" style="29" customWidth="1"/>
    <col min="2557" max="2558" width="7.33203125" style="29" bestFit="1" customWidth="1"/>
    <col min="2559" max="2560" width="7.33203125" style="29" customWidth="1"/>
    <col min="2561" max="2562" width="7.33203125" style="29" bestFit="1" customWidth="1"/>
    <col min="2563" max="2565" width="7.33203125" style="29" customWidth="1"/>
    <col min="2566" max="2571" width="0" style="29" hidden="1" customWidth="1"/>
    <col min="2572" max="2572" width="10.33203125" style="29" customWidth="1"/>
    <col min="2573" max="2811" width="11.44140625" style="29"/>
    <col min="2812" max="2812" width="18.109375" style="29" customWidth="1"/>
    <col min="2813" max="2814" width="7.33203125" style="29" bestFit="1" customWidth="1"/>
    <col min="2815" max="2816" width="7.33203125" style="29" customWidth="1"/>
    <col min="2817" max="2818" width="7.33203125" style="29" bestFit="1" customWidth="1"/>
    <col min="2819" max="2821" width="7.33203125" style="29" customWidth="1"/>
    <col min="2822" max="2827" width="0" style="29" hidden="1" customWidth="1"/>
    <col min="2828" max="2828" width="10.33203125" style="29" customWidth="1"/>
    <col min="2829" max="3067" width="11.44140625" style="29"/>
    <col min="3068" max="3068" width="18.109375" style="29" customWidth="1"/>
    <col min="3069" max="3070" width="7.33203125" style="29" bestFit="1" customWidth="1"/>
    <col min="3071" max="3072" width="7.33203125" style="29" customWidth="1"/>
    <col min="3073" max="3074" width="7.33203125" style="29" bestFit="1" customWidth="1"/>
    <col min="3075" max="3077" width="7.33203125" style="29" customWidth="1"/>
    <col min="3078" max="3083" width="0" style="29" hidden="1" customWidth="1"/>
    <col min="3084" max="3084" width="10.33203125" style="29" customWidth="1"/>
    <col min="3085" max="3323" width="11.44140625" style="29"/>
    <col min="3324" max="3324" width="18.109375" style="29" customWidth="1"/>
    <col min="3325" max="3326" width="7.33203125" style="29" bestFit="1" customWidth="1"/>
    <col min="3327" max="3328" width="7.33203125" style="29" customWidth="1"/>
    <col min="3329" max="3330" width="7.33203125" style="29" bestFit="1" customWidth="1"/>
    <col min="3331" max="3333" width="7.33203125" style="29" customWidth="1"/>
    <col min="3334" max="3339" width="0" style="29" hidden="1" customWidth="1"/>
    <col min="3340" max="3340" width="10.33203125" style="29" customWidth="1"/>
    <col min="3341" max="3579" width="11.44140625" style="29"/>
    <col min="3580" max="3580" width="18.109375" style="29" customWidth="1"/>
    <col min="3581" max="3582" width="7.33203125" style="29" bestFit="1" customWidth="1"/>
    <col min="3583" max="3584" width="7.33203125" style="29" customWidth="1"/>
    <col min="3585" max="3586" width="7.33203125" style="29" bestFit="1" customWidth="1"/>
    <col min="3587" max="3589" width="7.33203125" style="29" customWidth="1"/>
    <col min="3590" max="3595" width="0" style="29" hidden="1" customWidth="1"/>
    <col min="3596" max="3596" width="10.33203125" style="29" customWidth="1"/>
    <col min="3597" max="3835" width="11.44140625" style="29"/>
    <col min="3836" max="3836" width="18.109375" style="29" customWidth="1"/>
    <col min="3837" max="3838" width="7.33203125" style="29" bestFit="1" customWidth="1"/>
    <col min="3839" max="3840" width="7.33203125" style="29" customWidth="1"/>
    <col min="3841" max="3842" width="7.33203125" style="29" bestFit="1" customWidth="1"/>
    <col min="3843" max="3845" width="7.33203125" style="29" customWidth="1"/>
    <col min="3846" max="3851" width="0" style="29" hidden="1" customWidth="1"/>
    <col min="3852" max="3852" width="10.33203125" style="29" customWidth="1"/>
    <col min="3853" max="4091" width="11.44140625" style="29"/>
    <col min="4092" max="4092" width="18.109375" style="29" customWidth="1"/>
    <col min="4093" max="4094" width="7.33203125" style="29" bestFit="1" customWidth="1"/>
    <col min="4095" max="4096" width="7.33203125" style="29" customWidth="1"/>
    <col min="4097" max="4098" width="7.33203125" style="29" bestFit="1" customWidth="1"/>
    <col min="4099" max="4101" width="7.33203125" style="29" customWidth="1"/>
    <col min="4102" max="4107" width="0" style="29" hidden="1" customWidth="1"/>
    <col min="4108" max="4108" width="10.33203125" style="29" customWidth="1"/>
    <col min="4109" max="4347" width="11.44140625" style="29"/>
    <col min="4348" max="4348" width="18.109375" style="29" customWidth="1"/>
    <col min="4349" max="4350" width="7.33203125" style="29" bestFit="1" customWidth="1"/>
    <col min="4351" max="4352" width="7.33203125" style="29" customWidth="1"/>
    <col min="4353" max="4354" width="7.33203125" style="29" bestFit="1" customWidth="1"/>
    <col min="4355" max="4357" width="7.33203125" style="29" customWidth="1"/>
    <col min="4358" max="4363" width="0" style="29" hidden="1" customWidth="1"/>
    <col min="4364" max="4364" width="10.33203125" style="29" customWidth="1"/>
    <col min="4365" max="4603" width="11.44140625" style="29"/>
    <col min="4604" max="4604" width="18.109375" style="29" customWidth="1"/>
    <col min="4605" max="4606" width="7.33203125" style="29" bestFit="1" customWidth="1"/>
    <col min="4607" max="4608" width="7.33203125" style="29" customWidth="1"/>
    <col min="4609" max="4610" width="7.33203125" style="29" bestFit="1" customWidth="1"/>
    <col min="4611" max="4613" width="7.33203125" style="29" customWidth="1"/>
    <col min="4614" max="4619" width="0" style="29" hidden="1" customWidth="1"/>
    <col min="4620" max="4620" width="10.33203125" style="29" customWidth="1"/>
    <col min="4621" max="4859" width="11.44140625" style="29"/>
    <col min="4860" max="4860" width="18.109375" style="29" customWidth="1"/>
    <col min="4861" max="4862" width="7.33203125" style="29" bestFit="1" customWidth="1"/>
    <col min="4863" max="4864" width="7.33203125" style="29" customWidth="1"/>
    <col min="4865" max="4866" width="7.33203125" style="29" bestFit="1" customWidth="1"/>
    <col min="4867" max="4869" width="7.33203125" style="29" customWidth="1"/>
    <col min="4870" max="4875" width="0" style="29" hidden="1" customWidth="1"/>
    <col min="4876" max="4876" width="10.33203125" style="29" customWidth="1"/>
    <col min="4877" max="5115" width="11.44140625" style="29"/>
    <col min="5116" max="5116" width="18.109375" style="29" customWidth="1"/>
    <col min="5117" max="5118" width="7.33203125" style="29" bestFit="1" customWidth="1"/>
    <col min="5119" max="5120" width="7.33203125" style="29" customWidth="1"/>
    <col min="5121" max="5122" width="7.33203125" style="29" bestFit="1" customWidth="1"/>
    <col min="5123" max="5125" width="7.33203125" style="29" customWidth="1"/>
    <col min="5126" max="5131" width="0" style="29" hidden="1" customWidth="1"/>
    <col min="5132" max="5132" width="10.33203125" style="29" customWidth="1"/>
    <col min="5133" max="5371" width="11.44140625" style="29"/>
    <col min="5372" max="5372" width="18.109375" style="29" customWidth="1"/>
    <col min="5373" max="5374" width="7.33203125" style="29" bestFit="1" customWidth="1"/>
    <col min="5375" max="5376" width="7.33203125" style="29" customWidth="1"/>
    <col min="5377" max="5378" width="7.33203125" style="29" bestFit="1" customWidth="1"/>
    <col min="5379" max="5381" width="7.33203125" style="29" customWidth="1"/>
    <col min="5382" max="5387" width="0" style="29" hidden="1" customWidth="1"/>
    <col min="5388" max="5388" width="10.33203125" style="29" customWidth="1"/>
    <col min="5389" max="5627" width="11.44140625" style="29"/>
    <col min="5628" max="5628" width="18.109375" style="29" customWidth="1"/>
    <col min="5629" max="5630" width="7.33203125" style="29" bestFit="1" customWidth="1"/>
    <col min="5631" max="5632" width="7.33203125" style="29" customWidth="1"/>
    <col min="5633" max="5634" width="7.33203125" style="29" bestFit="1" customWidth="1"/>
    <col min="5635" max="5637" width="7.33203125" style="29" customWidth="1"/>
    <col min="5638" max="5643" width="0" style="29" hidden="1" customWidth="1"/>
    <col min="5644" max="5644" width="10.33203125" style="29" customWidth="1"/>
    <col min="5645" max="5883" width="11.44140625" style="29"/>
    <col min="5884" max="5884" width="18.109375" style="29" customWidth="1"/>
    <col min="5885" max="5886" width="7.33203125" style="29" bestFit="1" customWidth="1"/>
    <col min="5887" max="5888" width="7.33203125" style="29" customWidth="1"/>
    <col min="5889" max="5890" width="7.33203125" style="29" bestFit="1" customWidth="1"/>
    <col min="5891" max="5893" width="7.33203125" style="29" customWidth="1"/>
    <col min="5894" max="5899" width="0" style="29" hidden="1" customWidth="1"/>
    <col min="5900" max="5900" width="10.33203125" style="29" customWidth="1"/>
    <col min="5901" max="6139" width="11.44140625" style="29"/>
    <col min="6140" max="6140" width="18.109375" style="29" customWidth="1"/>
    <col min="6141" max="6142" width="7.33203125" style="29" bestFit="1" customWidth="1"/>
    <col min="6143" max="6144" width="7.33203125" style="29" customWidth="1"/>
    <col min="6145" max="6146" width="7.33203125" style="29" bestFit="1" customWidth="1"/>
    <col min="6147" max="6149" width="7.33203125" style="29" customWidth="1"/>
    <col min="6150" max="6155" width="0" style="29" hidden="1" customWidth="1"/>
    <col min="6156" max="6156" width="10.33203125" style="29" customWidth="1"/>
    <col min="6157" max="6395" width="11.44140625" style="29"/>
    <col min="6396" max="6396" width="18.109375" style="29" customWidth="1"/>
    <col min="6397" max="6398" width="7.33203125" style="29" bestFit="1" customWidth="1"/>
    <col min="6399" max="6400" width="7.33203125" style="29" customWidth="1"/>
    <col min="6401" max="6402" width="7.33203125" style="29" bestFit="1" customWidth="1"/>
    <col min="6403" max="6405" width="7.33203125" style="29" customWidth="1"/>
    <col min="6406" max="6411" width="0" style="29" hidden="1" customWidth="1"/>
    <col min="6412" max="6412" width="10.33203125" style="29" customWidth="1"/>
    <col min="6413" max="6651" width="11.44140625" style="29"/>
    <col min="6652" max="6652" width="18.109375" style="29" customWidth="1"/>
    <col min="6653" max="6654" width="7.33203125" style="29" bestFit="1" customWidth="1"/>
    <col min="6655" max="6656" width="7.33203125" style="29" customWidth="1"/>
    <col min="6657" max="6658" width="7.33203125" style="29" bestFit="1" customWidth="1"/>
    <col min="6659" max="6661" width="7.33203125" style="29" customWidth="1"/>
    <col min="6662" max="6667" width="0" style="29" hidden="1" customWidth="1"/>
    <col min="6668" max="6668" width="10.33203125" style="29" customWidth="1"/>
    <col min="6669" max="6907" width="11.44140625" style="29"/>
    <col min="6908" max="6908" width="18.109375" style="29" customWidth="1"/>
    <col min="6909" max="6910" width="7.33203125" style="29" bestFit="1" customWidth="1"/>
    <col min="6911" max="6912" width="7.33203125" style="29" customWidth="1"/>
    <col min="6913" max="6914" width="7.33203125" style="29" bestFit="1" customWidth="1"/>
    <col min="6915" max="6917" width="7.33203125" style="29" customWidth="1"/>
    <col min="6918" max="6923" width="0" style="29" hidden="1" customWidth="1"/>
    <col min="6924" max="6924" width="10.33203125" style="29" customWidth="1"/>
    <col min="6925" max="7163" width="11.44140625" style="29"/>
    <col min="7164" max="7164" width="18.109375" style="29" customWidth="1"/>
    <col min="7165" max="7166" width="7.33203125" style="29" bestFit="1" customWidth="1"/>
    <col min="7167" max="7168" width="7.33203125" style="29" customWidth="1"/>
    <col min="7169" max="7170" width="7.33203125" style="29" bestFit="1" customWidth="1"/>
    <col min="7171" max="7173" width="7.33203125" style="29" customWidth="1"/>
    <col min="7174" max="7179" width="0" style="29" hidden="1" customWidth="1"/>
    <col min="7180" max="7180" width="10.33203125" style="29" customWidth="1"/>
    <col min="7181" max="7419" width="11.44140625" style="29"/>
    <col min="7420" max="7420" width="18.109375" style="29" customWidth="1"/>
    <col min="7421" max="7422" width="7.33203125" style="29" bestFit="1" customWidth="1"/>
    <col min="7423" max="7424" width="7.33203125" style="29" customWidth="1"/>
    <col min="7425" max="7426" width="7.33203125" style="29" bestFit="1" customWidth="1"/>
    <col min="7427" max="7429" width="7.33203125" style="29" customWidth="1"/>
    <col min="7430" max="7435" width="0" style="29" hidden="1" customWidth="1"/>
    <col min="7436" max="7436" width="10.33203125" style="29" customWidth="1"/>
    <col min="7437" max="7675" width="11.44140625" style="29"/>
    <col min="7676" max="7676" width="18.109375" style="29" customWidth="1"/>
    <col min="7677" max="7678" width="7.33203125" style="29" bestFit="1" customWidth="1"/>
    <col min="7679" max="7680" width="7.33203125" style="29" customWidth="1"/>
    <col min="7681" max="7682" width="7.33203125" style="29" bestFit="1" customWidth="1"/>
    <col min="7683" max="7685" width="7.33203125" style="29" customWidth="1"/>
    <col min="7686" max="7691" width="0" style="29" hidden="1" customWidth="1"/>
    <col min="7692" max="7692" width="10.33203125" style="29" customWidth="1"/>
    <col min="7693" max="7931" width="11.44140625" style="29"/>
    <col min="7932" max="7932" width="18.109375" style="29" customWidth="1"/>
    <col min="7933" max="7934" width="7.33203125" style="29" bestFit="1" customWidth="1"/>
    <col min="7935" max="7936" width="7.33203125" style="29" customWidth="1"/>
    <col min="7937" max="7938" width="7.33203125" style="29" bestFit="1" customWidth="1"/>
    <col min="7939" max="7941" width="7.33203125" style="29" customWidth="1"/>
    <col min="7942" max="7947" width="0" style="29" hidden="1" customWidth="1"/>
    <col min="7948" max="7948" width="10.33203125" style="29" customWidth="1"/>
    <col min="7949" max="8187" width="11.44140625" style="29"/>
    <col min="8188" max="8188" width="18.109375" style="29" customWidth="1"/>
    <col min="8189" max="8190" width="7.33203125" style="29" bestFit="1" customWidth="1"/>
    <col min="8191" max="8192" width="7.33203125" style="29" customWidth="1"/>
    <col min="8193" max="8194" width="7.33203125" style="29" bestFit="1" customWidth="1"/>
    <col min="8195" max="8197" width="7.33203125" style="29" customWidth="1"/>
    <col min="8198" max="8203" width="0" style="29" hidden="1" customWidth="1"/>
    <col min="8204" max="8204" width="10.33203125" style="29" customWidth="1"/>
    <col min="8205" max="8443" width="11.44140625" style="29"/>
    <col min="8444" max="8444" width="18.109375" style="29" customWidth="1"/>
    <col min="8445" max="8446" width="7.33203125" style="29" bestFit="1" customWidth="1"/>
    <col min="8447" max="8448" width="7.33203125" style="29" customWidth="1"/>
    <col min="8449" max="8450" width="7.33203125" style="29" bestFit="1" customWidth="1"/>
    <col min="8451" max="8453" width="7.33203125" style="29" customWidth="1"/>
    <col min="8454" max="8459" width="0" style="29" hidden="1" customWidth="1"/>
    <col min="8460" max="8460" width="10.33203125" style="29" customWidth="1"/>
    <col min="8461" max="8699" width="11.44140625" style="29"/>
    <col min="8700" max="8700" width="18.109375" style="29" customWidth="1"/>
    <col min="8701" max="8702" width="7.33203125" style="29" bestFit="1" customWidth="1"/>
    <col min="8703" max="8704" width="7.33203125" style="29" customWidth="1"/>
    <col min="8705" max="8706" width="7.33203125" style="29" bestFit="1" customWidth="1"/>
    <col min="8707" max="8709" width="7.33203125" style="29" customWidth="1"/>
    <col min="8710" max="8715" width="0" style="29" hidden="1" customWidth="1"/>
    <col min="8716" max="8716" width="10.33203125" style="29" customWidth="1"/>
    <col min="8717" max="8955" width="11.44140625" style="29"/>
    <col min="8956" max="8956" width="18.109375" style="29" customWidth="1"/>
    <col min="8957" max="8958" width="7.33203125" style="29" bestFit="1" customWidth="1"/>
    <col min="8959" max="8960" width="7.33203125" style="29" customWidth="1"/>
    <col min="8961" max="8962" width="7.33203125" style="29" bestFit="1" customWidth="1"/>
    <col min="8963" max="8965" width="7.33203125" style="29" customWidth="1"/>
    <col min="8966" max="8971" width="0" style="29" hidden="1" customWidth="1"/>
    <col min="8972" max="8972" width="10.33203125" style="29" customWidth="1"/>
    <col min="8973" max="9211" width="11.44140625" style="29"/>
    <col min="9212" max="9212" width="18.109375" style="29" customWidth="1"/>
    <col min="9213" max="9214" width="7.33203125" style="29" bestFit="1" customWidth="1"/>
    <col min="9215" max="9216" width="7.33203125" style="29" customWidth="1"/>
    <col min="9217" max="9218" width="7.33203125" style="29" bestFit="1" customWidth="1"/>
    <col min="9219" max="9221" width="7.33203125" style="29" customWidth="1"/>
    <col min="9222" max="9227" width="0" style="29" hidden="1" customWidth="1"/>
    <col min="9228" max="9228" width="10.33203125" style="29" customWidth="1"/>
    <col min="9229" max="9467" width="11.44140625" style="29"/>
    <col min="9468" max="9468" width="18.109375" style="29" customWidth="1"/>
    <col min="9469" max="9470" width="7.33203125" style="29" bestFit="1" customWidth="1"/>
    <col min="9471" max="9472" width="7.33203125" style="29" customWidth="1"/>
    <col min="9473" max="9474" width="7.33203125" style="29" bestFit="1" customWidth="1"/>
    <col min="9475" max="9477" width="7.33203125" style="29" customWidth="1"/>
    <col min="9478" max="9483" width="0" style="29" hidden="1" customWidth="1"/>
    <col min="9484" max="9484" width="10.33203125" style="29" customWidth="1"/>
    <col min="9485" max="9723" width="11.44140625" style="29"/>
    <col min="9724" max="9724" width="18.109375" style="29" customWidth="1"/>
    <col min="9725" max="9726" width="7.33203125" style="29" bestFit="1" customWidth="1"/>
    <col min="9727" max="9728" width="7.33203125" style="29" customWidth="1"/>
    <col min="9729" max="9730" width="7.33203125" style="29" bestFit="1" customWidth="1"/>
    <col min="9731" max="9733" width="7.33203125" style="29" customWidth="1"/>
    <col min="9734" max="9739" width="0" style="29" hidden="1" customWidth="1"/>
    <col min="9740" max="9740" width="10.33203125" style="29" customWidth="1"/>
    <col min="9741" max="9979" width="11.44140625" style="29"/>
    <col min="9980" max="9980" width="18.109375" style="29" customWidth="1"/>
    <col min="9981" max="9982" width="7.33203125" style="29" bestFit="1" customWidth="1"/>
    <col min="9983" max="9984" width="7.33203125" style="29" customWidth="1"/>
    <col min="9985" max="9986" width="7.33203125" style="29" bestFit="1" customWidth="1"/>
    <col min="9987" max="9989" width="7.33203125" style="29" customWidth="1"/>
    <col min="9990" max="9995" width="0" style="29" hidden="1" customWidth="1"/>
    <col min="9996" max="9996" width="10.33203125" style="29" customWidth="1"/>
    <col min="9997" max="10235" width="11.44140625" style="29"/>
    <col min="10236" max="10236" width="18.109375" style="29" customWidth="1"/>
    <col min="10237" max="10238" width="7.33203125" style="29" bestFit="1" customWidth="1"/>
    <col min="10239" max="10240" width="7.33203125" style="29" customWidth="1"/>
    <col min="10241" max="10242" width="7.33203125" style="29" bestFit="1" customWidth="1"/>
    <col min="10243" max="10245" width="7.33203125" style="29" customWidth="1"/>
    <col min="10246" max="10251" width="0" style="29" hidden="1" customWidth="1"/>
    <col min="10252" max="10252" width="10.33203125" style="29" customWidth="1"/>
    <col min="10253" max="10491" width="11.44140625" style="29"/>
    <col min="10492" max="10492" width="18.109375" style="29" customWidth="1"/>
    <col min="10493" max="10494" width="7.33203125" style="29" bestFit="1" customWidth="1"/>
    <col min="10495" max="10496" width="7.33203125" style="29" customWidth="1"/>
    <col min="10497" max="10498" width="7.33203125" style="29" bestFit="1" customWidth="1"/>
    <col min="10499" max="10501" width="7.33203125" style="29" customWidth="1"/>
    <col min="10502" max="10507" width="0" style="29" hidden="1" customWidth="1"/>
    <col min="10508" max="10508" width="10.33203125" style="29" customWidth="1"/>
    <col min="10509" max="10747" width="11.44140625" style="29"/>
    <col min="10748" max="10748" width="18.109375" style="29" customWidth="1"/>
    <col min="10749" max="10750" width="7.33203125" style="29" bestFit="1" customWidth="1"/>
    <col min="10751" max="10752" width="7.33203125" style="29" customWidth="1"/>
    <col min="10753" max="10754" width="7.33203125" style="29" bestFit="1" customWidth="1"/>
    <col min="10755" max="10757" width="7.33203125" style="29" customWidth="1"/>
    <col min="10758" max="10763" width="0" style="29" hidden="1" customWidth="1"/>
    <col min="10764" max="10764" width="10.33203125" style="29" customWidth="1"/>
    <col min="10765" max="11003" width="11.44140625" style="29"/>
    <col min="11004" max="11004" width="18.109375" style="29" customWidth="1"/>
    <col min="11005" max="11006" width="7.33203125" style="29" bestFit="1" customWidth="1"/>
    <col min="11007" max="11008" width="7.33203125" style="29" customWidth="1"/>
    <col min="11009" max="11010" width="7.33203125" style="29" bestFit="1" customWidth="1"/>
    <col min="11011" max="11013" width="7.33203125" style="29" customWidth="1"/>
    <col min="11014" max="11019" width="0" style="29" hidden="1" customWidth="1"/>
    <col min="11020" max="11020" width="10.33203125" style="29" customWidth="1"/>
    <col min="11021" max="11259" width="11.44140625" style="29"/>
    <col min="11260" max="11260" width="18.109375" style="29" customWidth="1"/>
    <col min="11261" max="11262" width="7.33203125" style="29" bestFit="1" customWidth="1"/>
    <col min="11263" max="11264" width="7.33203125" style="29" customWidth="1"/>
    <col min="11265" max="11266" width="7.33203125" style="29" bestFit="1" customWidth="1"/>
    <col min="11267" max="11269" width="7.33203125" style="29" customWidth="1"/>
    <col min="11270" max="11275" width="0" style="29" hidden="1" customWidth="1"/>
    <col min="11276" max="11276" width="10.33203125" style="29" customWidth="1"/>
    <col min="11277" max="11515" width="11.44140625" style="29"/>
    <col min="11516" max="11516" width="18.109375" style="29" customWidth="1"/>
    <col min="11517" max="11518" width="7.33203125" style="29" bestFit="1" customWidth="1"/>
    <col min="11519" max="11520" width="7.33203125" style="29" customWidth="1"/>
    <col min="11521" max="11522" width="7.33203125" style="29" bestFit="1" customWidth="1"/>
    <col min="11523" max="11525" width="7.33203125" style="29" customWidth="1"/>
    <col min="11526" max="11531" width="0" style="29" hidden="1" customWidth="1"/>
    <col min="11532" max="11532" width="10.33203125" style="29" customWidth="1"/>
    <col min="11533" max="11771" width="11.44140625" style="29"/>
    <col min="11772" max="11772" width="18.109375" style="29" customWidth="1"/>
    <col min="11773" max="11774" width="7.33203125" style="29" bestFit="1" customWidth="1"/>
    <col min="11775" max="11776" width="7.33203125" style="29" customWidth="1"/>
    <col min="11777" max="11778" width="7.33203125" style="29" bestFit="1" customWidth="1"/>
    <col min="11779" max="11781" width="7.33203125" style="29" customWidth="1"/>
    <col min="11782" max="11787" width="0" style="29" hidden="1" customWidth="1"/>
    <col min="11788" max="11788" width="10.33203125" style="29" customWidth="1"/>
    <col min="11789" max="12027" width="11.44140625" style="29"/>
    <col min="12028" max="12028" width="18.109375" style="29" customWidth="1"/>
    <col min="12029" max="12030" width="7.33203125" style="29" bestFit="1" customWidth="1"/>
    <col min="12031" max="12032" width="7.33203125" style="29" customWidth="1"/>
    <col min="12033" max="12034" width="7.33203125" style="29" bestFit="1" customWidth="1"/>
    <col min="12035" max="12037" width="7.33203125" style="29" customWidth="1"/>
    <col min="12038" max="12043" width="0" style="29" hidden="1" customWidth="1"/>
    <col min="12044" max="12044" width="10.33203125" style="29" customWidth="1"/>
    <col min="12045" max="12283" width="11.44140625" style="29"/>
    <col min="12284" max="12284" width="18.109375" style="29" customWidth="1"/>
    <col min="12285" max="12286" width="7.33203125" style="29" bestFit="1" customWidth="1"/>
    <col min="12287" max="12288" width="7.33203125" style="29" customWidth="1"/>
    <col min="12289" max="12290" width="7.33203125" style="29" bestFit="1" customWidth="1"/>
    <col min="12291" max="12293" width="7.33203125" style="29" customWidth="1"/>
    <col min="12294" max="12299" width="0" style="29" hidden="1" customWidth="1"/>
    <col min="12300" max="12300" width="10.33203125" style="29" customWidth="1"/>
    <col min="12301" max="12539" width="11.44140625" style="29"/>
    <col min="12540" max="12540" width="18.109375" style="29" customWidth="1"/>
    <col min="12541" max="12542" width="7.33203125" style="29" bestFit="1" customWidth="1"/>
    <col min="12543" max="12544" width="7.33203125" style="29" customWidth="1"/>
    <col min="12545" max="12546" width="7.33203125" style="29" bestFit="1" customWidth="1"/>
    <col min="12547" max="12549" width="7.33203125" style="29" customWidth="1"/>
    <col min="12550" max="12555" width="0" style="29" hidden="1" customWidth="1"/>
    <col min="12556" max="12556" width="10.33203125" style="29" customWidth="1"/>
    <col min="12557" max="12795" width="11.44140625" style="29"/>
    <col min="12796" max="12796" width="18.109375" style="29" customWidth="1"/>
    <col min="12797" max="12798" width="7.33203125" style="29" bestFit="1" customWidth="1"/>
    <col min="12799" max="12800" width="7.33203125" style="29" customWidth="1"/>
    <col min="12801" max="12802" width="7.33203125" style="29" bestFit="1" customWidth="1"/>
    <col min="12803" max="12805" width="7.33203125" style="29" customWidth="1"/>
    <col min="12806" max="12811" width="0" style="29" hidden="1" customWidth="1"/>
    <col min="12812" max="12812" width="10.33203125" style="29" customWidth="1"/>
    <col min="12813" max="13051" width="11.44140625" style="29"/>
    <col min="13052" max="13052" width="18.109375" style="29" customWidth="1"/>
    <col min="13053" max="13054" width="7.33203125" style="29" bestFit="1" customWidth="1"/>
    <col min="13055" max="13056" width="7.33203125" style="29" customWidth="1"/>
    <col min="13057" max="13058" width="7.33203125" style="29" bestFit="1" customWidth="1"/>
    <col min="13059" max="13061" width="7.33203125" style="29" customWidth="1"/>
    <col min="13062" max="13067" width="0" style="29" hidden="1" customWidth="1"/>
    <col min="13068" max="13068" width="10.33203125" style="29" customWidth="1"/>
    <col min="13069" max="13307" width="11.44140625" style="29"/>
    <col min="13308" max="13308" width="18.109375" style="29" customWidth="1"/>
    <col min="13309" max="13310" width="7.33203125" style="29" bestFit="1" customWidth="1"/>
    <col min="13311" max="13312" width="7.33203125" style="29" customWidth="1"/>
    <col min="13313" max="13314" width="7.33203125" style="29" bestFit="1" customWidth="1"/>
    <col min="13315" max="13317" width="7.33203125" style="29" customWidth="1"/>
    <col min="13318" max="13323" width="0" style="29" hidden="1" customWidth="1"/>
    <col min="13324" max="13324" width="10.33203125" style="29" customWidth="1"/>
    <col min="13325" max="13563" width="11.44140625" style="29"/>
    <col min="13564" max="13564" width="18.109375" style="29" customWidth="1"/>
    <col min="13565" max="13566" width="7.33203125" style="29" bestFit="1" customWidth="1"/>
    <col min="13567" max="13568" width="7.33203125" style="29" customWidth="1"/>
    <col min="13569" max="13570" width="7.33203125" style="29" bestFit="1" customWidth="1"/>
    <col min="13571" max="13573" width="7.33203125" style="29" customWidth="1"/>
    <col min="13574" max="13579" width="0" style="29" hidden="1" customWidth="1"/>
    <col min="13580" max="13580" width="10.33203125" style="29" customWidth="1"/>
    <col min="13581" max="13819" width="11.44140625" style="29"/>
    <col min="13820" max="13820" width="18.109375" style="29" customWidth="1"/>
    <col min="13821" max="13822" width="7.33203125" style="29" bestFit="1" customWidth="1"/>
    <col min="13823" max="13824" width="7.33203125" style="29" customWidth="1"/>
    <col min="13825" max="13826" width="7.33203125" style="29" bestFit="1" customWidth="1"/>
    <col min="13827" max="13829" width="7.33203125" style="29" customWidth="1"/>
    <col min="13830" max="13835" width="0" style="29" hidden="1" customWidth="1"/>
    <col min="13836" max="13836" width="10.33203125" style="29" customWidth="1"/>
    <col min="13837" max="14075" width="11.44140625" style="29"/>
    <col min="14076" max="14076" width="18.109375" style="29" customWidth="1"/>
    <col min="14077" max="14078" width="7.33203125" style="29" bestFit="1" customWidth="1"/>
    <col min="14079" max="14080" width="7.33203125" style="29" customWidth="1"/>
    <col min="14081" max="14082" width="7.33203125" style="29" bestFit="1" customWidth="1"/>
    <col min="14083" max="14085" width="7.33203125" style="29" customWidth="1"/>
    <col min="14086" max="14091" width="0" style="29" hidden="1" customWidth="1"/>
    <col min="14092" max="14092" width="10.33203125" style="29" customWidth="1"/>
    <col min="14093" max="14331" width="11.44140625" style="29"/>
    <col min="14332" max="14332" width="18.109375" style="29" customWidth="1"/>
    <col min="14333" max="14334" width="7.33203125" style="29" bestFit="1" customWidth="1"/>
    <col min="14335" max="14336" width="7.33203125" style="29" customWidth="1"/>
    <col min="14337" max="14338" width="7.33203125" style="29" bestFit="1" customWidth="1"/>
    <col min="14339" max="14341" width="7.33203125" style="29" customWidth="1"/>
    <col min="14342" max="14347" width="0" style="29" hidden="1" customWidth="1"/>
    <col min="14348" max="14348" width="10.33203125" style="29" customWidth="1"/>
    <col min="14349" max="14587" width="11.44140625" style="29"/>
    <col min="14588" max="14588" width="18.109375" style="29" customWidth="1"/>
    <col min="14589" max="14590" width="7.33203125" style="29" bestFit="1" customWidth="1"/>
    <col min="14591" max="14592" width="7.33203125" style="29" customWidth="1"/>
    <col min="14593" max="14594" width="7.33203125" style="29" bestFit="1" customWidth="1"/>
    <col min="14595" max="14597" width="7.33203125" style="29" customWidth="1"/>
    <col min="14598" max="14603" width="0" style="29" hidden="1" customWidth="1"/>
    <col min="14604" max="14604" width="10.33203125" style="29" customWidth="1"/>
    <col min="14605" max="14843" width="11.44140625" style="29"/>
    <col min="14844" max="14844" width="18.109375" style="29" customWidth="1"/>
    <col min="14845" max="14846" width="7.33203125" style="29" bestFit="1" customWidth="1"/>
    <col min="14847" max="14848" width="7.33203125" style="29" customWidth="1"/>
    <col min="14849" max="14850" width="7.33203125" style="29" bestFit="1" customWidth="1"/>
    <col min="14851" max="14853" width="7.33203125" style="29" customWidth="1"/>
    <col min="14854" max="14859" width="0" style="29" hidden="1" customWidth="1"/>
    <col min="14860" max="14860" width="10.33203125" style="29" customWidth="1"/>
    <col min="14861" max="15099" width="11.44140625" style="29"/>
    <col min="15100" max="15100" width="18.109375" style="29" customWidth="1"/>
    <col min="15101" max="15102" width="7.33203125" style="29" bestFit="1" customWidth="1"/>
    <col min="15103" max="15104" width="7.33203125" style="29" customWidth="1"/>
    <col min="15105" max="15106" width="7.33203125" style="29" bestFit="1" customWidth="1"/>
    <col min="15107" max="15109" width="7.33203125" style="29" customWidth="1"/>
    <col min="15110" max="15115" width="0" style="29" hidden="1" customWidth="1"/>
    <col min="15116" max="15116" width="10.33203125" style="29" customWidth="1"/>
    <col min="15117" max="15355" width="11.44140625" style="29"/>
    <col min="15356" max="15356" width="18.109375" style="29" customWidth="1"/>
    <col min="15357" max="15358" width="7.33203125" style="29" bestFit="1" customWidth="1"/>
    <col min="15359" max="15360" width="7.33203125" style="29" customWidth="1"/>
    <col min="15361" max="15362" width="7.33203125" style="29" bestFit="1" customWidth="1"/>
    <col min="15363" max="15365" width="7.33203125" style="29" customWidth="1"/>
    <col min="15366" max="15371" width="0" style="29" hidden="1" customWidth="1"/>
    <col min="15372" max="15372" width="10.33203125" style="29" customWidth="1"/>
    <col min="15373" max="15611" width="11.44140625" style="29"/>
    <col min="15612" max="15612" width="18.109375" style="29" customWidth="1"/>
    <col min="15613" max="15614" width="7.33203125" style="29" bestFit="1" customWidth="1"/>
    <col min="15615" max="15616" width="7.33203125" style="29" customWidth="1"/>
    <col min="15617" max="15618" width="7.33203125" style="29" bestFit="1" customWidth="1"/>
    <col min="15619" max="15621" width="7.33203125" style="29" customWidth="1"/>
    <col min="15622" max="15627" width="0" style="29" hidden="1" customWidth="1"/>
    <col min="15628" max="15628" width="10.33203125" style="29" customWidth="1"/>
    <col min="15629" max="15867" width="11.44140625" style="29"/>
    <col min="15868" max="15868" width="18.109375" style="29" customWidth="1"/>
    <col min="15869" max="15870" width="7.33203125" style="29" bestFit="1" customWidth="1"/>
    <col min="15871" max="15872" width="7.33203125" style="29" customWidth="1"/>
    <col min="15873" max="15874" width="7.33203125" style="29" bestFit="1" customWidth="1"/>
    <col min="15875" max="15877" width="7.33203125" style="29" customWidth="1"/>
    <col min="15878" max="15883" width="0" style="29" hidden="1" customWidth="1"/>
    <col min="15884" max="15884" width="10.33203125" style="29" customWidth="1"/>
    <col min="15885" max="16123" width="11.44140625" style="29"/>
    <col min="16124" max="16124" width="18.109375" style="29" customWidth="1"/>
    <col min="16125" max="16126" width="7.33203125" style="29" bestFit="1" customWidth="1"/>
    <col min="16127" max="16128" width="7.33203125" style="29" customWidth="1"/>
    <col min="16129" max="16130" width="7.33203125" style="29" bestFit="1" customWidth="1"/>
    <col min="16131" max="16133" width="7.33203125" style="29" customWidth="1"/>
    <col min="16134" max="16139" width="0" style="29" hidden="1" customWidth="1"/>
    <col min="16140" max="16140" width="10.33203125" style="29" customWidth="1"/>
    <col min="16141" max="16384" width="11.44140625" style="29"/>
  </cols>
  <sheetData>
    <row r="1" spans="1:16" s="30" customFormat="1" x14ac:dyDescent="0.25"/>
    <row r="2" spans="1:16" s="30" customFormat="1" x14ac:dyDescent="0.25">
      <c r="A2" s="50" t="s">
        <v>101</v>
      </c>
    </row>
    <row r="3" spans="1:16" s="30" customFormat="1" x14ac:dyDescent="0.25">
      <c r="A3" s="50" t="s">
        <v>102</v>
      </c>
    </row>
    <row r="4" spans="1:16" s="30" customFormat="1" x14ac:dyDescent="0.25"/>
    <row r="5" spans="1:16" s="30" customFormat="1" ht="13.8" x14ac:dyDescent="0.3">
      <c r="B5" s="357" t="s">
        <v>79</v>
      </c>
      <c r="C5" s="357"/>
      <c r="D5" s="357"/>
      <c r="E5" s="357"/>
      <c r="F5" s="357"/>
      <c r="G5" s="357"/>
      <c r="H5" s="357"/>
      <c r="I5" s="357"/>
      <c r="J5" s="357"/>
      <c r="K5" s="357"/>
      <c r="M5" s="134" t="s">
        <v>572</v>
      </c>
      <c r="O5" s="108"/>
    </row>
    <row r="6" spans="1:16" s="30" customFormat="1" ht="13.8" x14ac:dyDescent="0.3">
      <c r="B6" s="373" t="str">
        <f>'Solicitudes Regiones'!$B$6:$R$6</f>
        <v>Acumuladas de julio de 2008 a mayo de 2020</v>
      </c>
      <c r="C6" s="373"/>
      <c r="D6" s="373"/>
      <c r="E6" s="373"/>
      <c r="F6" s="373"/>
      <c r="G6" s="373"/>
      <c r="H6" s="373"/>
      <c r="I6" s="373"/>
      <c r="J6" s="373"/>
      <c r="K6" s="373"/>
    </row>
    <row r="7" spans="1:16" x14ac:dyDescent="0.25">
      <c r="B7" s="31"/>
    </row>
    <row r="8" spans="1:16" ht="15" customHeight="1" x14ac:dyDescent="0.25">
      <c r="B8" s="387" t="s">
        <v>55</v>
      </c>
      <c r="C8" s="387"/>
      <c r="D8" s="387"/>
      <c r="E8" s="387"/>
      <c r="F8" s="387"/>
      <c r="G8" s="387"/>
      <c r="H8" s="387"/>
      <c r="I8" s="387"/>
      <c r="J8" s="387"/>
      <c r="K8" s="387"/>
      <c r="L8" s="387"/>
      <c r="M8" s="387"/>
    </row>
    <row r="9" spans="1:16" ht="21" customHeight="1" x14ac:dyDescent="0.25">
      <c r="B9" s="387" t="s">
        <v>56</v>
      </c>
      <c r="C9" s="385" t="s">
        <v>2</v>
      </c>
      <c r="D9" s="388"/>
      <c r="E9" s="388"/>
      <c r="F9" s="388"/>
      <c r="G9" s="388"/>
      <c r="H9" s="388"/>
      <c r="I9" s="388"/>
      <c r="J9" s="388"/>
      <c r="K9" s="386"/>
      <c r="L9" s="385"/>
      <c r="M9" s="386"/>
    </row>
    <row r="10" spans="1:16" ht="24" x14ac:dyDescent="0.25">
      <c r="B10" s="387"/>
      <c r="C10" s="26" t="s">
        <v>57</v>
      </c>
      <c r="D10" s="26" t="s">
        <v>58</v>
      </c>
      <c r="E10" s="26" t="s">
        <v>59</v>
      </c>
      <c r="F10" s="26" t="s">
        <v>60</v>
      </c>
      <c r="G10" s="26" t="s">
        <v>8</v>
      </c>
      <c r="H10" s="26" t="s">
        <v>61</v>
      </c>
      <c r="I10" s="26" t="s">
        <v>62</v>
      </c>
      <c r="J10" s="26" t="s">
        <v>63</v>
      </c>
      <c r="K10" s="283" t="s">
        <v>31</v>
      </c>
      <c r="L10" s="283" t="s">
        <v>593</v>
      </c>
      <c r="M10" s="283" t="s">
        <v>596</v>
      </c>
    </row>
    <row r="11" spans="1:16" x14ac:dyDescent="0.25">
      <c r="B11" s="21" t="s">
        <v>131</v>
      </c>
      <c r="C11" s="21">
        <v>3934</v>
      </c>
      <c r="D11" s="21">
        <v>2479</v>
      </c>
      <c r="E11" s="21">
        <f>C11+D11</f>
        <v>6413</v>
      </c>
      <c r="F11" s="22">
        <f>E11/$E$18</f>
        <v>0.63639972213952567</v>
      </c>
      <c r="G11" s="21">
        <v>14662</v>
      </c>
      <c r="H11" s="21">
        <v>1023</v>
      </c>
      <c r="I11" s="21">
        <f>G11+H11</f>
        <v>15685</v>
      </c>
      <c r="J11" s="22">
        <f>I11/$I$18</f>
        <v>0.70825431229115865</v>
      </c>
      <c r="K11" s="21">
        <f t="shared" ref="K11:K17" si="0">E11+I11</f>
        <v>22098</v>
      </c>
      <c r="L11" s="21">
        <v>4</v>
      </c>
      <c r="M11" s="21">
        <f>K11+L11</f>
        <v>22102</v>
      </c>
      <c r="P11" s="34"/>
    </row>
    <row r="12" spans="1:16" x14ac:dyDescent="0.25">
      <c r="B12" s="21" t="s">
        <v>72</v>
      </c>
      <c r="C12" s="21">
        <v>1164</v>
      </c>
      <c r="D12" s="21">
        <v>1415</v>
      </c>
      <c r="E12" s="21">
        <f t="shared" ref="E12:E17" si="1">C12+D12</f>
        <v>2579</v>
      </c>
      <c r="F12" s="22">
        <f t="shared" ref="F12:F17" si="2">E12/$E$18</f>
        <v>0.25592934405080875</v>
      </c>
      <c r="G12" s="21">
        <v>4170</v>
      </c>
      <c r="H12" s="21">
        <v>524</v>
      </c>
      <c r="I12" s="21">
        <f t="shared" ref="I12:I17" si="3">G12+H12</f>
        <v>4694</v>
      </c>
      <c r="J12" s="22">
        <f t="shared" ref="J12:J17" si="4">I12/$I$18</f>
        <v>0.21195701255305699</v>
      </c>
      <c r="K12" s="21">
        <f t="shared" si="0"/>
        <v>7273</v>
      </c>
      <c r="L12" s="21">
        <v>0</v>
      </c>
      <c r="M12" s="21">
        <f t="shared" ref="M12:M18" si="5">K12+L12</f>
        <v>7273</v>
      </c>
      <c r="P12" s="34"/>
    </row>
    <row r="13" spans="1:16" x14ac:dyDescent="0.25">
      <c r="B13" s="21" t="s">
        <v>73</v>
      </c>
      <c r="C13" s="21">
        <v>280</v>
      </c>
      <c r="D13" s="21">
        <v>172</v>
      </c>
      <c r="E13" s="21">
        <f t="shared" si="1"/>
        <v>452</v>
      </c>
      <c r="F13" s="22">
        <f t="shared" si="2"/>
        <v>4.4854619430386031E-2</v>
      </c>
      <c r="G13" s="21">
        <v>836</v>
      </c>
      <c r="H13" s="21">
        <v>68</v>
      </c>
      <c r="I13" s="21">
        <f t="shared" si="3"/>
        <v>904</v>
      </c>
      <c r="J13" s="22">
        <f t="shared" si="4"/>
        <v>4.0820012643366745E-2</v>
      </c>
      <c r="K13" s="21">
        <f t="shared" si="0"/>
        <v>1356</v>
      </c>
      <c r="L13" s="21">
        <v>0</v>
      </c>
      <c r="M13" s="21">
        <f t="shared" si="5"/>
        <v>1356</v>
      </c>
      <c r="P13" s="34"/>
    </row>
    <row r="14" spans="1:16" x14ac:dyDescent="0.25">
      <c r="B14" s="21" t="s">
        <v>74</v>
      </c>
      <c r="C14" s="21">
        <v>58</v>
      </c>
      <c r="D14" s="21">
        <v>42</v>
      </c>
      <c r="E14" s="21">
        <f t="shared" si="1"/>
        <v>100</v>
      </c>
      <c r="F14" s="22">
        <f t="shared" si="2"/>
        <v>9.923588369554431E-3</v>
      </c>
      <c r="G14" s="21">
        <v>71</v>
      </c>
      <c r="H14" s="21">
        <v>10</v>
      </c>
      <c r="I14" s="21">
        <f t="shared" si="3"/>
        <v>81</v>
      </c>
      <c r="J14" s="22">
        <f t="shared" si="4"/>
        <v>3.6575453806556488E-3</v>
      </c>
      <c r="K14" s="21">
        <f t="shared" si="0"/>
        <v>181</v>
      </c>
      <c r="L14" s="21">
        <v>0</v>
      </c>
      <c r="M14" s="21">
        <f t="shared" si="5"/>
        <v>181</v>
      </c>
      <c r="P14" s="34"/>
    </row>
    <row r="15" spans="1:16" x14ac:dyDescent="0.25">
      <c r="B15" s="21" t="s">
        <v>75</v>
      </c>
      <c r="C15" s="21">
        <v>56</v>
      </c>
      <c r="D15" s="21">
        <v>35</v>
      </c>
      <c r="E15" s="21">
        <f t="shared" si="1"/>
        <v>91</v>
      </c>
      <c r="F15" s="22">
        <f t="shared" si="2"/>
        <v>9.0304654162945315E-3</v>
      </c>
      <c r="G15" s="21">
        <v>40</v>
      </c>
      <c r="H15" s="21">
        <v>5</v>
      </c>
      <c r="I15" s="21">
        <f t="shared" si="3"/>
        <v>45</v>
      </c>
      <c r="J15" s="22">
        <f t="shared" si="4"/>
        <v>2.0319696559198048E-3</v>
      </c>
      <c r="K15" s="21">
        <f t="shared" si="0"/>
        <v>136</v>
      </c>
      <c r="L15" s="21">
        <v>0</v>
      </c>
      <c r="M15" s="21">
        <f t="shared" si="5"/>
        <v>136</v>
      </c>
      <c r="P15" s="34"/>
    </row>
    <row r="16" spans="1:16" x14ac:dyDescent="0.25">
      <c r="B16" s="21" t="s">
        <v>76</v>
      </c>
      <c r="C16" s="21">
        <v>106</v>
      </c>
      <c r="D16" s="21">
        <v>86</v>
      </c>
      <c r="E16" s="21">
        <f t="shared" si="1"/>
        <v>192</v>
      </c>
      <c r="F16" s="22">
        <f t="shared" si="2"/>
        <v>1.9053289669544508E-2</v>
      </c>
      <c r="G16" s="21">
        <v>235</v>
      </c>
      <c r="H16" s="21">
        <v>20</v>
      </c>
      <c r="I16" s="21">
        <f t="shared" si="3"/>
        <v>255</v>
      </c>
      <c r="J16" s="22">
        <f t="shared" si="4"/>
        <v>1.1514494716878895E-2</v>
      </c>
      <c r="K16" s="21">
        <f t="shared" si="0"/>
        <v>447</v>
      </c>
      <c r="L16" s="21">
        <v>0</v>
      </c>
      <c r="M16" s="21">
        <f t="shared" si="5"/>
        <v>447</v>
      </c>
      <c r="P16" s="34"/>
    </row>
    <row r="17" spans="2:16" x14ac:dyDescent="0.25">
      <c r="B17" s="21" t="s">
        <v>77</v>
      </c>
      <c r="C17" s="21">
        <v>165</v>
      </c>
      <c r="D17" s="21">
        <v>85</v>
      </c>
      <c r="E17" s="21">
        <f t="shared" si="1"/>
        <v>250</v>
      </c>
      <c r="F17" s="22">
        <f t="shared" si="2"/>
        <v>2.4808970923886078E-2</v>
      </c>
      <c r="G17" s="21">
        <v>459</v>
      </c>
      <c r="H17" s="21">
        <v>23</v>
      </c>
      <c r="I17" s="21">
        <f t="shared" si="3"/>
        <v>482</v>
      </c>
      <c r="J17" s="22">
        <f t="shared" si="4"/>
        <v>2.1764652758963245E-2</v>
      </c>
      <c r="K17" s="21">
        <f t="shared" si="0"/>
        <v>732</v>
      </c>
      <c r="L17" s="21">
        <v>0</v>
      </c>
      <c r="M17" s="21">
        <f t="shared" si="5"/>
        <v>732</v>
      </c>
      <c r="P17" s="34"/>
    </row>
    <row r="18" spans="2:16" x14ac:dyDescent="0.25">
      <c r="B18" s="23" t="s">
        <v>49</v>
      </c>
      <c r="C18" s="21">
        <f>SUM(C11:C17)</f>
        <v>5763</v>
      </c>
      <c r="D18" s="21">
        <f t="shared" ref="D18:H18" si="6">SUM(D11:D17)</f>
        <v>4314</v>
      </c>
      <c r="E18" s="23">
        <f t="shared" ref="E18" si="7">C18+D18</f>
        <v>10077</v>
      </c>
      <c r="F18" s="24">
        <f t="shared" ref="F18" si="8">E18/$E$18</f>
        <v>1</v>
      </c>
      <c r="G18" s="21">
        <f t="shared" si="6"/>
        <v>20473</v>
      </c>
      <c r="H18" s="21">
        <f t="shared" si="6"/>
        <v>1673</v>
      </c>
      <c r="I18" s="23">
        <f t="shared" ref="I18" si="9">G18+H18</f>
        <v>22146</v>
      </c>
      <c r="J18" s="25">
        <f t="shared" ref="J18" si="10">I18/$I$18</f>
        <v>1</v>
      </c>
      <c r="K18" s="23">
        <f>SUM(K11:K17)</f>
        <v>32223</v>
      </c>
      <c r="L18" s="21">
        <f t="shared" ref="L18" si="11">SUM(L11:L17)</f>
        <v>4</v>
      </c>
      <c r="M18" s="21">
        <f t="shared" si="5"/>
        <v>32227</v>
      </c>
      <c r="P18" s="34"/>
    </row>
    <row r="19" spans="2:16" ht="25.5" customHeight="1" x14ac:dyDescent="0.25">
      <c r="B19" s="35" t="s">
        <v>64</v>
      </c>
      <c r="C19" s="36">
        <f>+C18/M18</f>
        <v>0.17882520867595494</v>
      </c>
      <c r="D19" s="36">
        <f>+D18/M18</f>
        <v>0.13386290998231296</v>
      </c>
      <c r="E19" s="37">
        <f>+E18/M18</f>
        <v>0.3126881186582679</v>
      </c>
      <c r="F19" s="37"/>
      <c r="G19" s="36">
        <f>+G18/M18</f>
        <v>0.63527476960312779</v>
      </c>
      <c r="H19" s="36">
        <f>+H18/M18</f>
        <v>5.1912992211499677E-2</v>
      </c>
      <c r="I19" s="37">
        <f>+I18/M18</f>
        <v>0.68718776181462748</v>
      </c>
      <c r="J19" s="37"/>
      <c r="K19" s="37">
        <f>+K18/M18</f>
        <v>0.99987588047289544</v>
      </c>
      <c r="L19" s="37">
        <f>+L18/M18</f>
        <v>1.2411952710460173E-4</v>
      </c>
      <c r="M19" s="37">
        <f>K19+L19</f>
        <v>1</v>
      </c>
    </row>
    <row r="20" spans="2:16" x14ac:dyDescent="0.25">
      <c r="B20" s="38"/>
      <c r="C20" s="53"/>
      <c r="D20" s="53"/>
      <c r="E20" s="54"/>
      <c r="F20" s="54"/>
      <c r="G20" s="53"/>
      <c r="H20" s="53"/>
      <c r="I20" s="54"/>
      <c r="J20" s="54"/>
      <c r="K20" s="54"/>
    </row>
    <row r="21" spans="2:16" ht="13.8" x14ac:dyDescent="0.3">
      <c r="B21" s="357" t="s">
        <v>128</v>
      </c>
      <c r="C21" s="357"/>
      <c r="D21" s="357"/>
      <c r="E21" s="357"/>
      <c r="F21" s="357"/>
      <c r="G21" s="357"/>
      <c r="H21" s="357"/>
      <c r="I21" s="357"/>
      <c r="J21" s="357"/>
      <c r="K21" s="357"/>
    </row>
    <row r="22" spans="2:16" ht="13.8" x14ac:dyDescent="0.3">
      <c r="B22" s="373" t="str">
        <f>'Solicitudes Regiones'!$B$6:$R$6</f>
        <v>Acumuladas de julio de 2008 a mayo de 2020</v>
      </c>
      <c r="C22" s="373"/>
      <c r="D22" s="373"/>
      <c r="E22" s="373"/>
      <c r="F22" s="373"/>
      <c r="G22" s="373"/>
      <c r="H22" s="373"/>
      <c r="I22" s="373"/>
      <c r="J22" s="373"/>
      <c r="K22" s="373"/>
    </row>
    <row r="23" spans="2:16" x14ac:dyDescent="0.25">
      <c r="B23" s="38"/>
      <c r="C23" s="54"/>
      <c r="D23" s="54"/>
      <c r="E23" s="54"/>
      <c r="F23" s="54"/>
      <c r="G23" s="54"/>
      <c r="H23" s="54"/>
      <c r="I23" s="54"/>
      <c r="J23" s="54"/>
      <c r="K23" s="54"/>
      <c r="L23" s="66"/>
    </row>
    <row r="24" spans="2:16" ht="12.75" customHeight="1" x14ac:dyDescent="0.25">
      <c r="B24" s="387" t="s">
        <v>65</v>
      </c>
      <c r="C24" s="387"/>
      <c r="D24" s="387"/>
      <c r="E24" s="387"/>
      <c r="F24" s="387"/>
      <c r="G24" s="387"/>
      <c r="H24" s="387"/>
      <c r="I24" s="387"/>
      <c r="J24" s="387"/>
      <c r="K24" s="387"/>
      <c r="L24" s="387"/>
      <c r="M24" s="387"/>
    </row>
    <row r="25" spans="2:16" ht="20.25" customHeight="1" x14ac:dyDescent="0.25">
      <c r="B25" s="387" t="s">
        <v>56</v>
      </c>
      <c r="C25" s="387" t="s">
        <v>2</v>
      </c>
      <c r="D25" s="387"/>
      <c r="E25" s="387"/>
      <c r="F25" s="387"/>
      <c r="G25" s="387"/>
      <c r="H25" s="387"/>
      <c r="I25" s="387"/>
      <c r="J25" s="387"/>
      <c r="K25" s="387"/>
      <c r="L25" s="385"/>
      <c r="M25" s="386"/>
    </row>
    <row r="26" spans="2:16" ht="21" customHeight="1" x14ac:dyDescent="0.25">
      <c r="B26" s="387"/>
      <c r="C26" s="26" t="s">
        <v>57</v>
      </c>
      <c r="D26" s="26" t="s">
        <v>58</v>
      </c>
      <c r="E26" s="26" t="s">
        <v>59</v>
      </c>
      <c r="F26" s="26" t="s">
        <v>60</v>
      </c>
      <c r="G26" s="26" t="s">
        <v>8</v>
      </c>
      <c r="H26" s="26" t="s">
        <v>61</v>
      </c>
      <c r="I26" s="26" t="s">
        <v>62</v>
      </c>
      <c r="J26" s="26" t="s">
        <v>63</v>
      </c>
      <c r="K26" s="27" t="s">
        <v>31</v>
      </c>
      <c r="L26" s="283" t="s">
        <v>593</v>
      </c>
      <c r="M26" s="283" t="s">
        <v>596</v>
      </c>
    </row>
    <row r="27" spans="2:16" x14ac:dyDescent="0.25">
      <c r="B27" s="21" t="s">
        <v>131</v>
      </c>
      <c r="C27" s="21">
        <v>3344</v>
      </c>
      <c r="D27" s="21">
        <v>1509</v>
      </c>
      <c r="E27" s="21">
        <f>C27+D27</f>
        <v>4853</v>
      </c>
      <c r="F27" s="22">
        <f>E27/$E$18</f>
        <v>0.48159174357447654</v>
      </c>
      <c r="G27" s="21">
        <v>11670</v>
      </c>
      <c r="H27" s="21">
        <v>784</v>
      </c>
      <c r="I27" s="21">
        <f>G27+H27</f>
        <v>12454</v>
      </c>
      <c r="J27" s="22">
        <f>I27/$I$18</f>
        <v>0.56235889099611669</v>
      </c>
      <c r="K27" s="21">
        <f t="shared" ref="K27:K33" si="12">E27+I27</f>
        <v>17307</v>
      </c>
      <c r="L27" s="21">
        <v>0</v>
      </c>
      <c r="M27" s="21">
        <f>K27+L27</f>
        <v>17307</v>
      </c>
    </row>
    <row r="28" spans="2:16" x14ac:dyDescent="0.25">
      <c r="B28" s="21" t="s">
        <v>72</v>
      </c>
      <c r="C28" s="21">
        <v>1049</v>
      </c>
      <c r="D28" s="21">
        <v>873</v>
      </c>
      <c r="E28" s="21">
        <f t="shared" ref="E28:E33" si="13">C28+D28</f>
        <v>1922</v>
      </c>
      <c r="F28" s="22">
        <f t="shared" ref="F28:F33" si="14">E28/$E$18</f>
        <v>0.19073136846283617</v>
      </c>
      <c r="G28" s="21">
        <v>3543</v>
      </c>
      <c r="H28" s="21">
        <v>417</v>
      </c>
      <c r="I28" s="21">
        <f t="shared" ref="I28:I33" si="15">G28+H28</f>
        <v>3960</v>
      </c>
      <c r="J28" s="22">
        <f t="shared" ref="J28:J33" si="16">I28/$I$18</f>
        <v>0.17881332972094283</v>
      </c>
      <c r="K28" s="21">
        <f t="shared" si="12"/>
        <v>5882</v>
      </c>
      <c r="L28" s="21">
        <v>0</v>
      </c>
      <c r="M28" s="21">
        <f t="shared" ref="M28:M34" si="17">K28+L28</f>
        <v>5882</v>
      </c>
    </row>
    <row r="29" spans="2:16" x14ac:dyDescent="0.25">
      <c r="B29" s="21" t="s">
        <v>73</v>
      </c>
      <c r="C29" s="21">
        <v>232</v>
      </c>
      <c r="D29" s="21">
        <v>92</v>
      </c>
      <c r="E29" s="21">
        <f t="shared" si="13"/>
        <v>324</v>
      </c>
      <c r="F29" s="22">
        <f t="shared" si="14"/>
        <v>3.2152426317356354E-2</v>
      </c>
      <c r="G29" s="21">
        <v>678</v>
      </c>
      <c r="H29" s="21">
        <v>53</v>
      </c>
      <c r="I29" s="21">
        <f t="shared" si="15"/>
        <v>731</v>
      </c>
      <c r="J29" s="22">
        <f t="shared" si="16"/>
        <v>3.3008218188386167E-2</v>
      </c>
      <c r="K29" s="21">
        <f t="shared" si="12"/>
        <v>1055</v>
      </c>
      <c r="L29" s="21">
        <v>0</v>
      </c>
      <c r="M29" s="21">
        <f t="shared" si="17"/>
        <v>1055</v>
      </c>
    </row>
    <row r="30" spans="2:16" x14ac:dyDescent="0.25">
      <c r="B30" s="21" t="s">
        <v>74</v>
      </c>
      <c r="C30" s="21">
        <v>57</v>
      </c>
      <c r="D30" s="21">
        <v>22</v>
      </c>
      <c r="E30" s="21">
        <f t="shared" si="13"/>
        <v>79</v>
      </c>
      <c r="F30" s="22">
        <f t="shared" si="14"/>
        <v>7.839634811948E-3</v>
      </c>
      <c r="G30" s="21">
        <v>67</v>
      </c>
      <c r="H30" s="21">
        <v>8</v>
      </c>
      <c r="I30" s="21">
        <f t="shared" si="15"/>
        <v>75</v>
      </c>
      <c r="J30" s="22">
        <f t="shared" si="16"/>
        <v>3.3866160931996748E-3</v>
      </c>
      <c r="K30" s="21">
        <f t="shared" si="12"/>
        <v>154</v>
      </c>
      <c r="L30" s="21">
        <v>0</v>
      </c>
      <c r="M30" s="21">
        <f t="shared" si="17"/>
        <v>154</v>
      </c>
    </row>
    <row r="31" spans="2:16" x14ac:dyDescent="0.25">
      <c r="B31" s="21" t="s">
        <v>75</v>
      </c>
      <c r="C31" s="21">
        <v>52</v>
      </c>
      <c r="D31" s="21">
        <v>18</v>
      </c>
      <c r="E31" s="21">
        <f t="shared" si="13"/>
        <v>70</v>
      </c>
      <c r="F31" s="22">
        <f t="shared" si="14"/>
        <v>6.9465118586881014E-3</v>
      </c>
      <c r="G31" s="21">
        <v>36</v>
      </c>
      <c r="H31" s="21">
        <v>5</v>
      </c>
      <c r="I31" s="21">
        <f t="shared" si="15"/>
        <v>41</v>
      </c>
      <c r="J31" s="22">
        <f t="shared" si="16"/>
        <v>1.8513501309491557E-3</v>
      </c>
      <c r="K31" s="21">
        <f t="shared" si="12"/>
        <v>111</v>
      </c>
      <c r="L31" s="21">
        <v>0</v>
      </c>
      <c r="M31" s="21">
        <f t="shared" si="17"/>
        <v>111</v>
      </c>
    </row>
    <row r="32" spans="2:16" x14ac:dyDescent="0.25">
      <c r="B32" s="21" t="s">
        <v>76</v>
      </c>
      <c r="C32" s="21">
        <v>96</v>
      </c>
      <c r="D32" s="21">
        <v>44</v>
      </c>
      <c r="E32" s="21">
        <f t="shared" si="13"/>
        <v>140</v>
      </c>
      <c r="F32" s="22">
        <f t="shared" si="14"/>
        <v>1.3893023717376203E-2</v>
      </c>
      <c r="G32" s="21">
        <v>196</v>
      </c>
      <c r="H32" s="21">
        <v>20</v>
      </c>
      <c r="I32" s="21">
        <f t="shared" si="15"/>
        <v>216</v>
      </c>
      <c r="J32" s="22">
        <f t="shared" si="16"/>
        <v>9.7534543484150641E-3</v>
      </c>
      <c r="K32" s="21">
        <f t="shared" si="12"/>
        <v>356</v>
      </c>
      <c r="L32" s="21">
        <v>0</v>
      </c>
      <c r="M32" s="21">
        <f t="shared" si="17"/>
        <v>356</v>
      </c>
    </row>
    <row r="33" spans="2:13" x14ac:dyDescent="0.25">
      <c r="B33" s="21" t="s">
        <v>77</v>
      </c>
      <c r="C33" s="21">
        <v>137</v>
      </c>
      <c r="D33" s="21">
        <v>48</v>
      </c>
      <c r="E33" s="21">
        <f t="shared" si="13"/>
        <v>185</v>
      </c>
      <c r="F33" s="22">
        <f t="shared" si="14"/>
        <v>1.8358638483675697E-2</v>
      </c>
      <c r="G33" s="21">
        <v>377</v>
      </c>
      <c r="H33" s="21">
        <v>16</v>
      </c>
      <c r="I33" s="21">
        <f t="shared" si="15"/>
        <v>393</v>
      </c>
      <c r="J33" s="22">
        <f t="shared" si="16"/>
        <v>1.7745868328366297E-2</v>
      </c>
      <c r="K33" s="21">
        <f t="shared" si="12"/>
        <v>578</v>
      </c>
      <c r="L33" s="21">
        <v>0</v>
      </c>
      <c r="M33" s="21">
        <f t="shared" si="17"/>
        <v>578</v>
      </c>
    </row>
    <row r="34" spans="2:13" x14ac:dyDescent="0.25">
      <c r="B34" s="23" t="s">
        <v>49</v>
      </c>
      <c r="C34" s="21">
        <f>SUM(C27:C33)</f>
        <v>4967</v>
      </c>
      <c r="D34" s="21">
        <f>SUM(D27:D33)</f>
        <v>2606</v>
      </c>
      <c r="E34" s="23">
        <f t="shared" ref="E34" si="18">C34+D34</f>
        <v>7573</v>
      </c>
      <c r="F34" s="24">
        <f t="shared" ref="F34" si="19">E34/$E$18</f>
        <v>0.7515133472263571</v>
      </c>
      <c r="G34" s="21">
        <f>SUM(G27:G33)</f>
        <v>16567</v>
      </c>
      <c r="H34" s="21">
        <f>SUM(H27:H33)</f>
        <v>1303</v>
      </c>
      <c r="I34" s="23">
        <f t="shared" ref="I34" si="20">G34+H34</f>
        <v>17870</v>
      </c>
      <c r="J34" s="25">
        <f t="shared" ref="J34" si="21">I34/$I$18</f>
        <v>0.80691772780637583</v>
      </c>
      <c r="K34" s="23">
        <f>SUM(K27:K33)</f>
        <v>25443</v>
      </c>
      <c r="L34" s="23">
        <f>SUM(L27:L33)</f>
        <v>0</v>
      </c>
      <c r="M34" s="23">
        <f t="shared" si="17"/>
        <v>25443</v>
      </c>
    </row>
    <row r="35" spans="2:13" ht="24" x14ac:dyDescent="0.25">
      <c r="B35" s="35" t="s">
        <v>66</v>
      </c>
      <c r="C35" s="36">
        <f>+C34/M34</f>
        <v>0.19522068938411352</v>
      </c>
      <c r="D35" s="36">
        <f>+D34/M34</f>
        <v>0.10242502849506741</v>
      </c>
      <c r="E35" s="37">
        <f>+E34/M34</f>
        <v>0.29764571787918093</v>
      </c>
      <c r="F35" s="37"/>
      <c r="G35" s="36">
        <f>+G34/M34</f>
        <v>0.65114176787328537</v>
      </c>
      <c r="H35" s="36">
        <f>+H34/M34</f>
        <v>5.1212514247533703E-2</v>
      </c>
      <c r="I35" s="37">
        <f>+I34/M34</f>
        <v>0.70235428212081907</v>
      </c>
      <c r="J35" s="37"/>
      <c r="K35" s="37">
        <f>+K34/M34</f>
        <v>1</v>
      </c>
      <c r="L35" s="37">
        <f>+L34/M34</f>
        <v>0</v>
      </c>
      <c r="M35" s="37">
        <f>K35+L35</f>
        <v>1</v>
      </c>
    </row>
    <row r="36" spans="2:13" x14ac:dyDescent="0.25">
      <c r="B36" s="28" t="s">
        <v>129</v>
      </c>
      <c r="L36" s="30"/>
    </row>
    <row r="37" spans="2:13" x14ac:dyDescent="0.25">
      <c r="B37" s="28" t="s">
        <v>130</v>
      </c>
      <c r="C37" s="67"/>
      <c r="D37" s="67"/>
      <c r="E37" s="67"/>
      <c r="F37" s="67"/>
      <c r="G37" s="67"/>
      <c r="H37" s="67"/>
      <c r="I37" s="67"/>
      <c r="J37" s="67"/>
      <c r="K37" s="67"/>
    </row>
    <row r="38" spans="2:13" x14ac:dyDescent="0.25">
      <c r="C38" s="68"/>
      <c r="D38" s="67"/>
      <c r="E38" s="67"/>
      <c r="F38" s="67"/>
      <c r="G38" s="67"/>
      <c r="H38" s="67"/>
      <c r="I38" s="67"/>
      <c r="J38" s="67"/>
      <c r="K38" s="67"/>
      <c r="L38" s="69"/>
    </row>
    <row r="39" spans="2:13" ht="15.75" customHeight="1" x14ac:dyDescent="0.25">
      <c r="D39" s="70"/>
      <c r="E39" s="70"/>
      <c r="F39" s="70"/>
      <c r="G39" s="70"/>
      <c r="H39" s="70"/>
      <c r="I39" s="70"/>
      <c r="J39" s="70"/>
      <c r="K39" s="70"/>
      <c r="L39" s="69"/>
    </row>
    <row r="40" spans="2:13" ht="15.75" customHeight="1" x14ac:dyDescent="0.25">
      <c r="C40" s="71"/>
      <c r="D40" s="71"/>
      <c r="E40" s="71"/>
      <c r="F40" s="71"/>
      <c r="G40" s="71"/>
      <c r="H40" s="71"/>
      <c r="I40" s="71"/>
      <c r="J40" s="71"/>
      <c r="K40" s="71"/>
      <c r="L40" s="70"/>
    </row>
    <row r="41" spans="2:13" x14ac:dyDescent="0.25">
      <c r="L41" s="30"/>
    </row>
  </sheetData>
  <mergeCells count="12">
    <mergeCell ref="B6:K6"/>
    <mergeCell ref="B5:K5"/>
    <mergeCell ref="B21:K21"/>
    <mergeCell ref="B22:K22"/>
    <mergeCell ref="B25:B26"/>
    <mergeCell ref="C25:K25"/>
    <mergeCell ref="B9:B10"/>
    <mergeCell ref="C9:K9"/>
    <mergeCell ref="B8:M8"/>
    <mergeCell ref="L9:M9"/>
    <mergeCell ref="B24:M24"/>
    <mergeCell ref="L25:M25"/>
  </mergeCells>
  <hyperlinks>
    <hyperlink ref="M5" location="'Índice Pensiones Solidarias'!A1" display="Volver Sistema de Pensiones Solidadias" xr:uid="{00000000-0004-0000-0800-000000000000}"/>
  </hyperlinks>
  <pageMargins left="0.74803149606299213" right="0.74803149606299213" top="0.98425196850393704" bottom="0.98425196850393704" header="0" footer="0"/>
  <pageSetup scale="84" orientation="portrait" r:id="rId1"/>
  <headerFooter alignWithMargins="0"/>
  <ignoredErrors>
    <ignoredError sqref="K18 K3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15</vt:i4>
      </vt:variant>
    </vt:vector>
  </HeadingPairs>
  <TitlesOfParts>
    <vt:vector size="48" baseType="lpstr">
      <vt:lpstr>datos</vt:lpstr>
      <vt:lpstr>Índice</vt:lpstr>
      <vt:lpstr>Índice Pensiones Solidarias</vt:lpstr>
      <vt:lpstr>Solicitudes Nacional</vt:lpstr>
      <vt:lpstr>Concesiones Nacional</vt:lpstr>
      <vt:lpstr>Solicitudes Regiones</vt:lpstr>
      <vt:lpstr>Concesiones Regiones</vt:lpstr>
      <vt:lpstr>XV</vt:lpstr>
      <vt:lpstr>I</vt:lpstr>
      <vt:lpstr>II</vt:lpstr>
      <vt:lpstr>III</vt:lpstr>
      <vt:lpstr>IV</vt:lpstr>
      <vt:lpstr>V</vt:lpstr>
      <vt:lpstr>VI</vt:lpstr>
      <vt:lpstr>VII</vt:lpstr>
      <vt:lpstr>XVI</vt:lpstr>
      <vt:lpstr>VIII</vt:lpstr>
      <vt:lpstr>IX</vt:lpstr>
      <vt:lpstr>XIV</vt:lpstr>
      <vt:lpstr>X</vt:lpstr>
      <vt:lpstr>XI</vt:lpstr>
      <vt:lpstr>XII</vt:lpstr>
      <vt:lpstr>XIII</vt:lpstr>
      <vt:lpstr>Índice BxH</vt:lpstr>
      <vt:lpstr>Concesiones Mensuales BxH</vt:lpstr>
      <vt:lpstr>Solicitudes y Rechazos BxH</vt:lpstr>
      <vt:lpstr>Concesiones Mensuales Regional</vt:lpstr>
      <vt:lpstr>Índice STJ</vt:lpstr>
      <vt:lpstr>Contratación Solicitudes</vt:lpstr>
      <vt:lpstr>Contratación Trámite</vt:lpstr>
      <vt:lpstr>Cotización Solicitudes</vt:lpstr>
      <vt:lpstr>Cotización Trámite</vt:lpstr>
      <vt:lpstr>Subsidios Pagados</vt:lpstr>
      <vt:lpstr>I!Área_de_impresión</vt:lpstr>
      <vt:lpstr>II!Área_de_impresión</vt:lpstr>
      <vt:lpstr>III!Área_de_impresión</vt:lpstr>
      <vt:lpstr>IV!Área_de_impresión</vt:lpstr>
      <vt:lpstr>IX!Área_de_impresión</vt:lpstr>
      <vt:lpstr>V!Área_de_impresión</vt:lpstr>
      <vt:lpstr>VI!Área_de_impresión</vt:lpstr>
      <vt:lpstr>VII!Área_de_impresión</vt:lpstr>
      <vt:lpstr>VIII!Área_de_impresión</vt:lpstr>
      <vt:lpstr>X!Área_de_impresión</vt:lpstr>
      <vt:lpstr>XI!Área_de_impresión</vt:lpstr>
      <vt:lpstr>XII!Área_de_impresión</vt:lpstr>
      <vt:lpstr>XIII!Área_de_impresión</vt:lpstr>
      <vt:lpstr>XIV!Área_de_impresión</vt:lpstr>
      <vt:lpstr>XVI!Área_de_impresión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Margarita Martinez Becerra</dc:creator>
  <cp:lastModifiedBy>Ivonne Patricia Bueno Velasco</cp:lastModifiedBy>
  <dcterms:created xsi:type="dcterms:W3CDTF">2018-05-04T15:44:38Z</dcterms:created>
  <dcterms:modified xsi:type="dcterms:W3CDTF">2020-07-09T20:46:40Z</dcterms:modified>
</cp:coreProperties>
</file>